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Д МТО и марк\ОМЗД\План закупки на 2026 год\11_на согласование ПАО Россети\ПАО Россети Сибирь\8_12.12.2025\"/>
    </mc:Choice>
  </mc:AlternateContent>
  <bookViews>
    <workbookView xWindow="360" yWindow="15" windowWidth="20955" windowHeight="9720"/>
  </bookViews>
  <sheets>
    <sheet name="План закупки" sheetId="1" r:id="rId1"/>
    <sheet name="2027" sheetId="2" r:id="rId2"/>
    <sheet name="2028" sheetId="3" r:id="rId3"/>
    <sheet name="приложение к Приложению 9" sheetId="4" state="hidden" r:id="rId4"/>
  </sheets>
  <externalReferences>
    <externalReference r:id="rId5"/>
    <externalReference r:id="rId6"/>
    <externalReference r:id="rId7"/>
    <externalReference r:id="rId8"/>
  </externalReferences>
  <definedNames>
    <definedName name="_4.1._План_закупок">#REF!</definedName>
    <definedName name="_4.2._Отчет_об_исполнении_плана_закупок__ПЗ_Факт">#REF!</definedName>
    <definedName name="_4.3._Исполнение_ПЗ_ПАО__Россети">#REF!</definedName>
    <definedName name="_4.4._Информация_по_исполнению_Плана_закупок_ПАО__ФСК_ЕЭС">#REF!</definedName>
    <definedName name="_4.5._План_закупок_ПАО__ФСК_ЕЭС__на_________год">#REF!</definedName>
    <definedName name="_4.6._Данные_по_экономическому_эффекту_закупочной_деятельности">#REF!</definedName>
    <definedName name="_4.7._Реестр_обращений_жалоб_участников_закупочных_процедур">#REF!</definedName>
    <definedName name="_4.8._Информация_о_дополнительных_соглашениях__заключение_которых_осуществлялось_после_одобрения__ЦЗО_ДЗО_ПАО__Россети">#REF!</definedName>
    <definedName name="_xlnm._FilterDatabase" localSheetId="1" hidden="1">'2027'!$A$9:$BL$71</definedName>
    <definedName name="_xlnm._FilterDatabase" localSheetId="2" hidden="1">'2028'!$A$9:$BH$12</definedName>
    <definedName name="_xlnm._FilterDatabase" localSheetId="0" hidden="1">'План закупки'!$A$8:$XEZ$788</definedName>
    <definedName name="Документ">[1]Лист1!$C$3:$C$7</definedName>
    <definedName name="ЗД_ДСПиОЗ_1">"Object 1"</definedName>
    <definedName name="ЗД_ДСПиОЗ_2">#REF!</definedName>
    <definedName name="ЗД_ДСПиОЗ_3">#REF!</definedName>
    <definedName name="ЗД_ДСПиОЗ_4">#REF!</definedName>
    <definedName name="ЗД_ДСПиОЗ_5">#REF!</definedName>
    <definedName name="ЗД_ДСПиОЗ_6">#REF!</definedName>
    <definedName name="ЗД_ДСПиОЗ_7">#REF!</definedName>
    <definedName name="ИНСТРУКЦИЯ">#REF!</definedName>
    <definedName name="_xlnm.Print_Area" localSheetId="0">'План закупки'!$A$1:$BB$799</definedName>
    <definedName name="Организатор">[2]Лист1!$E$10:$E$19</definedName>
  </definedNames>
  <calcPr calcId="162913"/>
</workbook>
</file>

<file path=xl/calcChain.xml><?xml version="1.0" encoding="utf-8"?>
<calcChain xmlns="http://schemas.openxmlformats.org/spreadsheetml/2006/main">
  <c r="AA43" i="1" l="1"/>
  <c r="AM43" i="1" s="1"/>
  <c r="AN43" i="1" s="1"/>
  <c r="AF42" i="1"/>
  <c r="AA42" i="1"/>
  <c r="AM42" i="1" s="1"/>
  <c r="AN42" i="1" s="1"/>
  <c r="AF41" i="1"/>
  <c r="AA41" i="1"/>
  <c r="AM41" i="1" s="1"/>
  <c r="AN41" i="1" s="1"/>
  <c r="AF40" i="1"/>
  <c r="AA40" i="1"/>
  <c r="AM40" i="1" s="1"/>
  <c r="AF37" i="1"/>
  <c r="AA37" i="1"/>
  <c r="AM37" i="1" s="1"/>
  <c r="AF35" i="1"/>
  <c r="AA35" i="1"/>
  <c r="AM35" i="1" s="1"/>
  <c r="AF34" i="1"/>
  <c r="AA34" i="1"/>
  <c r="AM34" i="1" s="1"/>
  <c r="AF30" i="1"/>
  <c r="AA30" i="1"/>
  <c r="AM30" i="1" s="1"/>
  <c r="AF29" i="1"/>
  <c r="AA29" i="1"/>
  <c r="AM29" i="1" s="1"/>
  <c r="AF26" i="1"/>
  <c r="AA26" i="1"/>
  <c r="AM26" i="1" s="1"/>
  <c r="AF21" i="1"/>
  <c r="AA21" i="1"/>
  <c r="AM21" i="1" s="1"/>
  <c r="AF17" i="1"/>
  <c r="AA17" i="1"/>
  <c r="AM17" i="1" s="1"/>
  <c r="AF16" i="1"/>
  <c r="AA16" i="1"/>
  <c r="AM16" i="1" s="1"/>
  <c r="AF15" i="1"/>
  <c r="AA15" i="1"/>
  <c r="AM15" i="1" s="1"/>
  <c r="AA14" i="1"/>
  <c r="AM14" i="1" s="1"/>
  <c r="AN14" i="1" s="1"/>
  <c r="AO14" i="1" s="1"/>
  <c r="G14" i="1"/>
  <c r="AF13" i="1"/>
  <c r="AA13" i="1"/>
  <c r="AM13" i="1" s="1"/>
  <c r="AF12" i="1"/>
  <c r="AA12" i="1"/>
  <c r="AM12" i="1" s="1"/>
  <c r="AF11" i="1"/>
  <c r="AA11" i="1"/>
  <c r="AM11" i="1" s="1"/>
  <c r="AF10" i="1"/>
  <c r="AA10" i="1"/>
  <c r="AM10" i="1" s="1"/>
  <c r="AX9" i="1"/>
  <c r="AW9" i="1"/>
  <c r="AS9" i="1"/>
  <c r="AF9" i="1"/>
  <c r="AA9" i="1"/>
  <c r="AM9" i="1" s="1"/>
  <c r="AO10" i="1" l="1"/>
  <c r="AN10" i="1"/>
  <c r="AN13" i="1"/>
  <c r="AO13" i="1"/>
  <c r="AN17" i="1"/>
  <c r="AO17" i="1"/>
  <c r="AN21" i="1"/>
  <c r="AO21" i="1"/>
  <c r="AN26" i="1"/>
  <c r="AO26" i="1"/>
  <c r="AO29" i="1"/>
  <c r="AN29" i="1"/>
  <c r="AN30" i="1"/>
  <c r="AO30" i="1"/>
  <c r="AN34" i="1"/>
  <c r="AO34" i="1"/>
  <c r="AO35" i="1"/>
  <c r="AN35" i="1"/>
  <c r="AN40" i="1"/>
  <c r="AO40" i="1"/>
  <c r="AO9" i="1"/>
  <c r="AN9" i="1"/>
  <c r="AN11" i="1"/>
  <c r="AO11" i="1"/>
  <c r="AO12" i="1"/>
  <c r="AN12" i="1"/>
  <c r="AN15" i="1"/>
  <c r="AO15" i="1"/>
  <c r="AO16" i="1"/>
  <c r="AN16" i="1"/>
  <c r="AO37" i="1"/>
  <c r="AN37" i="1"/>
  <c r="AD70" i="2" l="1"/>
  <c r="P70" i="2"/>
  <c r="T70" i="2" s="1"/>
  <c r="AD69" i="2"/>
  <c r="P69" i="2"/>
  <c r="T69" i="2" s="1"/>
  <c r="AD68" i="2"/>
  <c r="P68" i="2"/>
  <c r="T68" i="2" s="1"/>
  <c r="AD67" i="2"/>
  <c r="P67" i="2"/>
  <c r="T67" i="2" s="1"/>
  <c r="AD66" i="2"/>
  <c r="P66" i="2"/>
  <c r="T66" i="2" s="1"/>
  <c r="AD65" i="2"/>
  <c r="P65" i="2"/>
  <c r="T65" i="2" s="1"/>
  <c r="AD64" i="2"/>
  <c r="P64" i="2"/>
  <c r="T64" i="2" s="1"/>
  <c r="AD63" i="2"/>
  <c r="P63" i="2"/>
  <c r="T63" i="2" s="1"/>
  <c r="AD62" i="2"/>
  <c r="P62" i="2"/>
  <c r="T62" i="2" s="1"/>
  <c r="AD61" i="2"/>
  <c r="P61" i="2"/>
  <c r="T61" i="2" s="1"/>
  <c r="AD60" i="2"/>
  <c r="P60" i="2"/>
  <c r="T60" i="2" s="1"/>
  <c r="AD59" i="2"/>
  <c r="P59" i="2"/>
  <c r="T59" i="2" s="1"/>
  <c r="AD58" i="2"/>
  <c r="P58" i="2"/>
  <c r="T58" i="2" s="1"/>
  <c r="AD57" i="2"/>
  <c r="P57" i="2"/>
  <c r="T57" i="2" s="1"/>
  <c r="AD56" i="2"/>
  <c r="P56" i="2"/>
  <c r="T56" i="2" s="1"/>
  <c r="AD55" i="2"/>
  <c r="P55" i="2"/>
  <c r="T55" i="2" s="1"/>
  <c r="AD54" i="2"/>
  <c r="P54" i="2"/>
  <c r="T54" i="2" s="1"/>
  <c r="AD53" i="2"/>
  <c r="P53" i="2"/>
  <c r="T53" i="2" s="1"/>
  <c r="AD52" i="2"/>
  <c r="P52" i="2"/>
  <c r="T52" i="2" s="1"/>
  <c r="AD51" i="2"/>
  <c r="P51" i="2"/>
  <c r="T51" i="2" s="1"/>
  <c r="AD50" i="2"/>
  <c r="P50" i="2"/>
  <c r="T50" i="2" s="1"/>
  <c r="AD49" i="2"/>
  <c r="Y49" i="2"/>
  <c r="AK49" i="2" s="1"/>
  <c r="V49" i="2"/>
  <c r="P49" i="2"/>
  <c r="AD48" i="2"/>
  <c r="Y48" i="2"/>
  <c r="AK48" i="2" s="1"/>
  <c r="P48" i="2"/>
  <c r="AD47" i="2"/>
  <c r="Y47" i="2"/>
  <c r="AK47" i="2" s="1"/>
  <c r="V47" i="2"/>
  <c r="P47" i="2"/>
  <c r="AD46" i="2"/>
  <c r="Y46" i="2"/>
  <c r="AK46" i="2" s="1"/>
  <c r="V46" i="2"/>
  <c r="P46" i="2"/>
  <c r="AD45" i="2"/>
  <c r="Y45" i="2"/>
  <c r="AK45" i="2" s="1"/>
  <c r="V45" i="2"/>
  <c r="P45" i="2"/>
  <c r="AD44" i="2"/>
  <c r="Y44" i="2"/>
  <c r="AK44" i="2" s="1"/>
  <c r="V44" i="2"/>
  <c r="P44" i="2"/>
  <c r="AD43" i="2"/>
  <c r="Y43" i="2"/>
  <c r="AK43" i="2" s="1"/>
  <c r="V43" i="2"/>
  <c r="P43" i="2"/>
  <c r="AD42" i="2"/>
  <c r="Y42" i="2"/>
  <c r="AK42" i="2" s="1"/>
  <c r="V42" i="2"/>
  <c r="P42" i="2"/>
  <c r="AD41" i="2"/>
  <c r="Y41" i="2"/>
  <c r="AK41" i="2" s="1"/>
  <c r="V41" i="2"/>
  <c r="P41" i="2"/>
  <c r="AD40" i="2"/>
  <c r="Y40" i="2"/>
  <c r="AK40" i="2" s="1"/>
  <c r="V40" i="2"/>
  <c r="P40" i="2"/>
  <c r="AD39" i="2"/>
  <c r="Y39" i="2"/>
  <c r="AK39" i="2" s="1"/>
  <c r="V39" i="2"/>
  <c r="P39" i="2"/>
  <c r="AD38" i="2"/>
  <c r="Y38" i="2"/>
  <c r="AK38" i="2" s="1"/>
  <c r="V38" i="2"/>
  <c r="P38" i="2"/>
  <c r="AD37" i="2"/>
  <c r="Y37" i="2"/>
  <c r="AK37" i="2" s="1"/>
  <c r="V37" i="2"/>
  <c r="P37" i="2"/>
  <c r="AD36" i="2"/>
  <c r="Y36" i="2"/>
  <c r="AK36" i="2" s="1"/>
  <c r="V36" i="2"/>
  <c r="P36" i="2"/>
  <c r="AD35" i="2"/>
  <c r="Y35" i="2"/>
  <c r="AK35" i="2" s="1"/>
  <c r="V35" i="2"/>
  <c r="P35" i="2"/>
  <c r="AD34" i="2"/>
  <c r="Y34" i="2"/>
  <c r="AK34" i="2" s="1"/>
  <c r="V34" i="2"/>
  <c r="P34" i="2"/>
  <c r="AD33" i="2"/>
  <c r="Y33" i="2"/>
  <c r="AK33" i="2" s="1"/>
  <c r="V33" i="2"/>
  <c r="P33" i="2"/>
  <c r="AD32" i="2"/>
  <c r="Y32" i="2"/>
  <c r="AK32" i="2" s="1"/>
  <c r="V32" i="2"/>
  <c r="P32" i="2"/>
  <c r="AD31" i="2"/>
  <c r="Y31" i="2"/>
  <c r="AK31" i="2" s="1"/>
  <c r="V31" i="2"/>
  <c r="P31" i="2"/>
  <c r="AD30" i="2"/>
  <c r="Y30" i="2"/>
  <c r="AK30" i="2" s="1"/>
  <c r="V30" i="2"/>
  <c r="P30" i="2"/>
  <c r="AD29" i="2"/>
  <c r="Y29" i="2"/>
  <c r="AK29" i="2" s="1"/>
  <c r="V29" i="2"/>
  <c r="P29" i="2"/>
  <c r="AD28" i="2"/>
  <c r="Y28" i="2"/>
  <c r="AK28" i="2" s="1"/>
  <c r="V28" i="2"/>
  <c r="P28" i="2"/>
  <c r="AD27" i="2"/>
  <c r="Y27" i="2"/>
  <c r="AK27" i="2" s="1"/>
  <c r="V27" i="2"/>
  <c r="P27" i="2"/>
  <c r="AD26" i="2"/>
  <c r="Y26" i="2"/>
  <c r="AK26" i="2" s="1"/>
  <c r="V26" i="2"/>
  <c r="P26" i="2"/>
  <c r="AD25" i="2"/>
  <c r="Y25" i="2"/>
  <c r="AK25" i="2" s="1"/>
  <c r="V25" i="2"/>
  <c r="P25" i="2"/>
  <c r="AD24" i="2"/>
  <c r="Y24" i="2"/>
  <c r="AK24" i="2" s="1"/>
  <c r="V24" i="2"/>
  <c r="P24" i="2"/>
  <c r="AD23" i="2"/>
  <c r="Y23" i="2"/>
  <c r="AK23" i="2" s="1"/>
  <c r="V23" i="2"/>
  <c r="P23" i="2"/>
  <c r="AD22" i="2"/>
  <c r="Y22" i="2"/>
  <c r="AK22" i="2" s="1"/>
  <c r="V22" i="2"/>
  <c r="P22" i="2"/>
  <c r="AD21" i="2"/>
  <c r="Y21" i="2"/>
  <c r="AK21" i="2" s="1"/>
  <c r="V21" i="2"/>
  <c r="P21" i="2"/>
  <c r="AD20" i="2"/>
  <c r="Y20" i="2"/>
  <c r="AK20" i="2" s="1"/>
  <c r="V20" i="2"/>
  <c r="P20" i="2"/>
  <c r="AD19" i="2"/>
  <c r="Y19" i="2"/>
  <c r="AK19" i="2" s="1"/>
  <c r="V19" i="2"/>
  <c r="P19" i="2"/>
  <c r="AD18" i="2"/>
  <c r="Y18" i="2"/>
  <c r="AK18" i="2" s="1"/>
  <c r="V18" i="2"/>
  <c r="P18" i="2"/>
  <c r="AD17" i="2"/>
  <c r="Y17" i="2"/>
  <c r="AK17" i="2" s="1"/>
  <c r="V17" i="2"/>
  <c r="P17" i="2"/>
  <c r="AD16" i="2"/>
  <c r="Y16" i="2"/>
  <c r="AK16" i="2" s="1"/>
  <c r="V16" i="2"/>
  <c r="P16" i="2"/>
  <c r="AD15" i="2"/>
  <c r="Y15" i="2"/>
  <c r="AK15" i="2" s="1"/>
  <c r="V15" i="2"/>
  <c r="P15" i="2"/>
  <c r="AD14" i="2"/>
  <c r="Y14" i="2"/>
  <c r="AK14" i="2" s="1"/>
  <c r="V14" i="2"/>
  <c r="P14" i="2"/>
  <c r="AD13" i="2"/>
  <c r="Y13" i="2"/>
  <c r="AK13" i="2" s="1"/>
  <c r="V13" i="2"/>
  <c r="P13" i="2"/>
  <c r="AD12" i="2"/>
  <c r="Y12" i="2"/>
  <c r="AK12" i="2" s="1"/>
  <c r="V12" i="2"/>
  <c r="P12" i="2"/>
  <c r="AN787" i="1"/>
  <c r="AO787" i="1" s="1"/>
  <c r="AF786" i="1"/>
  <c r="AF785" i="1"/>
  <c r="AA785" i="1"/>
  <c r="AM785" i="1" s="1"/>
  <c r="AF784" i="1"/>
  <c r="AF783" i="1"/>
  <c r="AF782" i="1"/>
  <c r="AF781" i="1"/>
  <c r="AA781" i="1"/>
  <c r="AM781" i="1" s="1"/>
  <c r="AF780" i="1"/>
  <c r="AF779" i="1"/>
  <c r="AA779" i="1"/>
  <c r="AM779" i="1" s="1"/>
  <c r="AF778" i="1"/>
  <c r="AA778" i="1"/>
  <c r="AM778" i="1" s="1"/>
  <c r="AF777" i="1"/>
  <c r="AA777" i="1"/>
  <c r="AM777" i="1" s="1"/>
  <c r="AF776" i="1"/>
  <c r="AA776" i="1"/>
  <c r="AM776" i="1" s="1"/>
  <c r="AO771" i="1"/>
  <c r="AN771" i="1"/>
  <c r="AO769" i="1"/>
  <c r="AN769" i="1"/>
  <c r="AA769" i="1"/>
  <c r="AO768" i="1"/>
  <c r="AN768" i="1"/>
  <c r="AA768" i="1"/>
  <c r="AA767" i="1"/>
  <c r="AM767" i="1" s="1"/>
  <c r="AN767" i="1" s="1"/>
  <c r="AF730" i="1"/>
  <c r="AA730" i="1"/>
  <c r="AM730" i="1" s="1"/>
  <c r="AF729" i="1"/>
  <c r="AA729" i="1"/>
  <c r="AM729" i="1" s="1"/>
  <c r="AA728" i="1"/>
  <c r="AM728" i="1" s="1"/>
  <c r="AN728" i="1" s="1"/>
  <c r="AA727" i="1"/>
  <c r="AM727" i="1" s="1"/>
  <c r="AF726" i="1"/>
  <c r="AA726" i="1"/>
  <c r="AM726" i="1" s="1"/>
  <c r="AF725" i="1"/>
  <c r="AA725" i="1"/>
  <c r="AM725" i="1" s="1"/>
  <c r="AF724" i="1"/>
  <c r="AA724" i="1"/>
  <c r="AM724" i="1" s="1"/>
  <c r="AF723" i="1"/>
  <c r="AA723" i="1"/>
  <c r="AM723" i="1" s="1"/>
  <c r="AF722" i="1"/>
  <c r="AA722" i="1"/>
  <c r="AM722" i="1" s="1"/>
  <c r="AF721" i="1"/>
  <c r="AA721" i="1"/>
  <c r="AM721" i="1" s="1"/>
  <c r="AF720" i="1"/>
  <c r="AA720" i="1"/>
  <c r="AM720" i="1" s="1"/>
  <c r="AA719" i="1"/>
  <c r="AM719" i="1" s="1"/>
  <c r="AN719" i="1" s="1"/>
  <c r="AF718" i="1"/>
  <c r="AA718" i="1"/>
  <c r="AM718" i="1" s="1"/>
  <c r="AF717" i="1"/>
  <c r="AA717" i="1"/>
  <c r="AM717" i="1" s="1"/>
  <c r="AF716" i="1"/>
  <c r="AA716" i="1"/>
  <c r="AM716" i="1" s="1"/>
  <c r="AF715" i="1"/>
  <c r="AA715" i="1"/>
  <c r="AM715" i="1" s="1"/>
  <c r="AA714" i="1"/>
  <c r="AM714" i="1" s="1"/>
  <c r="AF713" i="1"/>
  <c r="AA713" i="1"/>
  <c r="AM713" i="1" s="1"/>
  <c r="AF712" i="1"/>
  <c r="AA712" i="1"/>
  <c r="AM712" i="1" s="1"/>
  <c r="AF711" i="1"/>
  <c r="AA711" i="1"/>
  <c r="AM711" i="1" s="1"/>
  <c r="AF710" i="1"/>
  <c r="AA710" i="1"/>
  <c r="AM710" i="1" s="1"/>
  <c r="AF709" i="1"/>
  <c r="AA709" i="1"/>
  <c r="AM709" i="1" s="1"/>
  <c r="AF708" i="1"/>
  <c r="AA708" i="1"/>
  <c r="AM708" i="1" s="1"/>
  <c r="AF707" i="1"/>
  <c r="AA707" i="1"/>
  <c r="AM707" i="1" s="1"/>
  <c r="AF706" i="1"/>
  <c r="AA706" i="1"/>
  <c r="AM706" i="1" s="1"/>
  <c r="AF705" i="1"/>
  <c r="AA705" i="1"/>
  <c r="AM705" i="1" s="1"/>
  <c r="AF704" i="1"/>
  <c r="AA704" i="1"/>
  <c r="AM704" i="1" s="1"/>
  <c r="AA703" i="1"/>
  <c r="AM703" i="1" s="1"/>
  <c r="AN703" i="1" s="1"/>
  <c r="AA702" i="1"/>
  <c r="AM702" i="1" s="1"/>
  <c r="AO702" i="1" s="1"/>
  <c r="AF701" i="1"/>
  <c r="AA701" i="1"/>
  <c r="AM701" i="1" s="1"/>
  <c r="AF700" i="1"/>
  <c r="AA700" i="1"/>
  <c r="AM700" i="1" s="1"/>
  <c r="AF699" i="1"/>
  <c r="AA699" i="1"/>
  <c r="AM699" i="1" s="1"/>
  <c r="AF698" i="1"/>
  <c r="AA698" i="1"/>
  <c r="AM698" i="1" s="1"/>
  <c r="AF697" i="1"/>
  <c r="AA697" i="1"/>
  <c r="AM697" i="1" s="1"/>
  <c r="AF696" i="1"/>
  <c r="AA696" i="1"/>
  <c r="AM696" i="1" s="1"/>
  <c r="AF695" i="1"/>
  <c r="AA695" i="1"/>
  <c r="AM695" i="1" s="1"/>
  <c r="AF694" i="1"/>
  <c r="AA694" i="1"/>
  <c r="AM694" i="1" s="1"/>
  <c r="AF693" i="1"/>
  <c r="AA693" i="1"/>
  <c r="AM693" i="1" s="1"/>
  <c r="AF692" i="1"/>
  <c r="AF691" i="1"/>
  <c r="AF690" i="1"/>
  <c r="AF689" i="1"/>
  <c r="AF688" i="1"/>
  <c r="AF687" i="1"/>
  <c r="AF686" i="1"/>
  <c r="AF685" i="1"/>
  <c r="AF684" i="1"/>
  <c r="AF683" i="1"/>
  <c r="AF682" i="1"/>
  <c r="AF681" i="1"/>
  <c r="AF680" i="1"/>
  <c r="AF679" i="1"/>
  <c r="AF678" i="1"/>
  <c r="AF677" i="1"/>
  <c r="AF676" i="1"/>
  <c r="AF675" i="1"/>
  <c r="AF674" i="1"/>
  <c r="AF673" i="1"/>
  <c r="AF664" i="1"/>
  <c r="AF663" i="1"/>
  <c r="AF661" i="1"/>
  <c r="S661" i="1"/>
  <c r="R661" i="1"/>
  <c r="Q661" i="1"/>
  <c r="AF660" i="1"/>
  <c r="S660" i="1"/>
  <c r="R660" i="1"/>
  <c r="Q660" i="1"/>
  <c r="AF659" i="1"/>
  <c r="R659" i="1"/>
  <c r="Q659" i="1"/>
  <c r="AF658" i="1"/>
  <c r="S658" i="1"/>
  <c r="R658" i="1"/>
  <c r="Q658" i="1"/>
  <c r="AF657" i="1"/>
  <c r="S657" i="1"/>
  <c r="R657" i="1"/>
  <c r="Q657" i="1"/>
  <c r="AN651" i="1"/>
  <c r="AM561" i="1"/>
  <c r="AN561" i="1" s="1"/>
  <c r="AM560" i="1"/>
  <c r="AN560" i="1" s="1"/>
  <c r="AM559" i="1"/>
  <c r="AN559" i="1" s="1"/>
  <c r="AM558" i="1"/>
  <c r="AA555" i="1"/>
  <c r="AA554" i="1"/>
  <c r="AA552" i="1"/>
  <c r="AM552" i="1" s="1"/>
  <c r="AF547" i="1"/>
  <c r="AA547" i="1"/>
  <c r="AM547" i="1" s="1"/>
  <c r="AA546" i="1"/>
  <c r="AF540" i="1"/>
  <c r="AA540" i="1"/>
  <c r="AM540" i="1" s="1"/>
  <c r="AF539" i="1"/>
  <c r="AA539" i="1"/>
  <c r="AM539" i="1" s="1"/>
  <c r="AF536" i="1"/>
  <c r="AA536" i="1"/>
  <c r="AM536" i="1" s="1"/>
  <c r="Q532" i="1"/>
  <c r="Q531" i="1"/>
  <c r="AA526" i="1"/>
  <c r="AM526" i="1" s="1"/>
  <c r="AF522" i="1"/>
  <c r="AA522" i="1"/>
  <c r="AM522" i="1" s="1"/>
  <c r="AF453" i="1"/>
  <c r="AA453" i="1"/>
  <c r="AM453" i="1" s="1"/>
  <c r="AF436" i="1"/>
  <c r="AA436" i="1"/>
  <c r="AM436" i="1" s="1"/>
  <c r="AF435" i="1"/>
  <c r="AA435" i="1"/>
  <c r="AM435" i="1" s="1"/>
  <c r="AF434" i="1"/>
  <c r="R434" i="1"/>
  <c r="AN402" i="1"/>
  <c r="AF402" i="1"/>
  <c r="AA402" i="1"/>
  <c r="AN401" i="1"/>
  <c r="AF401" i="1"/>
  <c r="AN400" i="1"/>
  <c r="AF400" i="1"/>
  <c r="AA400" i="1"/>
  <c r="AN399" i="1"/>
  <c r="AF399" i="1"/>
  <c r="AA399" i="1"/>
  <c r="AN398" i="1"/>
  <c r="AF398" i="1"/>
  <c r="AA398" i="1"/>
  <c r="AN397" i="1"/>
  <c r="AF397" i="1"/>
  <c r="AA397" i="1"/>
  <c r="AN396" i="1"/>
  <c r="AF396" i="1"/>
  <c r="AA396" i="1"/>
  <c r="AN395" i="1"/>
  <c r="AF395" i="1"/>
  <c r="AA395" i="1"/>
  <c r="AF392" i="1"/>
  <c r="AA392" i="1"/>
  <c r="AM392" i="1" s="1"/>
  <c r="AF391" i="1"/>
  <c r="AA391" i="1"/>
  <c r="AM391" i="1" s="1"/>
  <c r="AF390" i="1"/>
  <c r="AA390" i="1"/>
  <c r="AM390" i="1" s="1"/>
  <c r="AF389" i="1"/>
  <c r="AA389" i="1"/>
  <c r="AM389" i="1" s="1"/>
  <c r="AF388" i="1"/>
  <c r="AA388" i="1"/>
  <c r="AM388" i="1" s="1"/>
  <c r="AF387" i="1"/>
  <c r="AA387" i="1"/>
  <c r="AM387" i="1" s="1"/>
  <c r="AF386" i="1"/>
  <c r="AA386" i="1"/>
  <c r="AM386" i="1" s="1"/>
  <c r="AF385" i="1"/>
  <c r="AA385" i="1"/>
  <c r="AM385" i="1" s="1"/>
  <c r="AF384" i="1"/>
  <c r="AA384" i="1"/>
  <c r="AM384" i="1" s="1"/>
  <c r="AF383" i="1"/>
  <c r="AA383" i="1"/>
  <c r="AM383" i="1" s="1"/>
  <c r="AF382" i="1"/>
  <c r="AA382" i="1"/>
  <c r="AM382" i="1" s="1"/>
  <c r="AF381" i="1"/>
  <c r="AA381" i="1"/>
  <c r="AM381" i="1" s="1"/>
  <c r="AF380" i="1"/>
  <c r="AA380" i="1"/>
  <c r="AM380" i="1" s="1"/>
  <c r="AF379" i="1"/>
  <c r="AA379" i="1"/>
  <c r="AM379" i="1" s="1"/>
  <c r="AF378" i="1"/>
  <c r="AA378" i="1"/>
  <c r="AM378" i="1" s="1"/>
  <c r="AP361" i="1"/>
  <c r="AP362" i="1" s="1"/>
  <c r="AP363" i="1" s="1"/>
  <c r="AP359" i="1"/>
  <c r="AN359" i="1"/>
  <c r="AN358" i="1"/>
  <c r="AF357" i="1"/>
  <c r="AF340" i="1"/>
  <c r="AF337" i="1"/>
  <c r="AF297" i="1"/>
  <c r="AF254" i="1"/>
  <c r="AA254" i="1"/>
  <c r="AM254" i="1" s="1"/>
  <c r="AF244" i="1"/>
  <c r="AF243" i="1"/>
  <c r="AF242" i="1"/>
  <c r="AF241" i="1"/>
  <c r="AF240" i="1"/>
  <c r="AF239" i="1"/>
  <c r="AF238" i="1"/>
  <c r="AF237" i="1"/>
  <c r="AF236" i="1"/>
  <c r="AF235" i="1"/>
  <c r="AF234" i="1"/>
  <c r="AF233" i="1"/>
  <c r="AF232" i="1"/>
  <c r="AF231" i="1"/>
  <c r="AF230" i="1"/>
  <c r="AF229" i="1"/>
  <c r="AF228" i="1"/>
  <c r="AF227" i="1"/>
  <c r="AF226" i="1"/>
  <c r="AF225" i="1"/>
  <c r="AF224" i="1"/>
  <c r="AF223" i="1"/>
  <c r="AF222" i="1"/>
  <c r="AF221" i="1"/>
  <c r="AF220" i="1"/>
  <c r="AF219" i="1"/>
  <c r="AF218" i="1"/>
  <c r="AF217" i="1"/>
  <c r="AF216" i="1"/>
  <c r="AF215" i="1"/>
  <c r="AF214" i="1"/>
  <c r="AF213" i="1"/>
  <c r="AF212" i="1"/>
  <c r="AF211" i="1"/>
  <c r="AF210" i="1"/>
  <c r="AF209" i="1"/>
  <c r="AF208" i="1"/>
  <c r="AF207" i="1"/>
  <c r="AF193" i="1"/>
  <c r="AF192" i="1"/>
  <c r="AF191" i="1"/>
  <c r="AF190" i="1"/>
  <c r="AF189" i="1"/>
  <c r="AF188" i="1"/>
  <c r="AF187" i="1"/>
  <c r="AF186" i="1"/>
  <c r="AF108" i="1"/>
  <c r="AF107" i="1"/>
  <c r="AF106" i="1"/>
  <c r="AF105" i="1"/>
  <c r="AF104" i="1"/>
  <c r="AF103" i="1"/>
  <c r="AF102" i="1"/>
  <c r="AF101" i="1"/>
  <c r="AF100" i="1"/>
  <c r="AA100" i="1"/>
  <c r="AM100" i="1" s="1"/>
  <c r="AF99" i="1"/>
  <c r="AA99" i="1"/>
  <c r="AM99" i="1" s="1"/>
  <c r="AF98" i="1"/>
  <c r="AF97" i="1"/>
  <c r="AF96" i="1"/>
  <c r="AF95" i="1"/>
  <c r="AA95" i="1"/>
  <c r="AM95" i="1" s="1"/>
  <c r="AF94" i="1"/>
  <c r="AA94" i="1"/>
  <c r="AM94" i="1" s="1"/>
  <c r="AF93" i="1"/>
  <c r="AA93" i="1"/>
  <c r="AM93" i="1" s="1"/>
  <c r="AF92" i="1"/>
  <c r="AA92" i="1"/>
  <c r="AM92" i="1" s="1"/>
  <c r="AF91" i="1"/>
  <c r="AF90" i="1"/>
  <c r="AF89" i="1"/>
  <c r="AF88" i="1"/>
  <c r="AF87" i="1"/>
  <c r="AF86" i="1"/>
  <c r="AF85" i="1"/>
  <c r="AF84" i="1"/>
  <c r="AF83" i="1"/>
  <c r="AF82" i="1"/>
  <c r="AF81" i="1"/>
  <c r="AF80" i="1"/>
  <c r="AF79" i="1"/>
  <c r="AA79" i="1"/>
  <c r="AM79" i="1" s="1"/>
  <c r="AF78" i="1"/>
  <c r="AA78" i="1"/>
  <c r="AM78" i="1" s="1"/>
  <c r="AF77" i="1"/>
  <c r="AA77" i="1"/>
  <c r="AM77" i="1" s="1"/>
  <c r="AF76" i="1"/>
  <c r="AA76" i="1"/>
  <c r="AM76" i="1" s="1"/>
  <c r="AF75" i="1"/>
  <c r="AA75" i="1"/>
  <c r="AM75" i="1" s="1"/>
  <c r="AF74" i="1"/>
  <c r="AA74" i="1"/>
  <c r="AM74" i="1" s="1"/>
  <c r="AF73" i="1"/>
  <c r="AA73" i="1"/>
  <c r="AM73" i="1" s="1"/>
  <c r="AF72" i="1"/>
  <c r="AA72" i="1"/>
  <c r="AM72" i="1" s="1"/>
  <c r="AF71" i="1"/>
  <c r="AA71" i="1"/>
  <c r="AM71" i="1" s="1"/>
  <c r="AF70" i="1"/>
  <c r="AA70" i="1"/>
  <c r="AM70" i="1" s="1"/>
  <c r="AF69" i="1"/>
  <c r="AA69" i="1"/>
  <c r="AM69" i="1" s="1"/>
  <c r="AF68" i="1"/>
  <c r="AA68" i="1"/>
  <c r="AM68" i="1" s="1"/>
  <c r="AF67" i="1"/>
  <c r="AA67" i="1"/>
  <c r="AM67" i="1" s="1"/>
  <c r="AF66" i="1"/>
  <c r="AA66" i="1"/>
  <c r="AM66" i="1" s="1"/>
  <c r="AF65" i="1"/>
  <c r="AA65" i="1"/>
  <c r="AM65" i="1" s="1"/>
  <c r="AF64" i="1"/>
  <c r="AA64" i="1"/>
  <c r="AM64" i="1" s="1"/>
  <c r="AF63" i="1"/>
  <c r="AA63" i="1"/>
  <c r="AM63" i="1" s="1"/>
  <c r="AF62" i="1"/>
  <c r="AA62" i="1"/>
  <c r="AM62" i="1" s="1"/>
  <c r="AF61" i="1"/>
  <c r="AA61" i="1"/>
  <c r="AM61" i="1" s="1"/>
  <c r="AF60" i="1"/>
  <c r="AA60" i="1"/>
  <c r="AM60" i="1" s="1"/>
  <c r="AF59" i="1"/>
  <c r="AA59" i="1"/>
  <c r="AM59" i="1" s="1"/>
  <c r="AF58" i="1"/>
  <c r="AA58" i="1"/>
  <c r="AM58" i="1" s="1"/>
  <c r="AF57" i="1"/>
  <c r="AA57" i="1"/>
  <c r="AM57" i="1" s="1"/>
  <c r="AF56" i="1"/>
  <c r="AA56" i="1"/>
  <c r="AM56" i="1" s="1"/>
  <c r="AF55" i="1"/>
  <c r="AA55" i="1"/>
  <c r="AM55" i="1" s="1"/>
  <c r="AF54" i="1"/>
  <c r="AA54" i="1"/>
  <c r="AM54" i="1" s="1"/>
  <c r="AF53" i="1"/>
  <c r="AA53" i="1"/>
  <c r="AM53" i="1" s="1"/>
  <c r="AF52" i="1"/>
  <c r="AA52" i="1"/>
  <c r="AM52" i="1" s="1"/>
  <c r="AF51" i="1"/>
  <c r="AA51" i="1"/>
  <c r="AM51" i="1" s="1"/>
  <c r="AF50" i="1"/>
  <c r="AA50" i="1"/>
  <c r="AM50" i="1" s="1"/>
  <c r="AF49" i="1"/>
  <c r="AA49" i="1"/>
  <c r="AM49" i="1" s="1"/>
  <c r="AF48" i="1"/>
  <c r="AA48" i="1"/>
  <c r="AM48" i="1" s="1"/>
  <c r="S386" i="1" l="1"/>
  <c r="AN702" i="1"/>
  <c r="AN693" i="1"/>
  <c r="AO693" i="1"/>
  <c r="AN694" i="1"/>
  <c r="AO694" i="1"/>
  <c r="AN695" i="1"/>
  <c r="AO695" i="1"/>
  <c r="AN696" i="1"/>
  <c r="AO696" i="1"/>
  <c r="AN697" i="1"/>
  <c r="AO697" i="1"/>
  <c r="AN698" i="1"/>
  <c r="AO698" i="1"/>
  <c r="AN699" i="1"/>
  <c r="AO699" i="1"/>
  <c r="AN700" i="1"/>
  <c r="AO700" i="1"/>
  <c r="AN701" i="1"/>
  <c r="AO701" i="1"/>
  <c r="AN704" i="1"/>
  <c r="AO704" i="1"/>
  <c r="AN705" i="1"/>
  <c r="AO705" i="1"/>
  <c r="AN706" i="1"/>
  <c r="AO706" i="1"/>
  <c r="AO703" i="1"/>
  <c r="AO716" i="1"/>
  <c r="AN716" i="1"/>
  <c r="AO718" i="1"/>
  <c r="AN718" i="1"/>
  <c r="AN707" i="1"/>
  <c r="AO707" i="1"/>
  <c r="AN708" i="1"/>
  <c r="AO708" i="1"/>
  <c r="AN709" i="1"/>
  <c r="AO709" i="1"/>
  <c r="AN710" i="1"/>
  <c r="AO710" i="1"/>
  <c r="AN711" i="1"/>
  <c r="AO711" i="1"/>
  <c r="AN712" i="1"/>
  <c r="AO712" i="1"/>
  <c r="AN713" i="1"/>
  <c r="AO713" i="1"/>
  <c r="AO714" i="1"/>
  <c r="AN714" i="1"/>
  <c r="AO715" i="1"/>
  <c r="AN715" i="1"/>
  <c r="AO717" i="1"/>
  <c r="AN717" i="1"/>
  <c r="AN720" i="1"/>
  <c r="AO720" i="1"/>
  <c r="AN721" i="1"/>
  <c r="AO721" i="1"/>
  <c r="AN722" i="1"/>
  <c r="AO722" i="1"/>
  <c r="AN723" i="1"/>
  <c r="AO723" i="1"/>
  <c r="AN724" i="1"/>
  <c r="AO724" i="1"/>
  <c r="AN725" i="1"/>
  <c r="AO725" i="1"/>
  <c r="AN726" i="1"/>
  <c r="AO726" i="1"/>
  <c r="AO727" i="1"/>
  <c r="AN727" i="1"/>
  <c r="AN729" i="1"/>
  <c r="AO729" i="1"/>
  <c r="AN730" i="1"/>
  <c r="AO730" i="1"/>
  <c r="AO719" i="1"/>
  <c r="AO728" i="1"/>
</calcChain>
</file>

<file path=xl/sharedStrings.xml><?xml version="1.0" encoding="utf-8"?>
<sst xmlns="http://schemas.openxmlformats.org/spreadsheetml/2006/main" count="15328" uniqueCount="2524">
  <si>
    <t xml:space="preserve"> План закупки ПАО "Россети Сибирь" на 2026 год</t>
  </si>
  <si>
    <t>Код вида деятельности</t>
  </si>
  <si>
    <t>Номер закупки</t>
  </si>
  <si>
    <t>Подразделение/предприятие-потребитель продукции</t>
  </si>
  <si>
    <t>Вид закупаемой продукции</t>
  </si>
  <si>
    <t>Номер лота</t>
  </si>
  <si>
    <t>Наименование лота</t>
  </si>
  <si>
    <t>Код по ОКВЭД 2</t>
  </si>
  <si>
    <t>Код по ОКПД 2</t>
  </si>
  <si>
    <t>Наличие условий о субьектах малого и среднего предпринимательства в конкурсной/закупочной документации</t>
  </si>
  <si>
    <t>Категория закупки, которая не учитывается при расчёте совокупного годового стоимостного объёма договоров</t>
  </si>
  <si>
    <t>Признак закупки инновационной и высокотехнологичной продукции (Да/Нет)</t>
  </si>
  <si>
    <t>Категория закупки, которая не учитывается при расчете ФКПЭ (доля договоров в эл. форме)</t>
  </si>
  <si>
    <t>Документ, на основании которого определена планируемая цена закупки</t>
  </si>
  <si>
    <t>Планируемая начальная (предельная) цена лота по извещению/уведомлению, тыс. руб. (без учета НДС)</t>
  </si>
  <si>
    <t>Планируемая начальная (предельная) цена лота по извещению/уведомлению, тыс. руб. (с учетом НДС)</t>
  </si>
  <si>
    <t>Объёмы оплаты долгосрочного договора по годам, тыс. рублей с НДС</t>
  </si>
  <si>
    <t>Планируемый способ закупки</t>
  </si>
  <si>
    <t>Организатор закупки</t>
  </si>
  <si>
    <t>Вид закупки (электронная/неэлектронная)</t>
  </si>
  <si>
    <t>Планируемая дата размещения извещения о начале закупочной процедуры/заключения договора у ЕП (ЗПП)
(чч.мм.гггг)</t>
  </si>
  <si>
    <t>Планируемая дата подведения итогов по закупочной процедуре/заключения договора у ЕП (ЗПП)
(чч.мм.гггг)</t>
  </si>
  <si>
    <t>Сведения о закупке у ЕП</t>
  </si>
  <si>
    <t>Условия договора</t>
  </si>
  <si>
    <t>Год под обеспечение потребности которого планируется данная закупка</t>
  </si>
  <si>
    <t>Дополнительная информация по закупке</t>
  </si>
  <si>
    <t>Данные из утвержденной инвестиционной программы</t>
  </si>
  <si>
    <t>Объем финансового обеспечения закупки за счет субсидии, предоставляемой в целях реализации национальных и федеральных проектов, а также комплексного плана модернизации и расширения магистральной инфраструктуры</t>
  </si>
  <si>
    <t>Код целевой статьи расходов, код вида расходов</t>
  </si>
  <si>
    <t>Примечание</t>
  </si>
  <si>
    <t>Юридическое лицо</t>
  </si>
  <si>
    <t>Филиал/подразделение</t>
  </si>
  <si>
    <t>Основание для проведения закупки у ЕП (пункт ЕСЗ ПАО "Россети")</t>
  </si>
  <si>
    <t>Наименование контрагента</t>
  </si>
  <si>
    <t>ИНН</t>
  </si>
  <si>
    <t>КПП</t>
  </si>
  <si>
    <t>Предмет договора</t>
  </si>
  <si>
    <t>Минимально необходимые требования, предъявляемые к закупаемым товарам (работам, услугам)</t>
  </si>
  <si>
    <t>Единица измерения</t>
  </si>
  <si>
    <t>Сведения о количестве (объеме) - количество единиц измерения</t>
  </si>
  <si>
    <t>Регион поставки товаров (выполнения работ, оказания услуг)</t>
  </si>
  <si>
    <t>Плановая дата заключения договора (чч.мм.гггг)</t>
  </si>
  <si>
    <t>Планируемая дата начала поставки товаров, выполнения работ, услуг (чч.мм.гггг)</t>
  </si>
  <si>
    <t>Планируемая дата окончания поставки товаров, выполнения работ, услуг (чч.мм.гггг)</t>
  </si>
  <si>
    <t>статус ИПР</t>
  </si>
  <si>
    <t>наименование инвестиционного проекта (группы инвестиционных проектов)</t>
  </si>
  <si>
    <t>идентификатор инвестиционного проекта</t>
  </si>
  <si>
    <t>год начала  реализации инвестиционного проекта</t>
  </si>
  <si>
    <t>год окончания реализации инвестиционного проекта</t>
  </si>
  <si>
    <t>оценка полной стоимости инвестиционного проекта в прогнозных ценах соответствующих лет, млн. руб. (с НДС)</t>
  </si>
  <si>
    <t>остаток финансирования капитальных вложений в прогнозных ценах (на момент начала года плана закупки), млн. руб. (с НДС)</t>
  </si>
  <si>
    <t>технологическое присоединение (Да/Нет)</t>
  </si>
  <si>
    <t>ГГГГ+1</t>
  </si>
  <si>
    <t>ГГГГ+2</t>
  </si>
  <si>
    <t>ГГГГ+3</t>
  </si>
  <si>
    <t>ГГГГ+4</t>
  </si>
  <si>
    <t>ГГГГ+5</t>
  </si>
  <si>
    <t>Код по ОКЕИ</t>
  </si>
  <si>
    <t>наименование</t>
  </si>
  <si>
    <t>Код по ОКАТО</t>
  </si>
  <si>
    <t>ПАО "Россети Сибирь"</t>
  </si>
  <si>
    <t>Филиал - Алтайэнерго</t>
  </si>
  <si>
    <t>СМР</t>
  </si>
  <si>
    <t>У0206/Т</t>
  </si>
  <si>
    <t>Работы по строительству ВЛ- 35 кВ (0,255 км) для
 электроснабжения объекта «Производственное
 здание/помещение» заявителя ООО "АгроБийскПереработка, Алтайский край, г. Бийск, ул. Мамонтова, 18, дог. ТП №20.2200.453.24</t>
  </si>
  <si>
    <t>42.22</t>
  </si>
  <si>
    <t>42.22.1</t>
  </si>
  <si>
    <t>Нет</t>
  </si>
  <si>
    <t>Сводный
 сметный расчет</t>
  </si>
  <si>
    <t>ЗЦ ПО</t>
  </si>
  <si>
    <t>ИА "Россети
 Сибирь" (АЭ)</t>
  </si>
  <si>
    <t>электронная</t>
  </si>
  <si>
    <t xml:space="preserve">В соответствии
 с техническими заданиями </t>
  </si>
  <si>
    <t>усл.ед</t>
  </si>
  <si>
    <t>01000000000</t>
  </si>
  <si>
    <t>АЛТАЙСКИЙ
 КРАЙ</t>
  </si>
  <si>
    <t>На 
доработке</t>
  </si>
  <si>
    <t>P_1647_АЭ</t>
  </si>
  <si>
    <t>Да</t>
  </si>
  <si>
    <t xml:space="preserve">СМР </t>
  </si>
  <si>
    <t>Работы по Строительству двухцепной
 ВЛ-10 кВ (24,35 км), монтаж ПКУ-10 кВ для электроснабжения объекта с/х производства заявителя ИП Конник Д.А. Алтайский край, Благовещенский р-н., с. Леньки, ул. Центральная, 1п., дог. ТП №20.2200.711.24 от 23.07.2024</t>
  </si>
  <si>
    <t>Строительство двухцепной ВЛ-10 кВ (24,35 км), монтаж ПКУ-10 кВ для электроснабжения объекта с/х производства заявителя ИП Конник Д.А. Алтайский край, Благовещенский р-н., с. Леньки, ул. Центральная, 1п., дог. ТП №20.2200.711.24 от 23.07.2024</t>
  </si>
  <si>
    <t>P_1658_АЭ</t>
  </si>
  <si>
    <t>ПИР</t>
  </si>
  <si>
    <t>ПИР по Строительству ПС-110/10 кВ "Ковыльная"  (уст-ка тр-ров 2*16 МВА), ЦЭС, протяж. 0,085 км</t>
  </si>
  <si>
    <t>71.12</t>
  </si>
  <si>
    <t>71.12.1</t>
  </si>
  <si>
    <t>ОК</t>
  </si>
  <si>
    <t xml:space="preserve">Строительство ПС-110/10 кВ "Ковыльная"  (уст-ка тр-ров 2*16 МВА), ЦЭС, протяж. 0,085 км
</t>
  </si>
  <si>
    <t>F_5_АЭ</t>
  </si>
  <si>
    <t>Работы по Строительству линии
 резервирования 10 кВ между ПС 35 кВ Востровская (ВЛ 10 кВ Л-52-3) и ПС 35 кВ Мельниковская (Л-36-3), 10,5 км</t>
  </si>
  <si>
    <t>Строительство линии резервирования 10 кВ между ПС 35 кВ Востровская (ВЛ 10 кВ Л-52-3) и ПС 35 кВ Мельниковская (Л-36-3), 10,5 км</t>
  </si>
  <si>
    <t>P_120.2_АЭ</t>
  </si>
  <si>
    <t>Строительство административного здания в с.Алексеевка, Петропавловского района Алтайского края</t>
  </si>
  <si>
    <t>P_89о5_АЭ</t>
  </si>
  <si>
    <t>Филиал Алтайэнерго/
ПО ГАЭС</t>
  </si>
  <si>
    <t>У0206/T</t>
  </si>
  <si>
    <t>Строительно-монтажные работы по реконструкции участка ВЛ 10 кВ Л-20-4 в пролёте опор № 109-195 с заменой опор и провода 6,5 км (двуцепное исполнение) в Майминском районе Республики Алтай</t>
  </si>
  <si>
    <t>В соответствии
 с техническим заданием</t>
  </si>
  <si>
    <t>84000000000</t>
  </si>
  <si>
    <t>Республика Алтай</t>
  </si>
  <si>
    <t>Реконструкция участка ВЛ 10 кВ Л-20-4 в пролёте опор № 109-195 с заменой опор и провода 6,5 км (двуцепное исполнение) в Майминском районе Республики Алтай</t>
  </si>
  <si>
    <t>P_116.60_ГАЭС</t>
  </si>
  <si>
    <t>Реконструкция ПС "База СВЭС" №48 35/10кВ 
с заменой двух силовых трансформаторов мощностью 2,5 МВА на два силовых трансформатора мощностью 6,3МВА</t>
  </si>
  <si>
    <t>Реконструкция ПС "База СВЭС" №48 35/10кВ с заменой двух силовых трансформаторов мощностью 2,5 МВА на два силовых трансформатора мощностью 6,3МВА</t>
  </si>
  <si>
    <t>J_1339_АЭ</t>
  </si>
  <si>
    <t>Реконструкция ПС 35 кВ "Юбилейная" №12
 с заменой силовых трансформаторов на (2х10 МВА на 2х16 МВА)</t>
  </si>
  <si>
    <t>Реконструкция ПС 35 кВ "Юбилейная" №12 с заменой силовых трансформаторов на (2х10 МВА на 2х16 МВА)</t>
  </si>
  <si>
    <t>O_1605_АЭ</t>
  </si>
  <si>
    <t>Модернизация системы телемеханики и каналов связи для  систем телемеханики на подстанциях 110-35кВ
 ПС 110кВ Орловская, ПС Верхчуманская</t>
  </si>
  <si>
    <t>Модернизация системы телемеханики ПС 110кВ Орловская (ССПИ 1 шт.)</t>
  </si>
  <si>
    <t>G_65д_АЭ</t>
  </si>
  <si>
    <t>Модернизация систем телемеханики на подстанциях 110-35кВ (ПС Верхчуманская)</t>
  </si>
  <si>
    <t>J_65л_АЭ</t>
  </si>
  <si>
    <t>Модернизация каналов связи для  систем телемеханики на подстанциях 110-35кВ (ПС Орловская)</t>
  </si>
  <si>
    <t>J_73и2_АЭ</t>
  </si>
  <si>
    <t>Модернизация каналов связи для  систем телемеханики на подстанциях 110-35кВ (ПС Верхчуманская)</t>
  </si>
  <si>
    <t>J_73и3_АЭ</t>
  </si>
  <si>
    <t xml:space="preserve">ПИР </t>
  </si>
  <si>
    <t>Работы по Модернизация и реконструкция
 устройств РЗА и ПА  (ОБР) ПС Алексеевская, ПС Чарышская, ПС 110 кВ Михайловская, ПС 110 кВ МЗХР, ПС 35 кВ НС-4П</t>
  </si>
  <si>
    <t>P_61л4_АЭ</t>
  </si>
  <si>
    <t>Модернизация и реконструкция устройств РЗА и ПА  (ОБР) ПС Чарышская</t>
  </si>
  <si>
    <t>H_61г1_АЭ</t>
  </si>
  <si>
    <t>Модернизация и реконструкция устройств РЗА и ПА (ОБР) на ПС 110 кВ Михайловская</t>
  </si>
  <si>
    <t>P_61л1_АЭ</t>
  </si>
  <si>
    <t>Модернизация и реконструкция устройств РЗА и ПА (ОБР) на ПС 110 кВ МЗХР</t>
  </si>
  <si>
    <t>P_61л2_АЭ</t>
  </si>
  <si>
    <t>Модернизация и реконструкция устройств РЗА и ПА (ОБР) на ПС 35 кВ НС-4П, 1 шт.</t>
  </si>
  <si>
    <t>I_61в1.11_АЭ</t>
  </si>
  <si>
    <t>Замена устройств РЗА  ВЛ 110 кВ Шелаболихинская–Павловская
 (ШП-440), ВЛ 110 кВ Рогозихинская–Шелаболихинская (РШ-437) типа ШДЭ2802, ПС-110кВ Корчинская - замена устройств РЗА ОВ-110 кВ типа ЭПЗ-1636,  ВЛ-110 кВ Приозерная-Тишинская типа ШДЭ2802 на микропроцессорные устройства РЗА</t>
  </si>
  <si>
    <t>Замена устройств РЗА ВЛ 110 кВ Шелаболихинская–Павловская (ШП-440), ВЛ 110 кВ Рогозихинская–Шелаболихинская (РШ-437) типа ШДЭ2802 на микропроцессорные устройства РЗА</t>
  </si>
  <si>
    <t>P_61л3_АЭ</t>
  </si>
  <si>
    <t>Модернизация и реконструкция устройств РЗА и ПА на ПС-110кВ Корчинская - замена устройств РЗА ОВ-110 кВ типа ЭПЗ-1636 на микропроцессорные устройства РЗА</t>
  </si>
  <si>
    <t>O_61к13_АЭ</t>
  </si>
  <si>
    <t>Замена устройств РЗА ВЛ-110 кВ Приозерная-Тишинская типа ШДЭ2802 на микропроцессорные устройства РЗА</t>
  </si>
  <si>
    <t>O_61к15_АЭ</t>
  </si>
  <si>
    <t>Работы по Реконструкции ВЛ-10 кВ Л-35-8,
 в части замены провода  на провод большего сечения, и строительство участка от опоры 36 до ВЛ 10 кВ Л-35-13 опора 28/4 ( 1 км) с установкой 2-х реклоузеров.</t>
  </si>
  <si>
    <t>Реконструкция ВЛ-10 кВ Л-35-8, в части замены провода  на провод большего сечения, и строительство участка от опоры 36 до ВЛ 10 кВ Л-35-13 опора 28/4 ( 1 км) с установкой 2-х реклоузеров.</t>
  </si>
  <si>
    <t>O_116.58_АЭ</t>
  </si>
  <si>
    <t>Реконструкция зданий и сооружений: 
маслосборники на ПС 35 кВ Повалихинская №43, ПС 35 кВ Чумышская №76 , ПС 110 кВ Панкрушихинская, ПС 110 кВ Зятьковская</t>
  </si>
  <si>
    <t>Реконструкция зданий и сооружений: маслосборники на ПС 35 кВ Повалихинская №43 (ПО СВЭС)</t>
  </si>
  <si>
    <t>L_89м9_АЭ</t>
  </si>
  <si>
    <t>Реконструкция зданий и сооружений: маслосборники на ПС 35 кВ Чумышская №76 (ПО СВЭС)</t>
  </si>
  <si>
    <t>L_89м10_АЭ</t>
  </si>
  <si>
    <t>Реконструкция зданий и сооружений: маслосборники на ПС 110 кВ Панкрушихинская (ПО СЭС)</t>
  </si>
  <si>
    <t>L_89м11_АЭ</t>
  </si>
  <si>
    <t>Реконструкция зданий и сооружений: маслосборники на ПС 110 кВ Зятьковская (ПО СЭС)</t>
  </si>
  <si>
    <t>L_89м12_АЭ</t>
  </si>
  <si>
    <t>Реконструкция зданий и сооружений:
 гараж Ельцовского РЭС с. Ельцовка (реконструкция кровли, стен, фундамента)</t>
  </si>
  <si>
    <t>Реконструкция зданий и сооружений: гараж Ельцовского РЭС с. Ельцовка (реконструкция кровли, стен, фундамента)</t>
  </si>
  <si>
    <t>I_89а1.2_АЭ</t>
  </si>
  <si>
    <t>Работы по Реконструкции зданий
 и сооружений: маслосборники на ПС №16 110 кВ «Николаевская» (инв. № Б000023510), ПС №19 110 кВ «Хлопуновская» (инв. № Б000023596)</t>
  </si>
  <si>
    <t>Реконструкция зданий и сооружений: маслосборники на ПС 110 кВ Николаевская</t>
  </si>
  <si>
    <t>P_89о1_АЭ</t>
  </si>
  <si>
    <t>Реконструкция зданий и сооружений: маслосборник на ПС 110 кВ Хлопуновскя</t>
  </si>
  <si>
    <t>P_89о2_АЭ</t>
  </si>
  <si>
    <t>Модернизация ИТСО на объектах  "Алтайэнерго"
 (ПС 110 кВ Сиреневая, ПС 110 кВ Центральная, ПС 35 кВ Первый Подъем)</t>
  </si>
  <si>
    <t>Модернизация ИТСО на объектах  "Алтайэнерго" (ПС 110 кВ Сиреневая)</t>
  </si>
  <si>
    <t>P_84д1_АЭ</t>
  </si>
  <si>
    <t>Модернизация ИТСО на объектах  "Алтайэнерго" (ПС 110 кВ Центральная)</t>
  </si>
  <si>
    <t>P_84д2_АЭ</t>
  </si>
  <si>
    <t>Модернизация ИТСО на объектах  "Алтайэнерго" (ПС 35 кВ Первый Подъем)</t>
  </si>
  <si>
    <t>P_84д3_АЭ</t>
  </si>
  <si>
    <t>Модернизация средств пожарной сигнализации в зданиях ПО</t>
  </si>
  <si>
    <t>K_85в2_АЭ</t>
  </si>
  <si>
    <t>Филиал - Кузбассэнерго-РЭС</t>
  </si>
  <si>
    <t>Модернизация существующих АОПО ВЛ 110 кВ 1К, 2К ПС 110 кВ Анжерская с реализацией УВ на ДС (в рамках электрификации Байкало-Амурской и Транссибирской железнодорожных магистралей БАМ-2)</t>
  </si>
  <si>
    <t>нет</t>
  </si>
  <si>
    <t>Сводный сметный расчет</t>
  </si>
  <si>
    <t>ИА "Россети Сибирь" (КузЭ)</t>
  </si>
  <si>
    <t xml:space="preserve">В соответствии с техническими заданиями </t>
  </si>
  <si>
    <t>Кемеровская область</t>
  </si>
  <si>
    <t>L_42.39БАМ_КуЭ</t>
  </si>
  <si>
    <t>Реконструкция ВЛ 35 кВ АТ-41 и ВЛ 35 кВ АТ-42 с заменой провода АС-120 на АС-185 (двуцепная ВЛ 35 кВ по трассе 18,4 км) (в рамках электрификации Байкало-Амурской и Транссибирской железнодорожных магистралей БАМ-2)</t>
  </si>
  <si>
    <t>L_42.26БАМ_КуЭ</t>
  </si>
  <si>
    <t>Филиал - Красноярскэнерго</t>
  </si>
  <si>
    <t>Выполнение строительно-монтажных работ по реконструкции ВЛ-110кВ С-213/С-214 «Центр – Весна» в связи со строительством объекта «Строительство детской многопрофильной больницы в г. Красноярске» по адресу: Россия, Красноярский край, г. Красноярск, Центральный район, ул. Караульная, на основании заключенного с КГКУ «УКС» соглашения о компенсации от 10.10.2023 №56.2400.9483.23</t>
  </si>
  <si>
    <t>42.22.11.110</t>
  </si>
  <si>
    <t>ИА "Россети Сибирь" (КЭ)</t>
  </si>
  <si>
    <t>-</t>
  </si>
  <si>
    <t>в соответстии с РД</t>
  </si>
  <si>
    <t>04000000000</t>
  </si>
  <si>
    <t>Красноярский край</t>
  </si>
  <si>
    <t>Реконструкция (переустройство) ВЛ-110 кВ ПС «Центр» - ПС «Весна» (С-213/С-214) на участке от ПС Центр до опоры № 7 общей протяженностью 1,3 км в связи со строительством детской многопрофильной больницы по адресу: Россия, Красноярский край, г. Красноярск, Центральный район, ул. Караульная. Соглашение №56.2400.9483.23 от 10.10.2023 (КГКУ "УКС")</t>
  </si>
  <si>
    <t>O_3431_КЭ</t>
  </si>
  <si>
    <t>Выполнение строительно-монтажных работ по реконструкции ВЛ 110 кВ Красноярская ТЭЦ-1 – Берёзовская (С-5), и ВЛ 110 кВ Красноярская ТЭЦ-1 – Вознесенская с отпайкой Зыково тяг. (С-6) в рамках электрификации Байкало-Амурской и Транссибирской железнодорожных магистралей БАМ-2, на основании заключенных договоров ТП 20.2400.4830.20 от 20.10.2022 г., 20.2400.643.21 от 20.10.2022 г., 20.2400.637.21 от 06.10.2022 г., 20.2400.3810.20 от 06.10.2022 г.</t>
  </si>
  <si>
    <t>Реконструкция ВЛ 110 кВ Красноярская ТЭЦ-1 – Берёзовская (С-5), и ВЛ 110 кВ Красноярская ТЭЦ-1 – Вознесенская с отпайкой Зыково тяг. (С-6) с заменой провода на провод с большей допустимой токовой нагрузкой, общей протяженностью по цепи 39,9 км (С-5: 17,3 км, С-6: 22,6 км) и с заменой грозозащитного троса, общей протяженностью по трассе 28,9 км.(в рамках электрификации Байкало-Амурской и Транссибирской железнодорожных магистралей БАМ-2). Договор ТП 20.2400.4830.20 от 20.10.2022 г., Договор ТП 20.2400.643.21 от 20.10.2022 г., Договор ТП 20.2400.637.21 от 06.10.2022 г., Договор ТП 20.2400.3810.20 от 06.10.2022 г.</t>
  </si>
  <si>
    <t>L_3119БАМ_КЭ</t>
  </si>
  <si>
    <t>да</t>
  </si>
  <si>
    <t>Выполнение строительно-монтажных работ по установке устройств УПАСК на ПС 110 кВ транзита 110 кВ Левобережная – Ачинск тяговая и организации канала ПА от АОПО ВЛ 110 кВ Кемчуг тяговая – Ачинск тяговая с отпайками (С-23), ВЛ 110 кВ Ачинск тяговая – Козульская с отпайкой на ПС Чернореченская тяговая (С-722), устанавливаемой на ПС 110 кВ Ачинск тяговая в рамках электрификации Байкало-Амурской и Транссибирской железнодорожных магистралей БАМ-2, на основании договора ТП 20.2400.584.22 от 06.10.2022 г.</t>
  </si>
  <si>
    <t>Установка устройств УПАСК на ПС 110 кВ транзита 110 кВ Левобережная – Ачинск тяговая и организации канала ПА от АОПО ВЛ 110 кВ Кемчуг тяговая – Ачинск тяговая с отпайками (С-23), ВЛ 110 кВ Ачинск тяговая – Козульская с отпайкой на ПС Чернореченская тяговая (С-722), устанавливаемой на ПС 110 кВ Ачинск тяговая (в рамках электрификации Байкало-Амурской и Транссибирской железнодорожных магистралей БАМ-2).  Договор ТП 20.2400.584.22 от 06.10.2022 г.</t>
  </si>
  <si>
    <t>M_3115_КЭ</t>
  </si>
  <si>
    <t>Выполнение строительно-монтажных работ по установке устройств УПАСК на ПС 110 кВ транзита 110 кВ Красноярская ТЭЦ-1 – Камала-2 и организации канала ПА от АОПО ВЛ 110 кВ Уяр городская – Камала-2 тяговая с отпайкой на ПС Заозерновская (С-805), ВЛ 110 кВ Буйная – Камала-2 тяговая с отпайкой на ПС Заозерновская (С-806), устанавливаемой на ПС 110 кВ Камала-2 тяговая (в рамках электрификации Байкало-Амурской и Транссибирской железнодорожных магистралей БАМ-2), на основании договора ТП 20.2400.637.21 от 06.10.2022 г.</t>
  </si>
  <si>
    <t>Создание устройств УПАСК на ПС 110 кВ транзита 110 кВ Красноярская ТЭЦ-1 – Камала-2 и организации канала ПА от АОПО ВЛ 110 кВ Уяр городская – Камала-2 тяговая с отпайкой на ПС Заозерновская (С-805), ВЛ 110 кВ Буйная – Камала-2 тяговая с отпайкой на ПС Заозерновская (С-806), устанавливаемой на ПС 110 кВ Камала-2 тяговая (в рамках электрификации Байкало-Амурской и Транссибирской железнодорожных магистралей БАМ-2).  Договор ТП 20.2400.637.21 от 06.10.2022 г.</t>
  </si>
  <si>
    <t>M_3121БАМ_КЭ</t>
  </si>
  <si>
    <t>Выполнение строительно-монтажных работ по установке устройств УПАСК на ПС 110 кВ транзита 110 кВ Ново-Анжерская – Ачинск тяговая и организации канала ПА от АОПО ВЛ 110 кВ Ачинск тяговая – БСМИ с отпайкой на ПС Критово тяговая (С-25), ВЛ 110 кВ Ачинск тяговая – Каштан тяговая с отпайками (С-26), устанавливаемой на ПС 110 кВ Ачинск тяговая (в рамках электрификации Байкало-Амурской и Транссибирской железнодорожных магистралей БАМ-2), на основании договора ТП 20.2400.561.22 от 06.10.2022 г.</t>
  </si>
  <si>
    <t>Установка устройств УПАСК на ПС 110 кВ транзита 110 кВ Ново-Анжерская – Ачинск тяговая и организации канала ПА от АОПО ВЛ 110 кВ Ачинск тяговая – БСМИ с отпайкой на ПС Критово тяговая (С-25), ВЛ 110 кВ Ачинск тяговая – Каштан тяговая с отпайками (С-26), устанавливаемой на ПС 110 кВ Ачинск тяговая (в рамках электрификации Байкало-Амурской и Транссибирской железнодорожных магистралей БАМ-2).  Договор ТП 20.2400.561.22 от 06.10.2022 г.</t>
  </si>
  <si>
    <t>M_3122БАМ_КЭ</t>
  </si>
  <si>
    <t>3</t>
  </si>
  <si>
    <t>Филиал - Бурятэнерго</t>
  </si>
  <si>
    <t>МТРиО</t>
  </si>
  <si>
    <t>0013</t>
  </si>
  <si>
    <t>Поставка арматуры трубопроводной, канализационной и комплектующих</t>
  </si>
  <si>
    <t>24.2</t>
  </si>
  <si>
    <t>справочник SAP</t>
  </si>
  <si>
    <t>ИА "Россети Сибирь" (БЭ)</t>
  </si>
  <si>
    <t>В соответствии с ТЗ</t>
  </si>
  <si>
    <t>Республика Бурятия</t>
  </si>
  <si>
    <t>0018</t>
  </si>
  <si>
    <t>Поставка материалов для монтажа, крепления и прокладки кабельной продукции</t>
  </si>
  <si>
    <t>27.32</t>
  </si>
  <si>
    <t>27.32.1</t>
  </si>
  <si>
    <t>0030</t>
  </si>
  <si>
    <t>Поставка выключателей до 1 кВ</t>
  </si>
  <si>
    <t>27.33.11</t>
  </si>
  <si>
    <t>0043</t>
  </si>
  <si>
    <t>Поставка запасных частей к вездеходам на гусеничном шасси  (МТЛБ, ГТТ, АТС, ГАЗ)</t>
  </si>
  <si>
    <t>29.3</t>
  </si>
  <si>
    <t>0054</t>
  </si>
  <si>
    <t>Поставка изделий железобетонных (прочие)</t>
  </si>
  <si>
    <t>23.61</t>
  </si>
  <si>
    <t>0055</t>
  </si>
  <si>
    <t>Поставка окон ПВХ, дверей ПВХ</t>
  </si>
  <si>
    <t>22.23.14</t>
  </si>
  <si>
    <t>0060</t>
  </si>
  <si>
    <t>Поставка кабельных наконечников и гильз</t>
  </si>
  <si>
    <t>0063</t>
  </si>
  <si>
    <t>Поставка комплектующих для РЗА</t>
  </si>
  <si>
    <t>27.90</t>
  </si>
  <si>
    <t>27.90.33.110</t>
  </si>
  <si>
    <t>0072</t>
  </si>
  <si>
    <t>Поставка ламп, светильников</t>
  </si>
  <si>
    <t>27.40</t>
  </si>
  <si>
    <t>0077</t>
  </si>
  <si>
    <t>Поставка материалов лакокрасочных</t>
  </si>
  <si>
    <t>20.30</t>
  </si>
  <si>
    <t>20.30.22.110</t>
  </si>
  <si>
    <t>0080</t>
  </si>
  <si>
    <t>Поставка материалов строительных и отделочных</t>
  </si>
  <si>
    <t>20.52</t>
  </si>
  <si>
    <t>20.52.10</t>
  </si>
  <si>
    <t>0085</t>
  </si>
  <si>
    <t>Поставка черного металлопроката</t>
  </si>
  <si>
    <t>24.10</t>
  </si>
  <si>
    <t>0086</t>
  </si>
  <si>
    <t>Поставка метизов, крепежа</t>
  </si>
  <si>
    <t>25.94</t>
  </si>
  <si>
    <t>0115</t>
  </si>
  <si>
    <t>Поставка резинотехнических и асботехнических изделий</t>
  </si>
  <si>
    <t>22.1</t>
  </si>
  <si>
    <t>0116</t>
  </si>
  <si>
    <t>Поставка рубильников</t>
  </si>
  <si>
    <t>0130</t>
  </si>
  <si>
    <t>Поставка сетевого железобетона</t>
  </si>
  <si>
    <t>0146</t>
  </si>
  <si>
    <t>Поставка трансформаторов тока до 1 кВ</t>
  </si>
  <si>
    <t>27.11.42</t>
  </si>
  <si>
    <t>27.11.42.000</t>
  </si>
  <si>
    <t>0153</t>
  </si>
  <si>
    <t>Поставка устройств РЗА</t>
  </si>
  <si>
    <t>26.20</t>
  </si>
  <si>
    <t>0155</t>
  </si>
  <si>
    <t>Поставка продукции химической</t>
  </si>
  <si>
    <t>20.59</t>
  </si>
  <si>
    <t>20.59.52</t>
  </si>
  <si>
    <t>0167</t>
  </si>
  <si>
    <t>Поставка цветного металлопроката</t>
  </si>
  <si>
    <t>24.42</t>
  </si>
  <si>
    <t>0174</t>
  </si>
  <si>
    <t>Поставка трансформаторов тока 35-110 кВ</t>
  </si>
  <si>
    <t>0178</t>
  </si>
  <si>
    <t>Поставка трансформаторов напряжения 35-110 кВ</t>
  </si>
  <si>
    <t>0195</t>
  </si>
  <si>
    <t>Поставка электротехнических вспомогательных материалов и оборудования</t>
  </si>
  <si>
    <t>27.33.13</t>
  </si>
  <si>
    <t>0230</t>
  </si>
  <si>
    <t>Поставка котлов, водонагревателей, ТЭН</t>
  </si>
  <si>
    <t>27.51.25</t>
  </si>
  <si>
    <t>0233</t>
  </si>
  <si>
    <t xml:space="preserve">Поставка физических преград к системам контроля и управления доступом </t>
  </si>
  <si>
    <t>25.11</t>
  </si>
  <si>
    <t>25.11.23.120</t>
  </si>
  <si>
    <t>0250И</t>
  </si>
  <si>
    <t>Поставка инструмента бурильного</t>
  </si>
  <si>
    <t>25.73</t>
  </si>
  <si>
    <t>0286</t>
  </si>
  <si>
    <t>Поставка устройств птицезащитных</t>
  </si>
  <si>
    <t>27.90.1</t>
  </si>
  <si>
    <t>0305</t>
  </si>
  <si>
    <t>Поставка систем бесперебойного питания</t>
  </si>
  <si>
    <t>26.20.40.110</t>
  </si>
  <si>
    <t>0306</t>
  </si>
  <si>
    <t>Поставка оборудования телемеханики</t>
  </si>
  <si>
    <t>26.51.4</t>
  </si>
  <si>
    <t>26.20.30.150</t>
  </si>
  <si>
    <t>0315</t>
  </si>
  <si>
    <t>Поставка гирлянды ИРМК 35-110 кВ</t>
  </si>
  <si>
    <t>27.12</t>
  </si>
  <si>
    <t>27.12.10.130</t>
  </si>
  <si>
    <t>справочник САП</t>
  </si>
  <si>
    <t>закупка по единичным расценкам без ориентировочных объёмов.Договор заключается на цену лота.</t>
  </si>
  <si>
    <t>0326</t>
  </si>
  <si>
    <t>Поставка пиломатериалов</t>
  </si>
  <si>
    <t>16.10</t>
  </si>
  <si>
    <t>16.10.10</t>
  </si>
  <si>
    <t>Работы</t>
  </si>
  <si>
    <t>У0026/З</t>
  </si>
  <si>
    <t>Капитальный ремонт ВЛ 0,4-20 кВ ПО СВЭС</t>
  </si>
  <si>
    <t>42.99</t>
  </si>
  <si>
    <t>42.22.22</t>
  </si>
  <si>
    <t>Локальные сметы</t>
  </si>
  <si>
    <t>Капитальный ремонт ВЛ 0,4-20 кВ ПО ЦЭС</t>
  </si>
  <si>
    <t>Капитальный ремонт ВЛ 0,4-20 кВ ПО ЮЭС</t>
  </si>
  <si>
    <t>У0024/3</t>
  </si>
  <si>
    <t>Капитальный ремонт ВЛ 35-110 кВ</t>
  </si>
  <si>
    <t>Капитальный ремонт ВЛ 35-110 кВ (ремонт фундаментов)</t>
  </si>
  <si>
    <t>У0028/З</t>
  </si>
  <si>
    <t>Услуги по капитальному ремонту силовых трансформаторов 35-110 кВ</t>
  </si>
  <si>
    <t>33.14</t>
  </si>
  <si>
    <t>33.14.11</t>
  </si>
  <si>
    <t>Услуги по капитальному ремонту оборудования подстанций 35-110 кВ</t>
  </si>
  <si>
    <t>У0055/З</t>
  </si>
  <si>
    <t>Услуги по расчистке просек ВЛ 0,4-110 кВ от ДКР, вырубке ОСД ПО СВЭС</t>
  </si>
  <si>
    <t>43.1</t>
  </si>
  <si>
    <t>43.12.11.140</t>
  </si>
  <si>
    <t>Услуги по расчистке просек ВЛ 0,4-110 кВ от ДКР, вырубке ОСД ПО ЦЭС</t>
  </si>
  <si>
    <t>Услуги по расчистке просек ВЛ 0,4-110 кВ от ДКР, вырубке ОСД ПО ЮЭС</t>
  </si>
  <si>
    <t xml:space="preserve"> Ремонт КЛ ВЛ 0,4-10 кВ ПО ЮЭС</t>
  </si>
  <si>
    <t xml:space="preserve"> Ремонт КЛ ВЛ 0,4-10 кВ ПО СВЭС</t>
  </si>
  <si>
    <t>У0059/З</t>
  </si>
  <si>
    <t>Ремонт  зданий и сооружений ПО ЮЭС</t>
  </si>
  <si>
    <t>43.99.90</t>
  </si>
  <si>
    <t>43.99.9</t>
  </si>
  <si>
    <t>локальные сметы</t>
  </si>
  <si>
    <t>Участник должен являться членом СРО в области строительства, реконструкции, капитального ремонта, сноса объектов капитального строительства</t>
  </si>
  <si>
    <t>Ремонт  зданий и сооружений ПО ЦЭС</t>
  </si>
  <si>
    <t>Ремонт  зданий и сооружений ПО СВЭС</t>
  </si>
  <si>
    <t>У0032/З</t>
  </si>
  <si>
    <t>Обследование технического состояния зданий и сооружений</t>
  </si>
  <si>
    <t>71.12.11</t>
  </si>
  <si>
    <t>Выписка из реестра членов СРО на право выполнять инженерные изыскания по объектам капитального строительства (кроме особо опасных, технически сложных и уникальных объектов, объектов использования атомной энергии)</t>
  </si>
  <si>
    <t>Услуги</t>
  </si>
  <si>
    <t>У0166</t>
  </si>
  <si>
    <t>услуги по ремонту и техническому обслуживанию</t>
  </si>
  <si>
    <t>33.13</t>
  </si>
  <si>
    <t>Сравнительная матрица</t>
  </si>
  <si>
    <t>В соответствии с техническим заданием</t>
  </si>
  <si>
    <t>32000000000</t>
  </si>
  <si>
    <t>У0111</t>
  </si>
  <si>
    <t>Комплексное обследование состояния ВЛ 35-110 кВ  филиала ПАО "Россети Сибирь"-"Кузбассэнерго-РЭС"</t>
  </si>
  <si>
    <t>71.2</t>
  </si>
  <si>
    <t>71.20.13.000</t>
  </si>
  <si>
    <t>Диагностика, техническое обслуживание и ремонт приборного парка филиала ПАО "Россети Сибирь"-"Кузбассэнерго-РЭС"</t>
  </si>
  <si>
    <t>33.13.11</t>
  </si>
  <si>
    <t>У0099</t>
  </si>
  <si>
    <t xml:space="preserve">Услуги по выполнению работ по техническому 
диагностированию, техническому обслуживанию и ремонту автомобилей иностранного производства. 
</t>
  </si>
  <si>
    <t>45.2</t>
  </si>
  <si>
    <t>сравнительная матрица</t>
  </si>
  <si>
    <t>Согласно технического задания</t>
  </si>
  <si>
    <t>У0101</t>
  </si>
  <si>
    <t xml:space="preserve"> Услуги на подрядный ремонт узлов и агрегатов отечественных автомобилей</t>
  </si>
  <si>
    <t>У0134</t>
  </si>
  <si>
    <t>Услуги по диагностике грузоподъемных механизмов</t>
  </si>
  <si>
    <t>У0116</t>
  </si>
  <si>
    <t>Услуги технического обслуживания, установки, активации и ремонта цифровых тахографов с блоком СКЗИ</t>
  </si>
  <si>
    <t>У0057/З</t>
  </si>
  <si>
    <t>Ремонт и техническое обслуживание грузоподъемных механизмов</t>
  </si>
  <si>
    <t>у0102</t>
  </si>
  <si>
    <t xml:space="preserve">Ремонт MERLO, TRE EMME MM350B </t>
  </si>
  <si>
    <t>Услуги технического обслуживания и диагностирования оборудования Omnicomm</t>
  </si>
  <si>
    <t>Техническое обслуживание бензо/электро инструмента</t>
  </si>
  <si>
    <t>33.12</t>
  </si>
  <si>
    <t>33.12.17</t>
  </si>
  <si>
    <t>Сервисный центр должен находится на территории Кемеровской области</t>
  </si>
  <si>
    <t>Услуги по поверке, калибровке оборудования и приборов</t>
  </si>
  <si>
    <t>71.12.6</t>
  </si>
  <si>
    <t>Прайс-лист</t>
  </si>
  <si>
    <t>ЕП</t>
  </si>
  <si>
    <t>неэлектронная</t>
  </si>
  <si>
    <t>ФБУ  "Кузбасский ЦСМ"</t>
  </si>
  <si>
    <t>4207007095</t>
  </si>
  <si>
    <t>Для нужд филиала и исполнения требований 102-ФЗ</t>
  </si>
  <si>
    <t>Услуги по поверке элементов измерительных комплексов</t>
  </si>
  <si>
    <t>Электронная</t>
  </si>
  <si>
    <t>Исполнение требований ФЗ-522</t>
  </si>
  <si>
    <t>Услуги по поверке высоковольтных трансформаторов тока и напряжения</t>
  </si>
  <si>
    <t>Поверка высоковольтных трансформаторов тока и напряжения</t>
  </si>
  <si>
    <t>Услуги по инспекционному контролю сертифицированной электроэнергии</t>
  </si>
  <si>
    <t>Поставка арматуры линейной</t>
  </si>
  <si>
    <t>27.33</t>
  </si>
  <si>
    <t>Справочник цен (мониторинг)</t>
  </si>
  <si>
    <t>В соответсвии с Техническим заданием</t>
  </si>
  <si>
    <t xml:space="preserve">Красноярский край </t>
  </si>
  <si>
    <t>23.32</t>
  </si>
  <si>
    <t>23.32.13</t>
  </si>
  <si>
    <t>Поставка бетона</t>
  </si>
  <si>
    <t>23.63</t>
  </si>
  <si>
    <t>Поставка вспомогательной продукции (полотно нетк., салф.техн.)</t>
  </si>
  <si>
    <t>13.96</t>
  </si>
  <si>
    <t>27.12.10.110</t>
  </si>
  <si>
    <t>Поставка выключателей нагрузки 6-10 кВ</t>
  </si>
  <si>
    <t>Поставка газов технических</t>
  </si>
  <si>
    <t>06.20</t>
  </si>
  <si>
    <t>06.20.10</t>
  </si>
  <si>
    <t>СЦ</t>
  </si>
  <si>
    <t>Поставка гирлянд ИРМК 35-110 кВ</t>
  </si>
  <si>
    <t>Поставка грозотроса</t>
  </si>
  <si>
    <t>25.93</t>
  </si>
  <si>
    <t>25.93.11.110</t>
  </si>
  <si>
    <t>Поставка ж/б фундаментов для опор ЛЭП</t>
  </si>
  <si>
    <t>23.61.12.110</t>
  </si>
  <si>
    <t>Поставка запасных частей к автомобилям ВАЗ</t>
  </si>
  <si>
    <t>Поставка запасных частей к автомобилям ГАЗ</t>
  </si>
  <si>
    <t>36П</t>
  </si>
  <si>
    <t>Поставка запасных частей к автомобилям ГАЗ и  двигателям УМЗ для прайсовых заказов</t>
  </si>
  <si>
    <t>Поставка запасных частей к автомобилям ЗИЛ</t>
  </si>
  <si>
    <t>37П</t>
  </si>
  <si>
    <t>Поставка запасных частей к автомобилям ЗИЛ для прайсовых заказов</t>
  </si>
  <si>
    <t>Поставка запасных частей к автомобилям КАМАЗ</t>
  </si>
  <si>
    <t>38П</t>
  </si>
  <si>
    <t>Поставка запасных частей к автомобилям КАМАЗ для прайсовых заказов</t>
  </si>
  <si>
    <t>Поставка запасных частей к автомобилям МАЗ</t>
  </si>
  <si>
    <t>Поставка запасных частей к автомобилям УАЗ</t>
  </si>
  <si>
    <t>41П</t>
  </si>
  <si>
    <t>Поставка запасных частей к автомобилям УАЗ и двигателям ЗМЗ для прайсовых заказов</t>
  </si>
  <si>
    <t>Поставка запасных частей к автомобилям УРАЛ</t>
  </si>
  <si>
    <t>42П</t>
  </si>
  <si>
    <t>Поставка запасных частей к автомобилям УРАЛ для прайсовых заказов</t>
  </si>
  <si>
    <t>Поставка запасных частей к бурильно-крановым машинам (БКМ)</t>
  </si>
  <si>
    <t>Поставка запасных частей к выключателям</t>
  </si>
  <si>
    <t>27.11</t>
  </si>
  <si>
    <t>Поставка запасных частей к двигателям ММЗ и тракторам МТЗ</t>
  </si>
  <si>
    <t>276П</t>
  </si>
  <si>
    <t>Поставка запасных частей к двигателям ММЗ и тракторам МТЗ для прайсовых заказов</t>
  </si>
  <si>
    <t>Поставка запасных частей к легковым автомобилям иностранных марок</t>
  </si>
  <si>
    <t>Поставка запасных частей к разъединителям</t>
  </si>
  <si>
    <t>Поставка запасных частей к силовым агрегатам ЯМЗ</t>
  </si>
  <si>
    <t>242П</t>
  </si>
  <si>
    <t>Поставка запасных частей к силовым агрегатам ЯМЗ для прайсовых заказов</t>
  </si>
  <si>
    <t>Поставка запасных частей к снегоходам, квадроциклам</t>
  </si>
  <si>
    <t>Поставка запасных частей к тракторам ВгТЗ (Дт-75)</t>
  </si>
  <si>
    <t>Поставка индикаторов короткого замыкания (ИКЗ) для ВЛ</t>
  </si>
  <si>
    <t>27.12.31.000</t>
  </si>
  <si>
    <t>Поставка инертных материалов</t>
  </si>
  <si>
    <t>08.12</t>
  </si>
  <si>
    <t>Поставка кабельных муфт на напряжение до 35 кВ</t>
  </si>
  <si>
    <t>27.12.24.190</t>
  </si>
  <si>
    <t>Поставка комплектующих и запасных частей для средств связи</t>
  </si>
  <si>
    <t>26.30</t>
  </si>
  <si>
    <t>Поставка масел, смазок и технических жидкостей</t>
  </si>
  <si>
    <t>19.20</t>
  </si>
  <si>
    <t>19.20.29</t>
  </si>
  <si>
    <t>Поставка масла трансформаторного</t>
  </si>
  <si>
    <t>Поставка материалов для пайки</t>
  </si>
  <si>
    <t>27.90.31.110</t>
  </si>
  <si>
    <t>23.64</t>
  </si>
  <si>
    <t>23.64.10</t>
  </si>
  <si>
    <t>Поставка материалов электроизоляционных</t>
  </si>
  <si>
    <t>23.99</t>
  </si>
  <si>
    <t>23.99.19.111</t>
  </si>
  <si>
    <t>Поставка металлооснастки ЛЭП</t>
  </si>
  <si>
    <t>25.11.23.115</t>
  </si>
  <si>
    <t>25.94.11</t>
  </si>
  <si>
    <t>Поставка насосов и комплектующих</t>
  </si>
  <si>
    <t>28.13</t>
  </si>
  <si>
    <t>Поставка оборудования ВЧ-связи</t>
  </si>
  <si>
    <t>27.90.11.900</t>
  </si>
  <si>
    <t>Поставка предохранителей</t>
  </si>
  <si>
    <t>27.12.10.140</t>
  </si>
  <si>
    <t>22.23</t>
  </si>
  <si>
    <t>16.10.10.119</t>
  </si>
  <si>
    <t>20.59.5</t>
  </si>
  <si>
    <t>Поставка радиодеталей и электронных компонентов</t>
  </si>
  <si>
    <t>26.11</t>
  </si>
  <si>
    <t>Поставка разъединителей на напряжение 6-20 кВ</t>
  </si>
  <si>
    <t>22.19</t>
  </si>
  <si>
    <t>22.19.1</t>
  </si>
  <si>
    <t>Поставка самонесущего изолированного провода (СИП) на напряжение до 35 кВ</t>
  </si>
  <si>
    <t>27.32.14.120</t>
  </si>
  <si>
    <t>Поставка силового кабеля до 1 кВ</t>
  </si>
  <si>
    <t>27.32.13.110</t>
  </si>
  <si>
    <t>Поставка силового кабеля на напряжение 6-10 (20) кВ с БПИ и ПВХ изоляцией</t>
  </si>
  <si>
    <t>Поставка стальных канатов, проводов</t>
  </si>
  <si>
    <t>25.93.11</t>
  </si>
  <si>
    <t>Поставка стоек СВ</t>
  </si>
  <si>
    <t>23.6</t>
  </si>
  <si>
    <t>23.61.12.160</t>
  </si>
  <si>
    <t>Поставка угля</t>
  </si>
  <si>
    <t>20.14</t>
  </si>
  <si>
    <t>20.14.72.000</t>
  </si>
  <si>
    <t>27.33.14</t>
  </si>
  <si>
    <t>Поставка электродвигателей, редукторов</t>
  </si>
  <si>
    <t>27.11.32.110</t>
  </si>
  <si>
    <t>Услуги по капитальному ремонту ВЛ 0,4-35 кВ</t>
  </si>
  <si>
    <t>Услуги по капитальному ремонту кабельных линий и восстановлению покрытий и благоустройству территории после завершения работ</t>
  </si>
  <si>
    <t>33.14.1</t>
  </si>
  <si>
    <t>Услуги по капитальному ремонту силового трансформатора 110 кВ</t>
  </si>
  <si>
    <t>Услуги по огнезащитной обработке деревянных конструкций</t>
  </si>
  <si>
    <t>43.29</t>
  </si>
  <si>
    <t>43.29.11.140</t>
  </si>
  <si>
    <t>Услуги по расчистке просек ВЛ 0,4-110 кВ от ДКР, вырубке ОСД</t>
  </si>
  <si>
    <t>Услуги по ремонту зданий и сооружений</t>
  </si>
  <si>
    <t>43.99</t>
  </si>
  <si>
    <t>Услуги по ремонту и техническому обслуживание автотранспортных средств</t>
  </si>
  <si>
    <t>45.20</t>
  </si>
  <si>
    <t>45.20.1</t>
  </si>
  <si>
    <t>Услуги по техническому обслуживанию и огнезащитной обработке кабельных линий</t>
  </si>
  <si>
    <t>43.99.90.190</t>
  </si>
  <si>
    <t>У0045</t>
  </si>
  <si>
    <t>71.12.62</t>
  </si>
  <si>
    <t xml:space="preserve">У0166 </t>
  </si>
  <si>
    <t>Услуги по ремонту и техническому обслуживанию средств измерений</t>
  </si>
  <si>
    <t>33</t>
  </si>
  <si>
    <t>Коммерческое предложение</t>
  </si>
  <si>
    <t>АО «РиМ»</t>
  </si>
  <si>
    <t>Оказание услуг по негарантийному обслуживанию и ремонту оборудования производства АО "РиМ"</t>
  </si>
  <si>
    <t>ООО «Матрица»</t>
  </si>
  <si>
    <t>Оказание услуг по негарантийному обслуживанию и ремонту оборудования производства ООО «Матрица»</t>
  </si>
  <si>
    <t>АО «Энергомера»</t>
  </si>
  <si>
    <t>Оказание услуг по негарантийному обслуживанию и ремонту оборудования производства АО «Энергомера»</t>
  </si>
  <si>
    <t xml:space="preserve">Оказание услуг по негарантийному обслуживанию и ремонту оборудования производства ООО «АЙ-ТОР» </t>
  </si>
  <si>
    <t>Оказание услуг по негарантийному обслуживанию и ремонту оборудования производства ООО НПО «МИР»</t>
  </si>
  <si>
    <t>Оказание услуг по негарантийному обслуживанию и ремонту оборудования производства ООО «Телематические Решения»</t>
  </si>
  <si>
    <t>У0063</t>
  </si>
  <si>
    <t>Услуги по поверке приборов учета электроэнергии</t>
  </si>
  <si>
    <t>71.12.4</t>
  </si>
  <si>
    <t>У0089</t>
  </si>
  <si>
    <t>Услуги по поверке средств измерений</t>
  </si>
  <si>
    <t>ФБУ «Красноярский ЦСМ»</t>
  </si>
  <si>
    <t>Оказание услуг по негарантийному обслуживанию и ремонту оборудования производства ООО «Завод Нартис»</t>
  </si>
  <si>
    <t>Филиал - Омскэнерго</t>
  </si>
  <si>
    <t>Услуги по поверке (калибровке, аттестации) средств измерений</t>
  </si>
  <si>
    <t>ФБУ  "Государственный региональный центр стандартизации, метрологии и испытаний в Омской области"</t>
  </si>
  <si>
    <t>5502029980</t>
  </si>
  <si>
    <t>550301001</t>
  </si>
  <si>
    <t>Услуги по поверке приборов учета электроэнергиий</t>
  </si>
  <si>
    <t>Локальная смета</t>
  </si>
  <si>
    <t>Для нужд филиала и исполнения требований ФЗ-522</t>
  </si>
  <si>
    <t>0017</t>
  </si>
  <si>
    <t>Поставка КТП киоскового типа</t>
  </si>
  <si>
    <t>ИА "Россети Сибирь" (ОЭ)</t>
  </si>
  <si>
    <t>шт</t>
  </si>
  <si>
    <t>Омская область</t>
  </si>
  <si>
    <t>0028</t>
  </si>
  <si>
    <t>пог.м</t>
  </si>
  <si>
    <t>0036П</t>
  </si>
  <si>
    <t>0038П</t>
  </si>
  <si>
    <t>0041П</t>
  </si>
  <si>
    <t>0042П</t>
  </si>
  <si>
    <t>0053</t>
  </si>
  <si>
    <t>Поставка знаков и плакатов безопасности</t>
  </si>
  <si>
    <t>58.11</t>
  </si>
  <si>
    <t>055</t>
  </si>
  <si>
    <t>м2</t>
  </si>
  <si>
    <t>27.33.13.190</t>
  </si>
  <si>
    <t>0075</t>
  </si>
  <si>
    <t>19.20.29.110</t>
  </si>
  <si>
    <t>л</t>
  </si>
  <si>
    <t>0076</t>
  </si>
  <si>
    <t>19.20.29.172</t>
  </si>
  <si>
    <t>кг</t>
  </si>
  <si>
    <t>17.24</t>
  </si>
  <si>
    <t>0105</t>
  </si>
  <si>
    <t>0117</t>
  </si>
  <si>
    <t>006</t>
  </si>
  <si>
    <t xml:space="preserve">м </t>
  </si>
  <si>
    <t>0163</t>
  </si>
  <si>
    <t>0227</t>
  </si>
  <si>
    <t>м3</t>
  </si>
  <si>
    <t>25.21</t>
  </si>
  <si>
    <t>0234</t>
  </si>
  <si>
    <t>Поставка аккумуляторных батарей для систем оперативного постоянного тока</t>
  </si>
  <si>
    <t>27.20</t>
  </si>
  <si>
    <t>0242П</t>
  </si>
  <si>
    <t>Поставка запасных частей к силовым агрегатам ЯМЗ(прайс)</t>
  </si>
  <si>
    <t>0250П</t>
  </si>
  <si>
    <t>(ПН) Запчасть для БКМ прайс</t>
  </si>
  <si>
    <t>0261</t>
  </si>
  <si>
    <t>0276П</t>
  </si>
  <si>
    <t>29.32</t>
  </si>
  <si>
    <t>26.20.40.111</t>
  </si>
  <si>
    <t>16.10.1</t>
  </si>
  <si>
    <t>0339</t>
  </si>
  <si>
    <t>Поставка комплектующих для ПК</t>
  </si>
  <si>
    <t>26.20.21</t>
  </si>
  <si>
    <t>26.20.21.100</t>
  </si>
  <si>
    <t>Филиал - Читаэнерго</t>
  </si>
  <si>
    <t>Услуги по поверке (калибровке) средств измерений филиала ПАО «Россети Сибирь» - «Читаэнерго»</t>
  </si>
  <si>
    <t>Договор 2024-2025 гг.</t>
  </si>
  <si>
    <t>ИА "Россети Сибирь" (ЧЭ)</t>
  </si>
  <si>
    <t>ФБУ «Бурятский ЦСМ»</t>
  </si>
  <si>
    <t>согласно технического задания</t>
  </si>
  <si>
    <t>76401000000</t>
  </si>
  <si>
    <t>г. Чита</t>
  </si>
  <si>
    <t>Услуги по поверке термогигрометров, тепловизоров, метеометра, динамометра, измерителя прочности бетона, образцового оборудования электрических величин</t>
  </si>
  <si>
    <t>Услуги по техническому обслуживанию и поверке влагомеров ВТМ филиала Читаэнерго</t>
  </si>
  <si>
    <t>71.12.40</t>
  </si>
  <si>
    <t>Услуги по поверке преобразователей напряжения ПВЕ и трансформаторов тока ТТИП филиала Читаэнерго</t>
  </si>
  <si>
    <t>Поверка приборов коммерческого учёта электроэнергии потребителей филиала ПАО «Россети Сибирь» - «Читаэнерго»</t>
  </si>
  <si>
    <t>Забайкальский край</t>
  </si>
  <si>
    <t>торги проводить по единичным расценкам, без ориентировочного объема</t>
  </si>
  <si>
    <t>Поверка высоковольтных трансформаторов тока и напряжения, на месте эксплуатации трансформаторов тока и напряжения (ПС 6-110кВ филиала)</t>
  </si>
  <si>
    <t>Филиал - Хакасэнерго</t>
  </si>
  <si>
    <t>ФБУ  "Государственный региональный центр стандартизации, метрологии и испытаний в Красноярском крае, Республике Хакасия и Республике Тыва"</t>
  </si>
  <si>
    <t>2464019742</t>
  </si>
  <si>
    <t>усл. ед.</t>
  </si>
  <si>
    <t>Республика Хакасия</t>
  </si>
  <si>
    <t>4</t>
  </si>
  <si>
    <t>0128</t>
  </si>
  <si>
    <t>Поставка средств вычислительной и оргтехники</t>
  </si>
  <si>
    <t>26.20.1</t>
  </si>
  <si>
    <t>Поставка волоконно-оптического кабеля</t>
  </si>
  <si>
    <t>27.31</t>
  </si>
  <si>
    <t>27.31.11.000</t>
  </si>
  <si>
    <t>Поставка комплектующих для волоконно–оптических линий связи</t>
  </si>
  <si>
    <t>Поставка оборудования связи</t>
  </si>
  <si>
    <t>26.51</t>
  </si>
  <si>
    <t>26.51.44.000</t>
  </si>
  <si>
    <t>27.20.23</t>
  </si>
  <si>
    <t>Поставка телекоммуникационного кабеля и муфт</t>
  </si>
  <si>
    <t>27.32.13.150</t>
  </si>
  <si>
    <t>У0077</t>
  </si>
  <si>
    <t>Услуги по заправке и восстановлению картриджей</t>
  </si>
  <si>
    <t>95.11</t>
  </si>
  <si>
    <t>95.11.10</t>
  </si>
  <si>
    <t>2026-2029</t>
  </si>
  <si>
    <t>У0048/Т</t>
  </si>
  <si>
    <t>Приобретение прав пользования программным обеспечением Dr.Web для нужд производственного отделения Горно-Алтайские электрические сети филиала ПАО "Россети Сибирь" - "Алтайэнерго"</t>
  </si>
  <si>
    <t>62.01</t>
  </si>
  <si>
    <t>62.01.29</t>
  </si>
  <si>
    <t>ИА "Россети Сибирь" (ПО ГАЭС)</t>
  </si>
  <si>
    <t>Услуги по заправке устройств печати и восстановлению картриджей для нужд ПО "Городские электрические сети"</t>
  </si>
  <si>
    <t>81000000000</t>
  </si>
  <si>
    <t>У0081</t>
  </si>
  <si>
    <t>Услуги по обслуживанию и ремонту оргтехники для нужд ПО "Городские электрические сети"</t>
  </si>
  <si>
    <t>Услуги по обслуживанию и ремонту  СВТ и ИБП для нужд ПО "Городские электрические сети"</t>
  </si>
  <si>
    <t>Услуги по заправке устройств печати и восстановлению картриджей для нужд филиала ПАО "Россети Сибирь" - "Бурятэнерго"</t>
  </si>
  <si>
    <t>Услуги по обслуживанию и ремонту оргтехники для нужд филиала ПАО "Россети Сибирь" - "Бурятэнерго"</t>
  </si>
  <si>
    <t>У0104</t>
  </si>
  <si>
    <t>Услуги по ремонту средств связи (разовые ремонты по требованию каналообразующего оборудования) для нужд филиала ПАО "Россети Сибирь" - "Бурятэнерго"</t>
  </si>
  <si>
    <t>95.12</t>
  </si>
  <si>
    <t>95.12.10</t>
  </si>
  <si>
    <t>Услуги по  ремонту средств связи (разовые ремонты по требованию оборудования телефонии и абонентских устройств) для нужд филиала ПАО "Россети Сибирь" - "Бурятэнерго"</t>
  </si>
  <si>
    <t>Услуги по обслуживанию и ремонту  СВТ и ИБП для нужд филиала ПАО "Россети Сибирь" - "Бурятэнерго"</t>
  </si>
  <si>
    <t xml:space="preserve">Услуги по заправке и восстановлению картриджей </t>
  </si>
  <si>
    <t>2026-2027</t>
  </si>
  <si>
    <t xml:space="preserve">Выполнение работ по ремонту средств вычислительной и оргтехники для нужд филиала ПАО "Россети Сибирь" - "Красноярскэнерго" </t>
  </si>
  <si>
    <t xml:space="preserve">Выполнение работ по ремонту систем бесперебойного питания для нужд филиала ПАО "Россети Сибирь" - "Красноярскэнерго" </t>
  </si>
  <si>
    <t xml:space="preserve">У0004/Т </t>
  </si>
  <si>
    <t>Возмездное пользование оптических волокон</t>
  </si>
  <si>
    <t>61.90</t>
  </si>
  <si>
    <t>61.90.10</t>
  </si>
  <si>
    <t>Услуги заправки и восстановления картриджей</t>
  </si>
  <si>
    <t>52000000000</t>
  </si>
  <si>
    <t>2027-2028</t>
  </si>
  <si>
    <t>Работы по ремонту оргтехники</t>
  </si>
  <si>
    <t>Оказание услуг по обращению с отходами I и II классов опасности</t>
  </si>
  <si>
    <t>38.22</t>
  </si>
  <si>
    <t>38.22.29</t>
  </si>
  <si>
    <t>Договор</t>
  </si>
  <si>
    <t>2026</t>
  </si>
  <si>
    <t>Приобретение прав на использование обновлений программного обеспечения "TRASSIR"</t>
  </si>
  <si>
    <t>У0037/З</t>
  </si>
  <si>
    <t>Услуги по проведению испытаний средств обеспечения пожарной безопасности и пожаротушения (эксплуатирующийся сверх срока службы) до их замены в установленном порядке</t>
  </si>
  <si>
    <t>84.25.1.</t>
  </si>
  <si>
    <t>84.25.11.120</t>
  </si>
  <si>
    <t>Приобретение прав на использование программного обеспечения (ОС Astra Linux 
Special Edition «Смоленск»)</t>
  </si>
  <si>
    <t>Приобретение прав на использование программно-аппаратнм комплексом
 "Соболь. Версия 4"</t>
  </si>
  <si>
    <t>Приобретение прав на использование программно-аппаратнм комплексом
 "Соболь. Версия 4".</t>
  </si>
  <si>
    <t>У0108/Т</t>
  </si>
  <si>
    <t>Услуги по защите информации</t>
  </si>
  <si>
    <t>62.02</t>
  </si>
  <si>
    <t>62.02.2</t>
  </si>
  <si>
    <t>У0074</t>
  </si>
  <si>
    <t xml:space="preserve">Услуги подвижной связи </t>
  </si>
  <si>
    <t>61.20</t>
  </si>
  <si>
    <t>61.20.11</t>
  </si>
  <si>
    <t>2026-2028</t>
  </si>
  <si>
    <t>У0124</t>
  </si>
  <si>
    <t>Оказание услуги доступа к сети спутниковой телефонной связи «Иридиум»</t>
  </si>
  <si>
    <t>61.30</t>
  </si>
  <si>
    <t>61.30.10</t>
  </si>
  <si>
    <t>ИА "Россети Сибирь" (ХЭ)</t>
  </si>
  <si>
    <t>95000000000</t>
  </si>
  <si>
    <t>Работы по ремонту оборудования (средств) телемеханики</t>
  </si>
  <si>
    <t>76000000000</t>
  </si>
  <si>
    <t>У0198/Т</t>
  </si>
  <si>
    <t>Услуги по предоставлению места в телекоммуникационной стойки для размещения оборудования (г. Чита, ул. Чайковского, 22)</t>
  </si>
  <si>
    <t>68.20</t>
  </si>
  <si>
    <t>68.20.12</t>
  </si>
  <si>
    <t>Услуги по диагностике и ремонту средств вычислительной и оргтехники</t>
  </si>
  <si>
    <r>
      <t>Централизованные  ПАО "Россети Сибирь</t>
    </r>
    <r>
      <rPr>
        <b/>
        <sz val="10"/>
        <rFont val="Times New Roman"/>
        <family val="1"/>
        <charset val="204"/>
      </rPr>
      <t>"</t>
    </r>
  </si>
  <si>
    <t>Услуги миграции программного обеспечения "АльфаЦЕНТР" версии
AC_SE с СУБД Oracle на СУБД PostgreSQL, включающие предоставление
usb-ключа серии IBXTW для возможности работы под российской операционной системой на базе ядра Linux</t>
  </si>
  <si>
    <t>62.02.30</t>
  </si>
  <si>
    <t>ИА ПАО "Россети Сибирь"</t>
  </si>
  <si>
    <t>Предоставление прав на использование средств защиты информации</t>
  </si>
  <si>
    <t>ИА "Россети Сибирь"</t>
  </si>
  <si>
    <t>Приобретение прав использования информационно-аналитической системой мониторинга и анализа открытых источников данных</t>
  </si>
  <si>
    <t>Приобретение права на использование электронной Базы данных (простая неисключительная лицензия) юридическая справочная система – Система Юрист (для коммерческой организации) для нужд ПАО "Россети Сибирь"</t>
  </si>
  <si>
    <t>У0114</t>
  </si>
  <si>
    <t>Ремонт оборудования ЦОД (серверного и коммутационного)</t>
  </si>
  <si>
    <t>Обслуживание и ремонт средств связи</t>
  </si>
  <si>
    <t>Работы по ремонту источников бесперебойного питания</t>
  </si>
  <si>
    <t>Работы по ремонту АРМ</t>
  </si>
  <si>
    <t>У0103</t>
  </si>
  <si>
    <t>Работы по ремонту кондиционеров</t>
  </si>
  <si>
    <t>Услуги доступа к сети спутниковой телефонной связи "Иридиум" (поставка карт оплаты (электронных выучеров)) для нужд ПАО "Россети Сибирь" и его филиалов</t>
  </si>
  <si>
    <t>ООО "СТЭК.КОМ"</t>
  </si>
  <si>
    <t>Услуги доступа к сети спутниковой телефонной связи
"Иридиум" (поставка карт оплаты (электронных выучеров)) для нужд ПАО "Россети Сибирь" и его филиалов</t>
  </si>
  <si>
    <t>Оказание услуг по сопровождению серверной инфраструктуры</t>
  </si>
  <si>
    <t>Услуги по сопровождению программного комплекса "Аварийность ЭСК" для ПАО "Россети Сибирь"</t>
  </si>
  <si>
    <t>5.7.3.3</t>
  </si>
  <si>
    <t>ООО "Приоритет ИТ"</t>
  </si>
  <si>
    <t>2025-2026</t>
  </si>
  <si>
    <t xml:space="preserve">Оказание услуг по сопровождению модуля обмена юридически значимыми документами системы электронного документооборота (СЭДО) ПАО "Россети Сибирь" </t>
  </si>
  <si>
    <t>2025-2027</t>
  </si>
  <si>
    <t>Работы по изменению и расширению функциональных возможностей АСУ ФХД в части интеграции исходящих, счет-фактур и заказов на поставку с ЮЗ ЭДО</t>
  </si>
  <si>
    <t>62.01.11</t>
  </si>
  <si>
    <t>Работы по изменению и расширению функциональных возможностей АСУ ФХД в части интеграции исходящих счет-фактур и заказов на поставку с ЮЗ ЭДО</t>
  </si>
  <si>
    <t>Оказание услуг по обновлению и сопровождению программного продукта: "Экспертно-диагностическая система оценки  технического состояния маслонаполненного оборудования  "Альбатрос""</t>
  </si>
  <si>
    <t>ООО "ЭДА"</t>
  </si>
  <si>
    <t>Услуги технической
поддержки программного обеспечения «Коммуникационная платформа Oktell»</t>
  </si>
  <si>
    <t>У0049/Т</t>
  </si>
  <si>
    <t>Выполнение работ по настройке сервиса сжатия с использованием универсального API</t>
  </si>
  <si>
    <t>62.01.1</t>
  </si>
  <si>
    <t>Услуги технической
поддержки сервиса сжатия</t>
  </si>
  <si>
    <t>Выполнение работ по настройке интеграции системы электронного документооборота (СЭДО) с модулем сжатия контента</t>
  </si>
  <si>
    <t>Работы по изменению и расширению функциональных возможностей системы электронного документооборота (СЭДО)</t>
  </si>
  <si>
    <t>Услуги технической поддержки программно-технического комплекса "информационно-управляющей системы аварийно-восстановительных работ"</t>
  </si>
  <si>
    <t>ООО "САТЕЛ ПрО"</t>
  </si>
  <si>
    <t xml:space="preserve"> Приобретение простых (неисключительных) лицензий на программный комплекс «Веб-Эксперт WL» для нужд филиалов ПАО «Россети Сибирь»</t>
  </si>
  <si>
    <t>Предоставление прав доступа к обновлениям баз данных программного комплекса «Веб-Эксперт WL» для нужд филиалов ПАО «Россети Сибирь»</t>
  </si>
  <si>
    <t>Оказание услуг по анализу защищенности и тестированию на проникновение информационно-телекоммуникационной инфраструктуры ПАО "Россети Сибирь"</t>
  </si>
  <si>
    <t>Оказание услуг по авторскому надзору (1С)</t>
  </si>
  <si>
    <t>Оказание услуг по сопровождению пользователей и технической поддержке системы "Геомодуль ПАО Россети Сибирь" на базе комплексной геоинформационной системы"Навикей" (версии Аirlay)</t>
  </si>
  <si>
    <t>ООО "Навикей"</t>
  </si>
  <si>
    <t>Оказание услуг по адаптации и сопровождению экземпляров Системы КонсультантПлюс</t>
  </si>
  <si>
    <t>Услуги по адаптации и сопровождению экземпляров Системы КонсультантПлюс</t>
  </si>
  <si>
    <t>Услуги по технической поддержке и сопровождению программного комплекса АСУРЭО</t>
  </si>
  <si>
    <t>ООО "СМС-ИТ"</t>
  </si>
  <si>
    <t>631201001</t>
  </si>
  <si>
    <t>Оказание услуг по сопровождению и технической поддержке конфигураций информационных решений ПАО "Россети Сибирь"</t>
  </si>
  <si>
    <t>Системно-техническая поддержка серверов ландшафта</t>
  </si>
  <si>
    <t>Выполнение работ по адаптации модуля электронных подлинников для конфигурации системы автоматизации учета документов архивного фонда ПАО "Россети Сибирь" (Архивное дело)</t>
  </si>
  <si>
    <t>Оказание услуг по сопровождению системы автоматизации учета документов архивного фонда ПАО "Россети Сибирь" (Архивное дело)</t>
  </si>
  <si>
    <t>Оказание услуг по технической поддержке системы Видеоархива (ПО VizorLabs)</t>
  </si>
  <si>
    <t>Оказание услуг по технической поддержкесистемы Видеоархива (ПО VizorLabs)</t>
  </si>
  <si>
    <t>Океазание услуг по сопровождению автоматизированной системы централизованного обслуживания клиентов ПАО "Россети Сибирь"</t>
  </si>
  <si>
    <t>Оказание услуг по сопровождению системы "Omnicomm Enterprise Server" ПАО "Россети Сибирь"</t>
  </si>
  <si>
    <t>Услуги по предоставлению доступа к сервисам Платформы "Яндекс.Облако"</t>
  </si>
  <si>
    <t>Оказание услуг по сопровождению ОИК КОТМИ-14 ПАО "Россети Сибирь"</t>
  </si>
  <si>
    <t>ООО "ДЕЦИМА"</t>
  </si>
  <si>
    <t>Оказание услуг по технической поддержке системы управления информационно-телекоммуникационной технологической инфраструктурой ПАО "Россети Сибирь"</t>
  </si>
  <si>
    <t>тех домен</t>
  </si>
  <si>
    <t>Оказание услуг по технической поддержке программного обеспечения ContentCapture</t>
  </si>
  <si>
    <t>Услуги поддержки функционирования доменов и их регистрация</t>
  </si>
  <si>
    <t>Услуги по техническому обслуживанию источников бесперебойного питания</t>
  </si>
  <si>
    <t xml:space="preserve">Услуги по инженерно-техническому обслуживанию системы кондиционирования в ПАО "Россети Сибирь" </t>
  </si>
  <si>
    <t>Услуги по инженерно-техническому обслуживанию системы средств связей</t>
  </si>
  <si>
    <t>Услуги по замене неисправных элементов серверных платформ для нужд ПАО "Россети Сибирь"</t>
  </si>
  <si>
    <t>Услуги по ремонту источников бесперебойного питания ЦОД</t>
  </si>
  <si>
    <t>Услуги по замене неисправных элементов коммутационных платформ для нужд ПАО "Россети Сибирь"</t>
  </si>
  <si>
    <t>Приобретение прав пользования программным обеспечением "1С-Битрикс24" Энтерпрайз</t>
  </si>
  <si>
    <t>Приобретение лицензий ПО ОрионПро для действующей системы охранной сигнализации</t>
  </si>
  <si>
    <t xml:space="preserve">Приобретение права на использование программы для ЭВМ  и сертификата на услуги по сопровождению программы для ЭВМ "Контур.Экстерн" для формирования и предоставления  отчетности в контролирующие органы </t>
  </si>
  <si>
    <t>Приобретение права использования программы для ЭВМ "Контур.Диадок", предназначенной для юридически значимого электронного документооборота</t>
  </si>
  <si>
    <t>Приобретение лицензий для использования конструктора Тильды</t>
  </si>
  <si>
    <t xml:space="preserve">Приобретение прав пользования и сертификатов на техническую поддержку программы для ЭВМ 1С  </t>
  </si>
  <si>
    <t>Приобретение права пользования программным обеспечением "АвтоДилер Онлайн"</t>
  </si>
  <si>
    <t>Приобретение сертификатов на право получения стандартной поддержки L3 и обновлений VK Teams</t>
  </si>
  <si>
    <t>Приобретение права использования программного обеспечения для работы с PDF файлами</t>
  </si>
  <si>
    <t>Приобретение программного обеспечения Полигон Про: Максимум</t>
  </si>
  <si>
    <t>Приобретение права на использование специализированного прикладного программного обеспечения "АльфаДок.Платформа" на условиях простой (неисключительной) лицензии для нужд ПАО "Россети Сибирь"</t>
  </si>
  <si>
    <t>Приобретение права на использование экземпляра Программы для ЭВМ "ОЛИМПОКС: Предприятие на условиях подписки для нужд ПАО "Россети Сибирь"</t>
  </si>
  <si>
    <t xml:space="preserve">Приобретение права использования программы для ЭВМ "Менеджер паролей Пассворк" </t>
  </si>
  <si>
    <t>Приобретение прав пользования программ для ЭВМ и баз данных (программное обеспечение "Гранд-Смета") для нужд ПАО "Россети Сибирь"</t>
  </si>
  <si>
    <t>Поставка сертификатов технической поддержки программного обеспечения Аванпост</t>
  </si>
  <si>
    <t>Приобретение лицензий для системы записи СПРУТ</t>
  </si>
  <si>
    <t>Приобретение лицензий 1С:CRM</t>
  </si>
  <si>
    <t>Приобретение прав пользования программным обеспечением CaseBook</t>
  </si>
  <si>
    <t>АО "ПравоТех"</t>
  </si>
  <si>
    <t>Приобретение прав пользования программным обеспечением Maintest для нужд ПАО "Россети Сибирь"</t>
  </si>
  <si>
    <t>ООО "ЭйчТи Лаб"</t>
  </si>
  <si>
    <t>Поставка сертификатов технической поддержки программного обеспечения PostgresPro</t>
  </si>
  <si>
    <t>У0068</t>
  </si>
  <si>
    <t>Предоставление услуг широкополосного доступа к сети Интернет для УЭС филиала "Алтайэнерго"</t>
  </si>
  <si>
    <t>ПАО "Ростелеком"</t>
  </si>
  <si>
    <t>2026-2031</t>
  </si>
  <si>
    <t>6</t>
  </si>
  <si>
    <t>У0117</t>
  </si>
  <si>
    <t>Право заключения договора на оказание услуг по проведению актуарной оценки пенсионных и социальных обязательств для целей формирования консолидированной финансовой отчетности, подготовленной по международным стандартам финансовой отчетности Группы компаний ПАО "Россети Сибирь" за 2027-2029 годы</t>
  </si>
  <si>
    <t>69.20</t>
  </si>
  <si>
    <t>69.20.2</t>
  </si>
  <si>
    <t xml:space="preserve">ПАО "Россети" </t>
  </si>
  <si>
    <t>2027, 2028, 2029, 2030</t>
  </si>
  <si>
    <t>Объявление о начале закупочных процедур планируется в декабре 2026г. для заключения договора на 2027-2029гг</t>
  </si>
  <si>
    <t>УСЛУГИ</t>
  </si>
  <si>
    <t>У0158</t>
  </si>
  <si>
    <t>Мероприятия по предупреждению заболеваний на производстве (профосмотры)</t>
  </si>
  <si>
    <t>86.10</t>
  </si>
  <si>
    <t>В СООТВЕТСВИИ С ТЕХНИЧЕСКИМ ЗАДАНИЕМ</t>
  </si>
  <si>
    <t>АЛТАЙСКИЙ КРАЙ/Горный Алтай</t>
  </si>
  <si>
    <t>1.лицензия на оказание медицинских услуг по проведению периодических медицинских осмотров и клинико - лабораторной диагностики;2.документы подтверждающие квалификацию врачей 3.проведение медицинских осмотров по месту расположения структурных подразделений филиала- обязательно.</t>
  </si>
  <si>
    <t>У0181</t>
  </si>
  <si>
    <t>РАСХОДЫ НА АТТЕСТАЦИЮ РАБОЧИХ МЕСТ</t>
  </si>
  <si>
    <t>71.20.7</t>
  </si>
  <si>
    <t>71.20.19.130</t>
  </si>
  <si>
    <t>1.наличие аттестата аккредитации испцытательной лаборатории.2.сертификаты экспертов; 3.наличие регистрации в реестре организаций, проводящих СОУТ</t>
  </si>
  <si>
    <t>У0197</t>
  </si>
  <si>
    <t>Услуги по разработке проектов санитарно-защитных зон</t>
  </si>
  <si>
    <t>74.90</t>
  </si>
  <si>
    <t>Услуги по разработке нормативных документов по экологии</t>
  </si>
  <si>
    <t>У0180</t>
  </si>
  <si>
    <t>Услуги по осуществлению производственного экологического контроля</t>
  </si>
  <si>
    <t>71.20</t>
  </si>
  <si>
    <t>Утилизация опасных отходов</t>
  </si>
  <si>
    <t>38.1</t>
  </si>
  <si>
    <t>Утилизация отходов</t>
  </si>
  <si>
    <t>наличие лицензии на право утилизации отходов 2-4 классов опасности</t>
  </si>
  <si>
    <t>Услуги по разработке проектов нормативных документов по экологии</t>
  </si>
  <si>
    <t>У0083/3</t>
  </si>
  <si>
    <t xml:space="preserve">Огнезащитная обработка  деревянных конструкций чердачных помещений зданий  </t>
  </si>
  <si>
    <t>43.39</t>
  </si>
  <si>
    <t>43.39.1</t>
  </si>
  <si>
    <t xml:space="preserve">Услуги по огнезащитной обработке  деревянных конструкций чердачных помещений зданий филиала ПАО "Россети Сибирь"-"Алтайэнерго"  </t>
  </si>
  <si>
    <t xml:space="preserve">Наличие у организации лицензии МЧС РФ. Свидетельство о регистрации электролаборатории, выданное Федеральной службой по экологическому, техническому и атомному надзору  в соответствии с ПОТЭУ, п. 39.1 и письма Ростехнадзора от 16.04.2016г. № 00-07-06/415 «О регистрации электротехнической лаборатории».  </t>
  </si>
  <si>
    <t>У0185</t>
  </si>
  <si>
    <t>Проверка водоотдачи наружных и внутренних водопроводов противопожарного водоснабжения</t>
  </si>
  <si>
    <t>71.20.1</t>
  </si>
  <si>
    <t>У0115/3</t>
  </si>
  <si>
    <t>Техническое обслуживание и ремонт первичных средств пожаротушения</t>
  </si>
  <si>
    <t>84.25</t>
  </si>
  <si>
    <t>84.25.1</t>
  </si>
  <si>
    <t xml:space="preserve">Наличие у организации лицензии МЧС РФ. Наличие личного клейма у организации. </t>
  </si>
  <si>
    <t>У0038</t>
  </si>
  <si>
    <t>Образовательные услуги</t>
  </si>
  <si>
    <t>85.42.9</t>
  </si>
  <si>
    <t>85.42</t>
  </si>
  <si>
    <t>У0160</t>
  </si>
  <si>
    <t>Услуги по изготовлению экипировки участникам студенческого энергоотряда</t>
  </si>
  <si>
    <t>93.29</t>
  </si>
  <si>
    <t>У016/Т</t>
  </si>
  <si>
    <t xml:space="preserve">
Выполнение кадастровых работ по уточнению (образованию) земельных участков, работ по установлению (внесению изменений, аннулированию) зон с особыми условиями использования территории и установлению публичного сервитута в отношении объектов электросетевого хозяйства находящихся на территории Алтайского края и Республики Алтай в зоне обслуживания филиала ПАО «Россети Сибирь» - «Алтайэнерго».</t>
  </si>
  <si>
    <t>71.12.7;71.12.7</t>
  </si>
  <si>
    <t>71.12.35.110; 71.12.35.110</t>
  </si>
  <si>
    <t>Выполнение кадастровых работ по уточнению (образованию) земельных участков, работ по установлению (внесению изменений, аннулированию) зон с особыми условиями использования территории и установлению публичного сервитута в отношении объектов электросетевого хозяйства находящихся на территории Алтайского края и Республики Алтай в зоне обслуживания филиала ПАО «Россети Сибирь» - «Алтайэнерго».</t>
  </si>
  <si>
    <t>Специальные, оценочные требования к участникам: Предоставление копий документов, подтверждающих соответствие участника закупки требованиям, установленным в соответствии с законодательством Российской Федерации к лицам, осуществляющим поставку товара, выполнение работы, оказание услуги, являющихся предметом закупки:
1. Наличие не менее двух кадастровых инженеров (ФЗ -221 от 24.07.2007). 
Перечень документов: 1) документы, подтверждающие наличие в штате не менее двух кадастровых инженеров:  копии трудовых договоров и копии трудовых книжек (все заполненные страницы документа); 2) дополнительно к наличию сведений о членстве заявленных кадастровых инженеров в СРО кадастровых инженеров (СРО КИ)(требование проверяется Заказчиком самостоятельно на основании сведений, содержащихся в Реестре кадастровых инженеров на сайте Росреестра в сети «Интернет» по адресу: https://rosreestr.gov.ru/wps/portal/p/cc_ib_portal_services/cc_ib_sro_reestrs) предоставляется выписка из реестра членов СРО КИ на каждого заявленного кадастрового инженера, дата получения которой не более 1 месяца до даты подачи заявки (при отсутствии доступа на ресурс в сети "Интернет");
3) действующие договоры обязательного страхования кадастровых инженеров на каждого заявленного кадастрового инженера.
2. Наличие лицензии на осуществление геодезических и картографических работ (ФЗ-99 от 04.05.2011). 
Перечень документов: 1) Сведения об участнике должны содержаться в реестре лицензий, подтверждающих наличие действующей лицензии на осуществление геодезических и картографических работ (п. 42 ч.1 ст.12 ФЗ-99 от 04.05.2011) по адресу в сети «Интернет»: https://rosreestr.gov.ru/activity/geodeziya-i-kartografiya/litsenzirovanie-geodezicheskoy-i-kartograficheskoy-deyatelnosti/reestr-vydannykh-litsenziy/. Дополнительно предоставляется выписка из реестра лицензии на осуществление геодезических и картографических работ (п. 42 ч.1 ст.12 ФЗ-99 от 04.05.2011), дата получения которой не более 1 месяца до даты подачи заявки (при отсутствии доступа/актуальных данных на ресурсе в сети "Интернет"). 
Информация и документы, подлежащие представлению в заявке на участие в такой закупке для осуществления ее оценки (отсутствие указанной информации и документов не является основанием для отклонения заявки):
3. Наличие материально -техничеких ресурсов: - специального оборудования для выполнения работ (не менее 1 электронного тахеометра, не менее 1 комплекта устройств для точного получения данных при проведении топографо-геодезических работ; - специализированного лецензионного программного обеспечения (программное обеспечение  географических  информационных  систем).  
Перечень документов: Справка о материально-технических ресурсах, планируемых к привлечению для выполнения договора (по установленной форме в соответствии с конкурсной документацией) с приложением документов (копий инвентарных карточек, договоров, технических паспортов измерительных приборов, свидетельств о поверках, иных документов на каждую единицу МТР), подтверждающих наличие такого оборудования у участника закупки.
4. Предоставление информации и документов, позволяющих оценить заявку участника по критерию оценки «Опыт выполнения аналогичных договоров»: - стоимость работ в каждом исполненном договоре должна составлять не менее 30 % начальной (максимальной) цены договора. 
Перечень документов: Справка о выполнении за последние 3 года до даты публикации извещения о закупке договоров, аналогичных по предмету, видам, объему и суммам выполняемых работ/оказываемых услуг, с приложением копий договоров и копий актов выполненных работ/оказанных услуг, выполненных в качестве генподрядчика, либо субподрядчика, с указанием контактной информации заказчиков для возможной проверки сведений (по установленной форме в соответствии с конкурсной документацией).
Особенности порядка оценки заявок участников: Закупка осуществляется с применением следующих критериев оценки и сопоставления заявок на участие в закупке: 
1. Ценовой критерий. Весовое значение критерия - 0,8.
2. Опыт выполнения аналогичных договоров. Весовое значение критерия - 0,1.
3. Наличие материально- технических ресурсов. Весовое значение критерия - 0,1.</t>
  </si>
  <si>
    <t>876;876</t>
  </si>
  <si>
    <t>усл.ед; усл. ед.</t>
  </si>
  <si>
    <t>1;1</t>
  </si>
  <si>
    <t>1000000000;84000000000</t>
  </si>
  <si>
    <t>Алтайский край; Республика Алтай</t>
  </si>
  <si>
    <t>2026/2027</t>
  </si>
  <si>
    <t>Услуги по техническому обслуживанию кондиционеров</t>
  </si>
  <si>
    <t>95.21</t>
  </si>
  <si>
    <t>У0118</t>
  </si>
  <si>
    <t>Услуги по уборке помещений и прилегающей территории</t>
  </si>
  <si>
    <t>81.21</t>
  </si>
  <si>
    <t>У0147</t>
  </si>
  <si>
    <t>Почтово-телеграфные услуги</t>
  </si>
  <si>
    <t>53.10</t>
  </si>
  <si>
    <t>АО «Почта России»</t>
  </si>
  <si>
    <t>Поставка новогодних подарков</t>
  </si>
  <si>
    <t>10.8</t>
  </si>
  <si>
    <t>В соответствии с Техническим заданием</t>
  </si>
  <si>
    <t>У0297</t>
  </si>
  <si>
    <t>ПРОЧИЕ УСЛУГИ СТОРОННИХ ОРГАНИЗАЦИЙ</t>
  </si>
  <si>
    <t>18.14</t>
  </si>
  <si>
    <t xml:space="preserve">Услуги по переплету архивных документов </t>
  </si>
  <si>
    <t>охрана</t>
  </si>
  <si>
    <t>У0086</t>
  </si>
  <si>
    <t>услуги по охране объектов</t>
  </si>
  <si>
    <t>80.10</t>
  </si>
  <si>
    <t>Услуги по охране объектов</t>
  </si>
  <si>
    <t>в соответствии с техническим заданием</t>
  </si>
  <si>
    <t>услуги по обслуживанию инженерно-технических средств охраны</t>
  </si>
  <si>
    <t>0184</t>
  </si>
  <si>
    <t>поставка новогодних подарков</t>
  </si>
  <si>
    <t>10.82.2</t>
  </si>
  <si>
    <t>31.08.2026</t>
  </si>
  <si>
    <t>30.10.2026</t>
  </si>
  <si>
    <t>2800</t>
  </si>
  <si>
    <t>0004</t>
  </si>
  <si>
    <t>Поставка стартерных и тяговых аккумуляторных батарей</t>
  </si>
  <si>
    <t>27.20.21</t>
  </si>
  <si>
    <t>0052</t>
  </si>
  <si>
    <t>Поставка средств защиты головы, рук, органов зрения, слуха, дыхания</t>
  </si>
  <si>
    <t>32.99;32.99;32.99;32.99;22.19;32.99;32.99;32.99;</t>
  </si>
  <si>
    <r>
      <rPr>
        <sz val="10"/>
        <rFont val="Times New Roman"/>
        <family val="1"/>
        <charset val="204"/>
      </rPr>
      <t>32.99.11.170;32.99.11.190</t>
    </r>
    <r>
      <rPr>
        <b/>
        <sz val="10"/>
        <rFont val="Times New Roman"/>
        <family val="1"/>
        <charset val="204"/>
      </rPr>
      <t>;32.99.11.199</t>
    </r>
    <r>
      <rPr>
        <sz val="10"/>
        <rFont val="Times New Roman"/>
        <family val="1"/>
        <charset val="204"/>
      </rPr>
      <t>;32.99.11.160;22.19.60.110;32.99.11.130;32.99.11.120;32.99.11.110;</t>
    </r>
  </si>
  <si>
    <t>876;876;876;876;876;876;876;876;</t>
  </si>
  <si>
    <t>УСЛ ЕД;УСЛ ЕД;УСЛ ЕД;УСЛ ЕД;УСЛ ЕД;УСЛ ЕД;УСЛ ЕД;УСЛ ЕД;</t>
  </si>
  <si>
    <t>1;1;1;1;1;1;1;1;</t>
  </si>
  <si>
    <t>81000000000;81000000000;81000000000;81000000000;81000000000;81000000000;81000000000;81000000000;</t>
  </si>
  <si>
    <t>Республика Бурятия;Республика Бурятия;Республика Бурятия;Республика Бурятия;Республика Бурятия;Республика Бурятия;Республика Бурятия;Республика Бурятия;</t>
  </si>
  <si>
    <t>закупка по единичным расценкам без ориентировочных объёмов. Договор заключается на цену лота</t>
  </si>
  <si>
    <t>0058</t>
  </si>
  <si>
    <t>Поставка инструмента слесарно-монтажного</t>
  </si>
  <si>
    <t>23.91.11</t>
  </si>
  <si>
    <t>0051</t>
  </si>
  <si>
    <t>Поставка средств для защиты и ухода за кожей, репеллентов</t>
  </si>
  <si>
    <t>21.20;20.42</t>
  </si>
  <si>
    <t>21.20.10.243;20.42.15.141</t>
  </si>
  <si>
    <t>8100000000;8100000000</t>
  </si>
  <si>
    <t>Республика Бурятия;Республика Бурятия</t>
  </si>
  <si>
    <t>0087</t>
  </si>
  <si>
    <t>Поставка продуктов питания</t>
  </si>
  <si>
    <t>10.89</t>
  </si>
  <si>
    <t>10.89.19.231</t>
  </si>
  <si>
    <t>0106</t>
  </si>
  <si>
    <t>Поставка приборов измерения электрических величин, контроля и проверки электрооборудования</t>
  </si>
  <si>
    <t>0125</t>
  </si>
  <si>
    <t>Поставка спецодежды для защиты от ОПЗ</t>
  </si>
  <si>
    <t>14.12</t>
  </si>
  <si>
    <t>14.12.30.190</t>
  </si>
  <si>
    <t>0126</t>
  </si>
  <si>
    <t>Поставка специальной обуви</t>
  </si>
  <si>
    <t>15.20</t>
  </si>
  <si>
    <t>26.20;26.20</t>
  </si>
  <si>
    <t>26.20.17.110;26.20.15.110</t>
  </si>
  <si>
    <t>45;42</t>
  </si>
  <si>
    <t>0131</t>
  </si>
  <si>
    <t>Поставка средств защиты от поражения электрическим током</t>
  </si>
  <si>
    <t>15.20;32.99;22.19;23.14;22.19;27.12;26.51;28.99</t>
  </si>
  <si>
    <r>
      <rPr>
        <sz val="10"/>
        <rFont val="Times New Roman"/>
        <family val="1"/>
        <charset val="204"/>
      </rPr>
      <t>15.20.32.121;</t>
    </r>
    <r>
      <rPr>
        <b/>
        <sz val="10"/>
        <rFont val="Times New Roman"/>
        <family val="1"/>
        <charset val="204"/>
      </rPr>
      <t>32.99.11.199</t>
    </r>
    <r>
      <rPr>
        <sz val="10"/>
        <rFont val="Times New Roman"/>
        <family val="1"/>
        <charset val="204"/>
      </rPr>
      <t>;22.19.72.000;23.14.12.190</t>
    </r>
    <r>
      <rPr>
        <b/>
        <sz val="10"/>
        <rFont val="Times New Roman"/>
        <family val="1"/>
        <charset val="204"/>
      </rPr>
      <t>;22.19.60.119</t>
    </r>
    <r>
      <rPr>
        <sz val="10"/>
        <rFont val="Times New Roman"/>
        <family val="1"/>
        <charset val="204"/>
      </rPr>
      <t>;27.12.10.120;26.51.43.290;28.99.39.190</t>
    </r>
  </si>
  <si>
    <t>876;876;876;876;876;876;876;876</t>
  </si>
  <si>
    <t>усл.ед;усл.ед;усл.ед;усл.ед;усл.ед;усл.ед;усл.ед;усл.ед</t>
  </si>
  <si>
    <t>1;1;1;1;1;1;1;1</t>
  </si>
  <si>
    <t>8100000000;8100000000;8100000000;8100000000;8100000000;8100000000;8100000000;8100000000</t>
  </si>
  <si>
    <t>Республика Бурятия;Республика Бурятия;Республика Бурятия;Республика Бурятия;Республика Бурятия;Республика Бурятия;Республика Бурятия;Республика Бурятия</t>
  </si>
  <si>
    <t>0132</t>
  </si>
  <si>
    <t>Поставка средств защиты, приспособлений и инструмдля работы на высоте</t>
  </si>
  <si>
    <t>32.99;28.99;15.12</t>
  </si>
  <si>
    <t>32.99.11.199;28.99.52.000;15.12.12.190</t>
  </si>
  <si>
    <t>876;876;876</t>
  </si>
  <si>
    <t>усл.ед;усл.ед;усл.ед</t>
  </si>
  <si>
    <t>1;1;1</t>
  </si>
  <si>
    <t>8100000000;8100000000;8100000000</t>
  </si>
  <si>
    <t>Республика Бурятия;Республика Бурятия;Республика Бурятия</t>
  </si>
  <si>
    <t>0162</t>
  </si>
  <si>
    <t>Поставка электроинструмента</t>
  </si>
  <si>
    <t xml:space="preserve">23.91.11 </t>
  </si>
  <si>
    <t>0281</t>
  </si>
  <si>
    <t>Поставка полиграфической продукции по технике безопасности</t>
  </si>
  <si>
    <t>17.23;58.11;17.23</t>
  </si>
  <si>
    <t>17.23.13.110;58.11.19.000;17.23.13.141</t>
  </si>
  <si>
    <t>Республика Бурятия;Республика Бурятия;Республика Бурятия;</t>
  </si>
  <si>
    <t>0296</t>
  </si>
  <si>
    <t>Поставка мыла кускового</t>
  </si>
  <si>
    <t>20.4</t>
  </si>
  <si>
    <t>20.41</t>
  </si>
  <si>
    <t>71.20.8</t>
  </si>
  <si>
    <t>71.20.</t>
  </si>
  <si>
    <t>справочная матрица</t>
  </si>
  <si>
    <t>У0066</t>
  </si>
  <si>
    <t>Мониторинг воздушных линий электропередач напряжением 35-110 кВ</t>
  </si>
  <si>
    <t>51.1</t>
  </si>
  <si>
    <t>51.10.20</t>
  </si>
  <si>
    <t>В СООТВЕТСТВИИ С ТЕХНИЧЕСКИМ ЗАДАНИЕМ</t>
  </si>
  <si>
    <t xml:space="preserve">Исполнитель должен иметь сертификат/лицензию на осуществление авиационных
работ (подтверждается предоставлением копии сертификата/лицензией); наличие воздушного судна-не менее 1 един. (подтверждается справкой о МТР). Оценка заявок участников по единичным расценкам без ориентировочных объёмов, договор заключается на цену лота. 
</t>
  </si>
  <si>
    <t>У0016/Т</t>
  </si>
  <si>
    <t xml:space="preserve">Кадастровые работы по установлению охранных зон и публичных сервитутов в отношении объектов ЭСХ, принятых в 2024 г. (г. Улан-Удэ) </t>
  </si>
  <si>
    <t>71.12.7</t>
  </si>
  <si>
    <t>71.12.35.110</t>
  </si>
  <si>
    <t xml:space="preserve">Специальные, оценочные требования к участникам: Предоставление копий документов, подтверждающих соответствие участника закупки требованиям, установленным в соответствии с законодательством Российской Федерации к лицам, осуществляющим поставку товара, выполнение работы, оказание услуги, являющихся предметом закупки:
1. Наличие не менее двух кадастровых инженеров (ФЗ -221 от 24.07.2007). 
Перечень документов: 1) документы, подтверждающие наличие в штате не менее двух кадастровых инженеров:  копии трудовых договоров и копии трудовых книжек (все заполненные страницы документа); 2) дополнительно к наличию сведений о членстве заявленных кадастровых инженеров в СРО кадастровых инженеров (СРО КИ)(требование проверяется Заказчиком самостоятельно на основании сведений, содержащихся в Реестре кадастровых инженеров на сайте Росреестра в сети «Интернет» по адресу: https://rosreestr.gov.ru/wps/portal/p/cc_ib_portal_services/cc_ib_sro_reestrs) предоставляется выписка из реестра членов СРО КИ на каждого заявленного кадастрового инженера, дата получения которой не более 1 месяца до даты подачи заявки (при отсутствии доступа на ресурс в сети "Интернет");
3) действующие договоры обязательного страхования кадастровых инженеров на каждого заявленного кадастрового инженера.
2. Наличие лицензии на осуществление геодезических и картографических работ (ФЗ-99 от 04.05.2011). 
Перечень документов: 1) Сведения об участнике должны содержаться в реестре лицензий, подтверждающих наличие действующей лицензии на осуществление геодезических и картографических работ (п. 42 ч.1 ст.12 ФЗ-99 от 04.05.2011) по адресу в сети «Интернет»: https://rosreestr.gov.ru/activity/geodeziya-i-kartografiya/litsenzirovanie-geodezicheskoy-i-kartograficheskoy-deyatelnosti/reestr-vydannykh-litsenziy/. Дополнительно предоставляется выписка из реестра лицензии на осуществление геодезических и картографических работ (п. 42 ч.1 ст.12 ФЗ-99 от 04.05.2011), дата получения которой не более 1 месяца до даты подачи заявки (при отсутствии доступа/актуальных данных на ресурсе в сети "Интернет"). 
Информация и документы, подлежащие представлению в заявке на участие в такой закупке для осуществления ее оценки (отсутствие указанной информации и документов не является основанием для отклонения заявки):
3. Наличие материально -техничеких ресурсов: - специального оборудования для выполнения работ (не менее 1 электронного тахеометра, не менее 1 комплекта устройств для точного получения данных при проведении топографо-геодезических работ; - специализированного лецензионного программного обеспечения (программное обеспечение  географических  информационных  систем).  
Перечень документов: Справка о материально-технических ресурсах, планируемых к привлечению для выполнения договора (по установленной форме в соответствии с конкурсной документацией) с приложением документов (копий инвентарных карточек, договоров, технических паспортов измерительных приборов, свидетельств о поверках, иных документов на каждую единицу МТР), подтверждающих наличие такого оборудования у участника закупки.
4. Предоставление информации и документов, позволяющих оценить заявку участника по критерию оценки «Опыт выполнения аналогичных договоров»: - стоимость работ в каждом исполненном договоре должна составлять не менее 30 % начальной (максимальной) цены договора. 
Перечень документов: Справка о выполнении за последние 3 года до даты публикации извещения о закупке договоров, аналогичных по предмету, видам, объему и суммам выполняемых работ/оказываемых услуг, с приложением копий договоров и копий актов выполненных работ/оказанных услуг, выполненных в качестве генподрядчика, либо субподрядчика, с указанием контактной информации заказчиков для возможной проверки сведений (по установленной форме в соответствии с конкурсной документацией).
Особенности порядка оценки заявок участников: Закупка осуществляется с применением следующих критериев оценки и сопоставления заявок на участие в закупке: 
1. Ценовой критерий. Весовое значение критерия - 0,8.
2. Опыт выполнения аналогичных договоров. Весовое значение критерия - 0,1.
3. Наличие материально- технических ресурсов. Весовое значение критерия - 0,1.                                                          </t>
  </si>
  <si>
    <t>Кадастровые работы в отношении объектов, принятых по мировому соглашению с АО "Улан-Удэ Энерго"</t>
  </si>
  <si>
    <t>У0017/Т</t>
  </si>
  <si>
    <t xml:space="preserve">Кадастровые работы по объектам ЭСХ реконструкции и технологического присоеденения </t>
  </si>
  <si>
    <t>Кадастровые работы в отношении объектов ЭСХ, принятых по договорам дарения</t>
  </si>
  <si>
    <t xml:space="preserve">Кадастровые работы по установлению публичных сервитутов на ранее учтенные земельные участки, находящиеся в аренде, для эксплуатации объектов ЭСХ </t>
  </si>
  <si>
    <t xml:space="preserve">Специальные, оценочные требования к участникам: Предоставление копий документов, подтверждающих соответствие участника закупки требованиям, установленным в соответствии с законодательством Российской Федерации к лицам, осуществляющим поставку товара, выполнение работы, оказание услуги, являющихся предметом закупки:
1. Наличие не менее двух кадастровых инженеров (ФЗ -221 от 24.07.2007). 
Перечень документов: 1) документы, подтверждающие наличие в штате не менее двух кадастровых инженеров:  копии трудовых договоров и копии трудовых книжек (все заполненные страницы документа); 2) дополнительно к наличию сведений о членстве заявленных кадастровых инженеров в СРО кадастровых инженеров (СРО КИ)(требование проверяется Заказчиком самостоятельно на основании сведений, содержащихся в Реестре кадастровых инженеров на сайте Росреестра в сети «Интернет» по адресу: https://rosreestr.gov.ru/wps/portal/p/cc_ib_portal_services/cc_ib_sro_reestrs) предоставляется выписка из реестра членов СРО КИ на каждого заявленного кадастрового инженера, дата получения которой не более 1 месяца до даты подачи заявки (при отсутствии доступа на ресурс в сети "Интернет");
3) действующие договоры обязательного страхования кадастровых инженеров на каждого заявленного кадастрового инженера.
Информация и документы, подлежащие представлению в заявке на участие в такой закупке для осуществления ее оценки (отсутствие указанной информации и документов не является основанием для отклонения заявки):
3. Наличие материально -техничеких ресурсов: - специального оборудования для выполнения работ (не менее 1 электронного тахеометра, не менее 1 комплекта устройств для точного получения данных при проведении топографо-геодезических работ; - специализированного лецензионного программного обеспечения (программное обеспечение  географических  информационных  систем).  
Перечень документов: Справка о материально-технических ресурсах, планируемых к привлечению для выполнения договора (по установленной форме в соответствии с конкурсной документацией) с приложением документов (копий инвентарных карточек, договоров, технических паспортов измерительных приборов, свидетельств о поверках, иных документов на каждую единицу МТР), подтверждающих наличие такого оборудования у участника закупки.
4. Предоставление информации и документов, позволяющих оценить заявку участника по критерию оценки «Опыт выполнения аналогичных договоров»: - стоимость работ в каждом исполненном договоре должна составлять не менее 30 % начальной (максимальной) цены договора. 
Перечень документов: Справка о выполнении за последние 3 года до даты публикации извещения о закупке договоров, аналогичных по предмету, видам, объему и суммам выполняемых работ/оказываемых услуг, с приложением копий договоров и копий актов выполненных работ/оказанных услуг, выполненных в качестве генподрядчика, либо субподрядчика, с указанием контактной информации заказчиков для возможной проверки сведений (по установленной форме в соответствии с конкурсной документацией).
Особенности порядка оценки заявок участников: Закупка осуществляется с применением следующих критериев оценки и сопоставления заявок на участие в закупке: 
1. Ценовой критерий. Весовое значение критерия - 0,8.
2. Опыт выполнения аналогичных договоров. Весовое значение критерия - 0,1.
3. Наличие материально- технических ресурсов. Весовое значение критерия - 0,1.                                                          </t>
  </si>
  <si>
    <t>У0015/Т</t>
  </si>
  <si>
    <t>Оценка платы за публичные сервитуты под объектами ЭСХ по договорам технологического присоеденения</t>
  </si>
  <si>
    <t>74.90.12.120</t>
  </si>
  <si>
    <t>Оценка платы за публичные сервитуты под объектами строительства и реконструкции объектов ЭСХ</t>
  </si>
  <si>
    <t>У0107</t>
  </si>
  <si>
    <t>Изготовление технических планов на бесхозяйные объекты ЭСХ (выявленных) с постановкой на ГКУ</t>
  </si>
  <si>
    <t>ЭМ</t>
  </si>
  <si>
    <t>Кадастровые работы по принимаемым в собственность бесхозяйным объектам ЭСХ</t>
  </si>
  <si>
    <t>УСЛУГИ ПО ПРОВЕДЕНИЮ ПЕРИОДИЧЕСКОГО МЕДИЦИНСКОГО ОСМОТРА РАБОТНИКАМ АУ, ПО КИТАСУ, ПО ЦЭС, ГОРОДСКОГО РЭС.</t>
  </si>
  <si>
    <t>УСЛУГИ ПО ПРОВЕДЕНИЮ ПЕРИОДИЧЕСКОГО МЕДИЦИНСКОГО ОСМОТРА РАБОТНИКАМ ПО ГЭС, ТАРБАГАТАЙСКОГО РЭС.</t>
  </si>
  <si>
    <t>УСЛУГИ ПО ПРОВЕДЕНИЮ ПЕРИОДИЧЕСКОГО МЕДИЦИНСКОГО ОСМОТРА РАБОТНИКАМ ЗАИГРАЕВСКОГО РЭС</t>
  </si>
  <si>
    <t>УСЛУГИ ПО ПРОВЕДЕНИЮ ПЕРИОДИЧЕСКОГО МЕДИЦИНСКОГО ОСМОТРА РАБОТНИКАМ ИВОЛГИНСКОГО РЭС</t>
  </si>
  <si>
    <t>УСЛУГИ ПО ПРОВЕДЕНИЮ ПЕРИОДИЧЕСКОГО МЕДИЦИНСКОГО ОСМОТРА РАБОТНИКАМ ПО БЭС, КАБАНСКОГО РЭС</t>
  </si>
  <si>
    <t>УСЛУГИ ПО ПРОВЕДЕНИЮ ПЕРИОДИЧЕСКОГО МЕДИЦИНСКОГО ОСМОТРА РАБОТНИКАМ ХОРИНСКОГО РЭС</t>
  </si>
  <si>
    <t>УСЛУГИ ПО ПРОВЕДЕНИЮ ПЕРИОДИЧЕСКОГО МЕДИЦИНСКОГО ОСМОТРА РАБОТНИКАМ КИЖИНГИНСКОГО  РЭС</t>
  </si>
  <si>
    <t>УСЛУГИ ПО ПРОВЕДЕНИЮ ПЕРИОДИЧЕСКОГО МЕДИЦИНСКОГО ОСМОТРА РАБОТНИКАМ ЕРАВНИНСКОГО  РЭС</t>
  </si>
  <si>
    <t>УСЛУГИ ПО ПРОВЕДЕНИЮ ПЕРИОДИЧЕСКОГО МЕДИЦИНСКОГО ОСМОТРА РАБОТНИКАМ ЕРАВНИНСКОГО  РЭС БАУНТОВСКИЙ УЧАСТОК</t>
  </si>
  <si>
    <t>УСЛУГИ ПО ПРОВЕДЕНИЮ ПЕРИОДИЧЕСКОГО МЕДИЦИНСКОГО ОСМОТРА РАБОТНИКАМ ПО ЮЭС, ГУСИНООЗЕРСКОГО  РЭС</t>
  </si>
  <si>
    <t>УСЛУГИ ПО ПРОВЕДЕНИЮ ПЕРИОДИЧЕСКОГО МЕДИЦИНСКОГО ОСМОТРА РАБОТНИКАМ БИЧУРСКОГО РЭС</t>
  </si>
  <si>
    <t>УСЛУГИ ПО ПРОВЕДЕНИЮ ПЕРИОДИЧЕСКОГО МЕДИЦИНСКОГО ОСМОТРА РАБОТНИКАМ ЗАКАМЕНСКОГО РЭС</t>
  </si>
  <si>
    <t>УСЛУГИ ПО ПРОВЕДЕНИЮ ПЕРИОДИЧЕСКОГО МЕДИЦИНСКОГО ОСМОТРА РАБОТНИКАМ ДЖИДИНСКОГО РЭС</t>
  </si>
  <si>
    <t>УСЛУГИ ПО ПРОВЕДЕНИЮ ПЕРИОДИЧЕСКОГО МЕДИЦИНСКОГО ОСМОТРА РАБОТНИКАМ МУХОРШИБИРСКОГО  РЭС</t>
  </si>
  <si>
    <t>УСЛУГИ ПО ПРОВЕДЕНИЮ ПЕРИОДИЧЕСКОГО МЕДИЦИНСКОГО ОСМОТРА РАБОТНИКАМ БАРГУЗИНСКОГО  РЭС</t>
  </si>
  <si>
    <t>УСЛУГИ ПО ПРОВЕДЕНИЮ ПЕРИОДИЧЕСКОГО МЕДИЦИНСКОГО ОСМОТРА РАБОТНИКАМ КУРУМКАНСКОГО  РЭС</t>
  </si>
  <si>
    <t>УСЛУГИ ПО ПРОВЕДЕНИЮ ПЕРИОДИЧЕСКОГО МЕДИЦИНСКОГО ОСМОТРА РАБОТНИКАМ ТУНКИНСКОГО  РЭС</t>
  </si>
  <si>
    <t>УСЛУГИ ПО ПРОВЕДЕНИЮ ПЕРИОДИЧЕСКОГО МЕДИЦИНСКОГО ОСМОТРА РАБОТНИКАМ СЕВЕРОБАЙКАЛЬСКОГО  РЭС</t>
  </si>
  <si>
    <t>УСЛУГИ ПО ПРОВЕДЕНИЮ ПЕРИОДИЧЕСКОГО МЕДИЦИНСКОГО ОСМОТРА РАБОТНИКАМ ТАКСИМОВСКОГО  РЭС</t>
  </si>
  <si>
    <t>УСЛУГИ ПО ПРОВЕДЕНИЮ ПЕРИОДИЧЕСКОГО МЕДИЦИНСКОГО ОСМОТРА РАБОТНИКАМ ПРИБАЙКАЛЬСКОГО  РЭС</t>
  </si>
  <si>
    <t>УСЛУГИ ПО ПРОВЕДЕНИЮ ПЕРИОДИЧЕСКОГО МЕДИЦИНСКОГО ОСМОТРА РАБОТНИКАМ КЯХТИНСКОГО  РЭС</t>
  </si>
  <si>
    <t>У0159</t>
  </si>
  <si>
    <t>УСЛУГИ ПО ОКАЗАНИЮ ПРЕДРЕЙСОВОГО И ПОСЛЕРЕЙСОВОГО МЕДИЦИНСКИХ ОСМОТРОВ ВОДИТЕЛЕЙ, ПРЕДСМЕННЫХ МЕДИЦИНСКИХ ОСМОТРОВ ПРОИЗВОДИТЕЛЕЙ РАБОТ ФИЛИАЛА БУРЯТЭНЕРГО</t>
  </si>
  <si>
    <t>Оказание услуг по диагностике грузоподъемных механизмов</t>
  </si>
  <si>
    <t>Мониторинг цен</t>
  </si>
  <si>
    <t>ОКАЗАНИЕ УСЛУГ ПО ДИАГНОСТИКЕ ГРУЗОПОДЪЕМНЫХ МЕХАНИЗМОВ</t>
  </si>
  <si>
    <t>У0115/З</t>
  </si>
  <si>
    <t>УСЛУГИ ПО ТЕХНИЧЕСКОМУ ОБСЛУЖИВАНИЮ ОГНЕТУШИТЕЛЕЙ</t>
  </si>
  <si>
    <t>28.29</t>
  </si>
  <si>
    <t>УСЛУГИ ПО ПРОТИВОПОЖАРНОЙ БЕЗОПАСНОСТИ</t>
  </si>
  <si>
    <t>84.25.9</t>
  </si>
  <si>
    <t>Услуги по содержанию постоянной готовности аварийно-спасательного формирования</t>
  </si>
  <si>
    <t>71.20.9</t>
  </si>
  <si>
    <t>Услуги по техническому обслуживанию автоматических установок пожаротушения</t>
  </si>
  <si>
    <t>Оказание услуг по диагностике оборудования</t>
  </si>
  <si>
    <t>ОКАЗАНИЕ УСЛУГ ПО ДИАГНОСТИКЕ РЕЗЕРВУАРОВ ДЛЯ ХРАНЕНИЯ ДИЗЕЛЬНОГО ТОПЛИВА</t>
  </si>
  <si>
    <t>услуги</t>
  </si>
  <si>
    <t>услуги по контролю за состоянием объектов</t>
  </si>
  <si>
    <t>услуги по охране объектов филиала</t>
  </si>
  <si>
    <t>Претендент должен иметь:                                                                                  
- действующую на период исполнения договорных обязательств лицензию на осуществление охранной деятельности по всем видам заказываемых Обществом услуг охраны;
- наличие опыта работы не менее 3-х лет на рынке охранных услуг, в том числе по осуществлению контрольно-пропускных функций и охране объектов энергетики - на дату начала оказания услуг по Договору;                                 
- наличие разрешения на использование профессиональной радиочастоты, а так наличие разрешение на использование радиостанций;
- наличие оборудования для работы пульта централизованного наблюдения по радиоканалам; 
- установка средств мониторинга системы централизованного наблюдения системы охранно-пожарной сигнализации на объекте Заказчика.                        
Подтверждение от Участника ТЗП:                                                                  
1. оригинал справки о выполнении за последние 3 года завершенных аналогичных договоров по оказанным услугам, по установленной форме с обязательным подтверждением - приложение копий документов (копии не менее 2 договоров, актов выполненных работ.);                                                  2. копия лицензии на осуществление охранной деятельности, копия лицензии на использование радиочастот;                                                                              3.  оригинал справки о МТР (количество палок резиновых, количество наручников, количество радиостанций), копия свидетельства о регистрации ТС.</t>
  </si>
  <si>
    <t>Кадастровые работы (единичные расценки)</t>
  </si>
  <si>
    <t>71.12.35.110 </t>
  </si>
  <si>
    <t xml:space="preserve">Кадастровые работы по установлению охранных зон </t>
  </si>
  <si>
    <t>У0146</t>
  </si>
  <si>
    <t>Услуги по обеспечению проезда автомобильной техники через понтонный мост на реке Томь</t>
  </si>
  <si>
    <t>52.21</t>
  </si>
  <si>
    <t>52.21.23</t>
  </si>
  <si>
    <t>Огнезащитная обработка деревянных конструкций зданий и сооружений</t>
  </si>
  <si>
    <t>43.39.19</t>
  </si>
  <si>
    <t>Лицензия Министерства РФ по делам ГОЧС. Вид работ, выполняемых в составе лицензируемого вида деятельности: - выполнение работ по огнезащите материалов, изделий и конструкций.</t>
  </si>
  <si>
    <t>У0113/3</t>
  </si>
  <si>
    <t>Услуги по проведению испытаний пожарных лестниц</t>
  </si>
  <si>
    <t>71.20.19.190</t>
  </si>
  <si>
    <t>В соответствие с условиями Приглашения к участию в закупке способом сравнения цен</t>
  </si>
  <si>
    <t>Услуги по проведению предрейсовых, послерейсовых медицинских осмотров</t>
  </si>
  <si>
    <t>86.21</t>
  </si>
  <si>
    <t>Справочная матрица</t>
  </si>
  <si>
    <t>В соответствии с техническим зданием</t>
  </si>
  <si>
    <t>Наличие лицензии на проведение предрейсовых, послерейсовых медицинских осмотров, наличие соответствующего сертификата у медицинского персонала, проводящего предрейсовые, послерейсовые медицинские осмотры</t>
  </si>
  <si>
    <t>Услуги по проведению предрейсовых, послерейсовых медицинских осмотров с помощью программно-аппаратного комплекса</t>
  </si>
  <si>
    <t>У0157; У 0158</t>
  </si>
  <si>
    <t>Услуги по проведению предварительных (при приеме на работу), периодических медосмотров в г. Кемерово</t>
  </si>
  <si>
    <t>Услуги по проведению предварительных (при приеме на работу), периодических медосмотров в г. Кемерово и г. Новокузнецк</t>
  </si>
  <si>
    <t>Наличие лицензии на право оказания услуг по проведению предварительных (при приеме на работу), периодических медосмотров, на осмотр психиатра – нарколога; наличие рентген кабинета, флюорографа, лабораторий, врачей психиатра-нарколога, профпатолога на базе Исполнителя</t>
  </si>
  <si>
    <t>Услуги по проведению предварительных (при приеме на работу), периодических медосмотров в г. Белово</t>
  </si>
  <si>
    <t>Услуги по проведению предварительных (при приеме на работу), периодических медосмотров в г.  Новокузнецк</t>
  </si>
  <si>
    <t>У 0158</t>
  </si>
  <si>
    <t>Услуги по проведению периодических медосмотров в центре профпатологии работникам со стажем работы 5 лет во вредных (опасных) условиях труда  в г. Кемерово и г.Белово</t>
  </si>
  <si>
    <t>5.7.3.16</t>
  </si>
  <si>
    <t>Услуги по проведению периодических медосмотров в центре профпатологии работникам со стажем работы 5 лет во вредных (опасных) условиях труда в г. Новокузнецк</t>
  </si>
  <si>
    <t>Услуги по проведению специальной оценки условий труда и проведению производственного контроля за состоянием условий труда на рабочих местах</t>
  </si>
  <si>
    <t>Наличие в качестве структурного подразделения испытательной лаборатории (центра), которая аккредитована национальным органом по аккредитации в соответствии с законодательством Российской Федерации об аккредитации в национальной системе аккредитации и областью аккредитации которой является проведение исследований (испытаний) и измерений вредных и (или) опасных факторов производственной среды и трудового процесса, наличие аттестата аккредитации, область аккредитации соответствует требованиям технического задания;наличие в организации не менее пяти экспертов, работающих по трудовому договору и имеющих сертификат эксперта на право выполнения работ по специальной оценке условий труда, в том числе не менее одного эксперта, имеющего высшее образование по одной из специальностей - общая гигиена, гигиена труда, санитарно-гигиенические лабораторные исследования</t>
  </si>
  <si>
    <t>У0157</t>
  </si>
  <si>
    <t>Услуги по проведению обязательного психиатрического освидетельствования работников филиала в г. Кемерово</t>
  </si>
  <si>
    <t>Наличие лицензии на на право оказания услуг по психиатрическому освидетельствованию; наличие на базе Исполнителя врачебной комиссии, созданной органом управления здравоохранения, уполномоченной на проведение психиатрического освидетельствования</t>
  </si>
  <si>
    <t>Услуги по проведению обязательного психиатрического освидетельствования работников филиала в г. Белово</t>
  </si>
  <si>
    <t>Услуги по проведению обязательного психиатрического освидетельствования работников филиала в г. Новокузнецк</t>
  </si>
  <si>
    <t>Разработка проекта установления границ санитарно-защитных зон</t>
  </si>
  <si>
    <t>82.99</t>
  </si>
  <si>
    <t xml:space="preserve">Разработка проекта по Установлению границ СЗЗ </t>
  </si>
  <si>
    <t>Услуги по техническому обслуживаю огнетушителей ПО СВЭС</t>
  </si>
  <si>
    <t>Услуги по техническому обслуживаю огнетушителей</t>
  </si>
  <si>
    <t>Услуги по техническому обслуживаю огнетушителей ПО ЦЭС</t>
  </si>
  <si>
    <t>Услуги по техническому обслуживаю огнетушителей ПО ЮЭС</t>
  </si>
  <si>
    <t xml:space="preserve">Аварийные формирования </t>
  </si>
  <si>
    <t>84.25.</t>
  </si>
  <si>
    <t>Обязательства по поддержанию в постоянной готовности сил и средств для выполнения аварийно-спасательных работ на ОПО</t>
  </si>
  <si>
    <t>32.99</t>
  </si>
  <si>
    <t>32.99.51.110</t>
  </si>
  <si>
    <t>справочник цен (мониторинг)</t>
  </si>
  <si>
    <t xml:space="preserve"> -</t>
  </si>
  <si>
    <t xml:space="preserve">Продукция должна быть не ранее 2025 г. выпуска.  Соответствовать ГОСТ, ТУ </t>
  </si>
  <si>
    <t>Поставка Продукции осуществляется по заявкам Покупателя на поставку Продукции в течение 30 календарных дней от даты направления Заявки.</t>
  </si>
  <si>
    <t xml:space="preserve">АО "Почта России" </t>
  </si>
  <si>
    <t>Оказание услуг по уборке помещений и территорий</t>
  </si>
  <si>
    <t xml:space="preserve">В соответствии с техническим заданием </t>
  </si>
  <si>
    <t>Контроль за состоянием средств тревожной сигнализации</t>
  </si>
  <si>
    <t>КП</t>
  </si>
  <si>
    <t>ФГКУ "УВО ВНГ России по Кемеровской области - Кузбасс</t>
  </si>
  <si>
    <t>Контроль за состоянием средств тревожной сигнализации и  выезду наряда полиции по сигналу «Тревога»</t>
  </si>
  <si>
    <t>Поставка автомобильных аксессуаров</t>
  </si>
  <si>
    <t>29.32.30.390</t>
  </si>
  <si>
    <t>Поставка автосервисного оборудования, инструментов и приспособлений</t>
  </si>
  <si>
    <t>32.99.59.000</t>
  </si>
  <si>
    <t>Поставка активного сетевого оборудования</t>
  </si>
  <si>
    <t>Поставка аппаратов беспилотных летательных и комплектующих</t>
  </si>
  <si>
    <t>30.30.</t>
  </si>
  <si>
    <t>30.30.50.110</t>
  </si>
  <si>
    <t>Поставка аптечек медицинских</t>
  </si>
  <si>
    <t>21.20</t>
  </si>
  <si>
    <t>21.20.24.170</t>
  </si>
  <si>
    <t>Поставка бензиновых, дизельных генераторов</t>
  </si>
  <si>
    <t>Поставка бензоинструмента</t>
  </si>
  <si>
    <t>28.24</t>
  </si>
  <si>
    <t>Поставка бумаги для оргтехники</t>
  </si>
  <si>
    <t>17.12</t>
  </si>
  <si>
    <t>Поставка бытовой техники</t>
  </si>
  <si>
    <t>26.30.40.120</t>
  </si>
  <si>
    <t>Поставка воды для кулеров</t>
  </si>
  <si>
    <t>36.00.</t>
  </si>
  <si>
    <t>36.00.11.000</t>
  </si>
  <si>
    <t>Поставка гербицидов</t>
  </si>
  <si>
    <t>20.20</t>
  </si>
  <si>
    <t>20.20.12.000</t>
  </si>
  <si>
    <t>Поставка гидравлического оборудования и инструмента</t>
  </si>
  <si>
    <t>28.24.12.120</t>
  </si>
  <si>
    <t>Поставка грузоподъемных механизмов, такелажа</t>
  </si>
  <si>
    <t>28.22</t>
  </si>
  <si>
    <t>22.29</t>
  </si>
  <si>
    <t>22.29.22</t>
  </si>
  <si>
    <t>Поставка инвентаря спортивно-туристического</t>
  </si>
  <si>
    <t>32.40</t>
  </si>
  <si>
    <t>32.40.39.193</t>
  </si>
  <si>
    <t>250И</t>
  </si>
  <si>
    <t>25,73</t>
  </si>
  <si>
    <t>Поставка канцелярских товаров</t>
  </si>
  <si>
    <t>17.23</t>
  </si>
  <si>
    <t>Поставка климатического оборудования</t>
  </si>
  <si>
    <t>27.51</t>
  </si>
  <si>
    <t>27.51.26</t>
  </si>
  <si>
    <t>26.20.22.160</t>
  </si>
  <si>
    <t>Поставка комплектующих и зап.частей для средств вычислит. и оргтехники</t>
  </si>
  <si>
    <t>Поставка компрессорного оборудования и пневмоинструмента</t>
  </si>
  <si>
    <t>27.51.25.110</t>
  </si>
  <si>
    <t>Поставка мебели производственной металлической</t>
  </si>
  <si>
    <t>31.01</t>
  </si>
  <si>
    <t>31.01.11.110</t>
  </si>
  <si>
    <t>Поставка медикаментов и медицинских приборов</t>
  </si>
  <si>
    <t>29.20</t>
  </si>
  <si>
    <t>29.20.21.120</t>
  </si>
  <si>
    <t>Поставка монтажного инструмента и приспособлений</t>
  </si>
  <si>
    <t>25.73.30.299</t>
  </si>
  <si>
    <t>20.41.31.110</t>
  </si>
  <si>
    <t>46.36</t>
  </si>
  <si>
    <t>Поставка оборудования лабораторного</t>
  </si>
  <si>
    <t>23.44</t>
  </si>
  <si>
    <t>23.44.11.190</t>
  </si>
  <si>
    <t>Поставка оборудования ОПС, контроль доступа</t>
  </si>
  <si>
    <t>26.30.5</t>
  </si>
  <si>
    <t>Поставка оборудования, инструмента для монтажа волоконно-оптического кабеля</t>
  </si>
  <si>
    <t>26.51.66.190</t>
  </si>
  <si>
    <t>Поставка отпугивателей ультразвуковых, биоакустических</t>
  </si>
  <si>
    <t>32. 99</t>
  </si>
  <si>
    <t>Поставка пневматических шин для грузовых автомобилей и прицепов</t>
  </si>
  <si>
    <t>22.11</t>
  </si>
  <si>
    <t>22.11.13.110</t>
  </si>
  <si>
    <t>Поставка пневматических шин для легковых и легких грузовых автомобилей</t>
  </si>
  <si>
    <t>22.11.</t>
  </si>
  <si>
    <t>22.11.11.000</t>
  </si>
  <si>
    <t>225Т</t>
  </si>
  <si>
    <t>Поставка пневматических шин для тракторов, сельскохозяйственных машин и индустриальной техники</t>
  </si>
  <si>
    <t>Поставка полиграфической продукции по технике безопасности и эл.эн</t>
  </si>
  <si>
    <t>Поставка почтовой полиграфии и корпоративных бланков</t>
  </si>
  <si>
    <t>17.23.1</t>
  </si>
  <si>
    <t>Поставка приборов контроля и измерения неэлектрических величин</t>
  </si>
  <si>
    <t>26.51.5</t>
  </si>
  <si>
    <t>Поставка прицепной техники 3-20 тн. и комплектующих</t>
  </si>
  <si>
    <t>29.32.30.149</t>
  </si>
  <si>
    <t>36.00</t>
  </si>
  <si>
    <t>Поставка расходных материалов для оргтехники</t>
  </si>
  <si>
    <t>26.20.40.190</t>
  </si>
  <si>
    <t>Поставка сварочного оборудования</t>
  </si>
  <si>
    <t>25.93.15.120</t>
  </si>
  <si>
    <t>Поставка СИЗ  (комплекты для защиты от воздействия эл.дуги)</t>
  </si>
  <si>
    <t>32.99.11.140</t>
  </si>
  <si>
    <t>27.20.22</t>
  </si>
  <si>
    <t>Поставка спецодежды для защиты от механических воздействий: порезов, в том числе ручной цепной пилой</t>
  </si>
  <si>
    <t>Поставка спирта</t>
  </si>
  <si>
    <t>20.14.75.000</t>
  </si>
  <si>
    <t>20.42</t>
  </si>
  <si>
    <t>20.42.15.141</t>
  </si>
  <si>
    <t>Поставка средств защиты, приспособлений и инструм.для работы на высоте</t>
  </si>
  <si>
    <t>32.99.11.199</t>
  </si>
  <si>
    <t>Поставка средств защиты, приспособлений и инструм.для работы под напряжением</t>
  </si>
  <si>
    <t>Поставка средств моющих</t>
  </si>
  <si>
    <t>Поставка средств пожаротушения</t>
  </si>
  <si>
    <t>28.29.22.110</t>
  </si>
  <si>
    <t>Поставка стропов и грузозахватных приспособлений</t>
  </si>
  <si>
    <t>13.94</t>
  </si>
  <si>
    <t>13.94.1</t>
  </si>
  <si>
    <t>Поставка товаров и инвентаря хозяйственного</t>
  </si>
  <si>
    <t>17.22</t>
  </si>
  <si>
    <t>17.22.11</t>
  </si>
  <si>
    <t>Поставка топлива автомобильного (бензин, дизтопливо)</t>
  </si>
  <si>
    <t>19.20.21.100</t>
  </si>
  <si>
    <t>Поставка установок для регенерации трансформаторного масла</t>
  </si>
  <si>
    <t>28.29.12</t>
  </si>
  <si>
    <t>Поставка физических преград к системам контроля и управления доступом</t>
  </si>
  <si>
    <t>26.30.50.131</t>
  </si>
  <si>
    <t>23.91</t>
  </si>
  <si>
    <t xml:space="preserve">Внесение изменений в охранные зоны на объекты ЭСХ </t>
  </si>
  <si>
    <t>Гидрометеорологические услуги</t>
  </si>
  <si>
    <t>74.12.39</t>
  </si>
  <si>
    <t xml:space="preserve">Метеорологическая информация по Красноярскому краю и
 г. Красноярску по данным метеостанций ФГБУ «Среднесибирское УГМС»
</t>
  </si>
  <si>
    <t>Техническое задание</t>
  </si>
  <si>
    <t>Диагностика и испытание передаточных устройств</t>
  </si>
  <si>
    <t>У0300</t>
  </si>
  <si>
    <t>Договор аренды помещений для размещения АУ филиала (Красноярск, пр. Свободный, 66А)</t>
  </si>
  <si>
    <t>68.2</t>
  </si>
  <si>
    <t>АО "Россети Управление имуществом"</t>
  </si>
  <si>
    <t>кв.м.</t>
  </si>
  <si>
    <t xml:space="preserve">5 571,3 </t>
  </si>
  <si>
    <t xml:space="preserve">Кадастровые работы в отношении линий электропередачи, ТП, РП, КТП технологически связанных с линиями электропередачи, находящихся в зоне обслуживания филиала ПАО "Россети Сибирь" - "Красноярскэнерго"  </t>
  </si>
  <si>
    <t>Обязательства по поддержанию в постоянной готовности сил и средств для выполнения аварийно-спасательных работ (далее - АСР) на опасных производственных объектах (выполнение ФЗ 116 - ОПО)</t>
  </si>
  <si>
    <t>Оказание клининговых услуг</t>
  </si>
  <si>
    <t>55</t>
  </si>
  <si>
    <t>Оформление актов обследования на объекты ЭСХ</t>
  </si>
  <si>
    <t>Специальные, оценочные требования к участникам: Предоставление копий документов, подтверждающих соответствие участника закупки требованиям, установленным в соответствии с законодательством Российской Федерации к лицам, осуществляющим поставку товара, выполнение работы, оказание услуги, являющихся предметом закупки:
1. Наличие не менее двух кадастровых инженеров (ФЗ -221 от 24.07.2007). 
Перечень документов: 1) документы, подтверждающие наличие в штате не менее двух кадастровых инженеров:  копии трудовых договоров и копии трудовых книжек (все заполненные страницы документа); 2) дополнительно к наличию сведений о членстве заявленных кадастровых инженеров в СРО кадастровых инженеров (СРО КИ)(требование проверяется Заказчиком самостоятельно на основании сведений, содержащихся в Реестре кадастровых инженеров на сайте Росреестра в сети «Интернет» по адресу: https://rosreestr.gov.ru/wps/portal/p/cc_ib_portal_services/cc_ib_sro_reestrs) предоставляется выписка из реестра членов СРО КИ на каждого заявленного кадастрового инженера, дата получения которой не более 1 месяца до даты подачи заявки (при отсутствии доступа на ресурс в сети "Интернет");
3) действующие договоры обязательного страхования кадастровых инженеров на каждого заявленного кадастрового инженера.
Информация и документы, подлежащие представлению в заявке на участие в такой закупке для осуществления ее оценки (отсутствие указанной информации и документов не является основанием для отклонения заявки):
3. Наличие материально -техничеких ресурсов: - специального оборудования для выполнения работ (не менее 1 электронного тахеометра, не менее 1 комплекта устройств для точного получения данных при проведении топографо-геодезических работ; - специализированного лецензионного программного обеспечения (программное обеспечение  географических  информационных  систем).  
Перечень документов: Справка о материально-технических ресурсах, планируемых к привлечению для выполнения договора (по установленной форме в соответствии с конкурсной документацией) с приложением документов (копий инвентарных карточек, договоров, технических паспортов измерительных приборов, свидетельств о поверках, иных документов на каждую единицу МТР), подтверждающих наличие такого оборудования у участника закупки.
4. Предоставление информации и документов, позволяющих оценить заявку участника по критерию оценки «Опыт выполнения аналогичных договоров»: - стоимость работ в каждом исполненном договоре должна составлять не менее 30 % начальной (максимальной) цены договора. 
Перечень документов: Справка о выполнении за последние 3 года до даты публикации извещения о закупке договоров, аналогичных по предмету, видам, объему и суммам выполняемых работ/оказываемых услуг, с приложением копий договоров и копий актов выполненных работ/оказанных услуг, выполненных в качестве генподрядчика, либо субподрядчика, с указанием контактной информации заказчиков для возможной проверки сведений (по установленной форме в соответствии с конкурсной документацией).
Особенности порядка оценки заявок участников: Закупка осуществляется с применением следующих критериев оценки и сопоставления заявок на участие в закупке: 
1. Ценовой критерий. Весовое значение критерия - 0,8.
2. Опыт выполнения аналогичных договоров. Весовое значение критерия - 0,1.
3. Наличие материально- технических ресурсов. Весовое значение критерия - 0,1.</t>
  </si>
  <si>
    <t>Оформление технических планов на бесхозяйные объекты ЭСХ</t>
  </si>
  <si>
    <t>Оформление технических планов на БФО в рамках СТСО</t>
  </si>
  <si>
    <t>Оформление технических планов на производственные базы</t>
  </si>
  <si>
    <t>У0156</t>
  </si>
  <si>
    <t>Подтверждение компетентности на право поверки средств измерений</t>
  </si>
  <si>
    <t>71.12.61</t>
  </si>
  <si>
    <t>Оценка соответствия критериям аккредитации</t>
  </si>
  <si>
    <t xml:space="preserve">Проведение лабораторных исследований  воды с водозаборных скважин </t>
  </si>
  <si>
    <t xml:space="preserve">Прейскуранту цен на проведение лабораторных исследований воды с водозаборных скважин </t>
  </si>
  <si>
    <t>Проверка и перезарядка огнетушителей</t>
  </si>
  <si>
    <t>28.29.</t>
  </si>
  <si>
    <t>Разработка мероприятий по уменьшению выбросов загрязняющих веществ в атмосферный воздух в периоды неблагоприятных метеорологических условий с расчетом рассеивания выбросов загрязняющих веществ</t>
  </si>
  <si>
    <t>Разработка отчета по инвентаризации выбросов загрязняющих веществ в атмосферный воздух</t>
  </si>
  <si>
    <t>Разработка проекта нормативов  предельно-допустимых выбросов</t>
  </si>
  <si>
    <t>Ремонт электробензоинструмента</t>
  </si>
  <si>
    <t xml:space="preserve">У0116
</t>
  </si>
  <si>
    <t xml:space="preserve">Специальная оценка условий труда </t>
  </si>
  <si>
    <t>71.20.7.</t>
  </si>
  <si>
    <t xml:space="preserve">Техническое задание
</t>
  </si>
  <si>
    <t>Техническое освидетельствование лифтов</t>
  </si>
  <si>
    <t>71.02</t>
  </si>
  <si>
    <t xml:space="preserve">Услуги по оценки соотвествия лифтов </t>
  </si>
  <si>
    <t>ТО кондиционеров и трансформатора КЭС</t>
  </si>
  <si>
    <t>43.22</t>
  </si>
  <si>
    <t>Услуги водного транспорта</t>
  </si>
  <si>
    <t>50.30</t>
  </si>
  <si>
    <t>У0078</t>
  </si>
  <si>
    <t>АНО "ЭлектроСертификация"</t>
  </si>
  <si>
    <t>Услуги по инспекционному  контролю сертифицированной  электрической энергии</t>
  </si>
  <si>
    <t>УО158</t>
  </si>
  <si>
    <t>Услуги по оказанию обязательного периодического медицинского осмотра (обследования) работников филиала ПАО "Россети Сибирь" - "Красноярскэнерго"</t>
  </si>
  <si>
    <t>Обязательное наличие отделения в г. Красноярске</t>
  </si>
  <si>
    <t>УО159</t>
  </si>
  <si>
    <t xml:space="preserve">Услуги по оказанию предрейсовых и послерейсовых медицинских осмотров водителей ПО КЭС филиала ПАО "Россети Сибирь" - "Красноярскэнерго" </t>
  </si>
  <si>
    <t>Услуги по сбору, транспортированию, обработки с целью дальнейшей утилизации отходов (спецодежда,СИЗ, огнетушители утратившие потребительские свойства)</t>
  </si>
  <si>
    <t>Услуги по ТО кондиционеров</t>
  </si>
  <si>
    <t>Услуги по установке кондиционеров</t>
  </si>
  <si>
    <t>Установление публичных сервитутов с целью эксплуатации объектов ЭСХ</t>
  </si>
  <si>
    <t xml:space="preserve">Утилизация порубочных остатков </t>
  </si>
  <si>
    <t>38.2</t>
  </si>
  <si>
    <t>38.21</t>
  </si>
  <si>
    <t>У0284</t>
  </si>
  <si>
    <t>Экспертиза приборов учета</t>
  </si>
  <si>
    <t>сводный сметный расчет</t>
  </si>
  <si>
    <t>ФБУ "Красноярский ЦСМ"</t>
  </si>
  <si>
    <t>Услуги по проведению экспертизы счетчиков
электрической энергии</t>
  </si>
  <si>
    <t>Эксплуатация систем противопожарного водоснабжения</t>
  </si>
  <si>
    <t xml:space="preserve">Поставка подарков </t>
  </si>
  <si>
    <t>10.82</t>
  </si>
  <si>
    <t>2</t>
  </si>
  <si>
    <t>30.09.2026</t>
  </si>
  <si>
    <t>13.11.2026</t>
  </si>
  <si>
    <t>Поставка детских новогодних подарков</t>
  </si>
  <si>
    <t>1850</t>
  </si>
  <si>
    <t>20.11.2026</t>
  </si>
  <si>
    <t>02.12.2026</t>
  </si>
  <si>
    <t>04.12.2026</t>
  </si>
  <si>
    <t>У0140</t>
  </si>
  <si>
    <t>Коммунальные услуги прочие/прием, сбор, транспортирование, обработка, утилизация, обезвреживание, размещение отходов I и (или) II класса опасности (47110101521, лампы ртутно-кварцевые, люминесцентные, утратившие потребительские свойства) с объектов филиала ПАО «Россети Сибирь» - «Омскэнерго» ( ПО ВЭС, Омская обл., г. Калачинск, ул. Фрунзе, д. 93, ПО СЭС Омская обл., г. Тара, ул. Немчиновская, д. 69, ПО ЗЭС , г. Омск, ул. 5-я Северная, д.193, г. Омск, пр-кт Мира, д. 86Б)</t>
  </si>
  <si>
    <t>38.12</t>
  </si>
  <si>
    <t>прием, сбор, транспортирование, обработка, утилизация, обезвреживание, размещение отходов I и (или) II класса опасности (47110101521, лампы ртутно-кварцевые, люминесцентные, утратившие потребительские свойства) с объектов филиала ПАО «Россети Сибирь» - «Омскэнерго» ( ПО ВЭС, Омская обл., г. Калачинск, ул. Фрунзе, д. 93, ПО СЭС Омская обл., г. Тара, ул. Немчиновская, д. 69, ПО ЗЭС , г. Омск, ул. 5-я Северная, д.193, г. Омск, пр-кт Мира, д. 86Б)</t>
  </si>
  <si>
    <t>отсутствуют</t>
  </si>
  <si>
    <t>Услуги по уборке помещений</t>
  </si>
  <si>
    <t>Услуги по комплексной уборке помещений и территории объектов филиала</t>
  </si>
  <si>
    <t>согласно ТЗ</t>
  </si>
  <si>
    <t xml:space="preserve"> Услуги по техническому обслуживанию зданий и сооружений/УСЛУГИ ПО ОБСЛУЖИВАНИЮ КНС
</t>
  </si>
  <si>
    <t>81.1</t>
  </si>
  <si>
    <t>услуги по промывке самотечной канализации и очистке канализационных камер, по техническому обслуживанию и очистке канализационной насосной станции (далее КНС) по адресу: г. Омск, ул. П. Некрасова, д.1, по промывке самотечной канализации и очистке канализационных камер г. Омск пр. Мира 86Б, 5-ая Северная, д.193, ул. Пристанционная, д.19,</t>
  </si>
  <si>
    <t xml:space="preserve"> Услуги по техническому обслуживанию зданий и сооружений/СБОР, ПОГРУЗКА, ВЫВОЗ СНЕЖНЫХ МАСС
</t>
  </si>
  <si>
    <t>38.11</t>
  </si>
  <si>
    <t xml:space="preserve">Услуги по сбору, вывозу снежных масс с объектов филиала ПАО «Россети Сибирь» - «Омскэнерго»
</t>
  </si>
  <si>
    <t xml:space="preserve"> Услуги по техническому обслуживанию зданий и сооружений/Техническое обслуживание кулеров
</t>
  </si>
  <si>
    <t xml:space="preserve">Почтово-телеграфные услуги/Франкирование почтовой коррекспонденции
</t>
  </si>
  <si>
    <t>АО "Почта России"</t>
  </si>
  <si>
    <t xml:space="preserve">Почтово-телеграфные услуги/Франкирование корреспонденции
</t>
  </si>
  <si>
    <t xml:space="preserve">Почтово-телеграфные услуги/АРЕНДА АБОНЕНТСКИХ ЯЧЕЕК
</t>
  </si>
  <si>
    <t>Коммунальные услуги прочие/Услуги по сбору, утилизации ТКО</t>
  </si>
  <si>
    <t>ООО "Магнит"</t>
  </si>
  <si>
    <t xml:space="preserve">Оказание услуг по обращению с твердыми коммунальными отходами: прием твердых коммунальные отходы (далее - ТКО) в объеме и в месте, которые определены в Приложении к проекту Договора, транспортирование, обработка, обезвреживание, захоронение в соответствии с законодательством Российской Федерации
Региональным оператором ООО «Магнит»
</t>
  </si>
  <si>
    <t>У0148</t>
  </si>
  <si>
    <t xml:space="preserve">Коммунальные услуги прочие/  услуги по транспортировке хозяйственно-бытовых жидких отходов IV класса опасности   с объектов филиала ПАО «Россети Сибирь» - «Омскэнерго» </t>
  </si>
  <si>
    <t xml:space="preserve">Оказание услуги по транспортировке хозяйственно-бытовых жидких отходов IV класса опасности   с объектов филиала ПАО «Россети Сибирь» - «Омскэнерго» </t>
  </si>
  <si>
    <t>Коммунальные услуги прочие/ТАЛОНЫ НА ВЫВОЗ КРУПНОГАБАРИТНЫХ ТКО, ПОРУБОЧНЫХ ОСТАТКОВ</t>
  </si>
  <si>
    <t>Оказание услуг по приему кругногабаритных ТКО, порубочных остатков</t>
  </si>
  <si>
    <t>У0113/З</t>
  </si>
  <si>
    <t>Коммунальные услуги прочие/ покос травы и дикорастущей растительности территории объектов филиала ПАО «Россети Сибирь» - «Омскэнерго»</t>
  </si>
  <si>
    <t>Услуги по покосу травы и дикорастущей растительности, именуемые в дальнейшем «Услуги» на территории объектов филиала ПАО «Россети Сибирь» - «Омскэнерго»</t>
  </si>
  <si>
    <t>71.20.12</t>
  </si>
  <si>
    <t>ООО "Энергоэкспертиза"</t>
  </si>
  <si>
    <t>УСЛУГИ ПО ИНСПЕКЦИОННОМУ КОНТРОЛЮ СЕРТИФИЦИРОВАННОЙ ЭЛЕКТРОЭНЕРГИИ</t>
  </si>
  <si>
    <t xml:space="preserve">Омская область </t>
  </si>
  <si>
    <t xml:space="preserve">Услуги по проведению предрейсовых, послерейсовых медицинских осмотров водителей филиала в Знаменском районе Омской области </t>
  </si>
  <si>
    <t>2027, 
2028, 
2029</t>
  </si>
  <si>
    <t xml:space="preserve">Данную закупку проводить в неэлектронной форме:                                           
1. Услуги по проведению предрейсовых медицинских осмотров в районах Омской области могут оказывать только Бюджетные учреждения здравоохранения Омской области (БУЗОО). В каждом районе Омской области это центральные районные больницы (ЦРБ). ЦРБ имеют в своем подчинении ФАПы, в которых есть возможность проведения предрейсовых и послерейсовых медосмотров, отдаленных участков РЭС. Других возможных поставщиков данных услуг в районах Омской области нет.Для оказания услуг по проведению предрейсовых и послерейсовых медицинских осмотров заключается один договор с ЦРБ по административному расположению РЭС филиала.  
 2. ЦРБ в районах Омской области принимают участие в электронных торгах только на поставку медицинских приборов, медикаментов и т.п. В торгово-закупочных процедурах на оказание услуг ЦРБ не участвуют.   
 3. Дробления закупки по данным ТЗП не будет. Каждая закупка предназначена для заключения договора с ЦРБ, указанной в предмете договора. Каждый договор заключается на определенную сумму, и действует до достижения предельной цены договора. </t>
  </si>
  <si>
    <t xml:space="preserve">Услуги по проведению предрейсовых, послерейсовых медицинских осмотров водителей филиала в Кормиловском районе Омской области </t>
  </si>
  <si>
    <t xml:space="preserve">Услуги по проведению предрейсовых, послерейсовых медицинских осмотров водителей филиала в Любинском районе Омской области </t>
  </si>
  <si>
    <t>2026, 
2027, 
2028</t>
  </si>
  <si>
    <t xml:space="preserve">Услуги по проведению предрейсовых, послерейсовых медицинских осмотров водителей филиала в Марьяновском районе Омской области </t>
  </si>
  <si>
    <t xml:space="preserve">Услуги по проведению предрейсовых, послерейсовых медицинских осмотров водителей филиала в Москаленском районе Омской области </t>
  </si>
  <si>
    <t xml:space="preserve">Услуги по проведению предрейсовых, послерейсовых медицинских осмотров водителей филиала в Муромцевском районе Омской области </t>
  </si>
  <si>
    <t xml:space="preserve">Услуги по проведению предрейсовых, послерейсовых медицинских осмотров водителей филиала в Нижнеомском районе Омской области </t>
  </si>
  <si>
    <t xml:space="preserve">Услуги по проведению предрейсовых, послерейсовых медицинских осмотров водителей филиала в Нововаршавском районе Омской области </t>
  </si>
  <si>
    <t xml:space="preserve">Услуги по проведению предрейсовых, послерейсовых медицинских осмотров водителей филиала в Оконешниковском районе Омской области </t>
  </si>
  <si>
    <t xml:space="preserve">Услуги по проведению предрейсовых, послерейсовых медицинских осмотров водителей филиала в Саргатском районе Омской области </t>
  </si>
  <si>
    <t xml:space="preserve">Услуги по проведению предрейсовых, послерейсовых медицинских осмотров водителей филиала в Седельниковском районе Омской области </t>
  </si>
  <si>
    <t xml:space="preserve">Услуги по проведению предрейсовых, послерейсовых медицинских осмотров водителей филиала в Таврическом районе Омской области </t>
  </si>
  <si>
    <t xml:space="preserve">Услуги по проведению предрейсовых, послерейсовых медицинских осмотров водителей филиала в Тарском районе Омской области </t>
  </si>
  <si>
    <t xml:space="preserve">Услуги по проведению предрейсовых, послерейсовых медицинских осмотров водителей филиала в Тюкалинском районе Омской области </t>
  </si>
  <si>
    <t xml:space="preserve">Услуги по проведению предрейсовых, послерейсовых медицинских осмотров водителей филиала в Шербакульском районе Омской области </t>
  </si>
  <si>
    <t>2026, 
2027, 
2028, 
2029</t>
  </si>
  <si>
    <t xml:space="preserve">Услуги по проведению предрейсовых, послерейсовых медицинских осмотров водителей филиала по г. Омску </t>
  </si>
  <si>
    <t>Услуги по проведению предрейсовых, послерейсовых медицинских осмотров водителей филиала в дистанционном формате</t>
  </si>
  <si>
    <t xml:space="preserve">Услуги по проведению предрейсовых, послерейсовых медицинских осмотров водителей филиала в Производственном отделении «Северные электрические сети» </t>
  </si>
  <si>
    <t>2026, 
2027</t>
  </si>
  <si>
    <t xml:space="preserve">Услуги по проведению предрейсовых, послерейсовых медицинских осмотров водителей филиала в Производственном отделении «Восточные электрические сети» </t>
  </si>
  <si>
    <t>2027, 
2028</t>
  </si>
  <si>
    <t xml:space="preserve">Услуги по проведению предрейсовых, послерейсовых медицинских осмотров водителей филиала в Производственном отделении «Западные электрические сети» </t>
  </si>
  <si>
    <t>У0033</t>
  </si>
  <si>
    <t>Услуги по проведению специальной оценки условий труда и проведению замеров вредных производственных факторов</t>
  </si>
  <si>
    <t>Услуги по оказанию периодических медосмотров в Кормиловском районе Омской области</t>
  </si>
  <si>
    <t>Данную закупку проводить в неэлектронной форме:                                           
1. Услуги по проведению периодического медицинского осмотра в районах Омской области могут оказывать только Бюджетные учреждения здравоохранения Омской области (БУЗОО). В каждом районе Омской области это центральные районные больницы (ЦРБ). Других возможных поставщиков данных услуг в районах Омской области нет. Для оказания услуг по проведению периодического медицинских осмотров заключается один договор с ЦРБ по административному расположению РЭС филиала.   
2. ЦРБ в районах Омской области в электронных торгах на оказание услуг не участвуют.    
3. Дробления закупки по данным ТЗП не будет. Каждая закупка предназначена для заключения договора с ЦРБ, указанной в предмете договора. Каждый договор заключается на определенную сумму.</t>
  </si>
  <si>
    <t>Услуги по оказанию периодических медосмотров в Одесском районе Омской области</t>
  </si>
  <si>
    <t>Услуги по оказанию периодических медосмотров в Шербакульском районе Омской области</t>
  </si>
  <si>
    <t>Услуги по оказанию периодических медосмотров в Устьишимском районе Омской области</t>
  </si>
  <si>
    <t>Услуги по оказанию периодических медосмотров в Тарском районе Омской области</t>
  </si>
  <si>
    <t>Услуги по оказанию периодических медосмотров в Большеуковском районе Омской области</t>
  </si>
  <si>
    <t>Услуги по оказанию периодических медосмотров в Тюкалинском районе Омской области</t>
  </si>
  <si>
    <t>Услуги по оказанию периодических медосмотров в Исилькульском районе Омской области</t>
  </si>
  <si>
    <t>Услуги по оказанию периодических медосмотров в Крутинском районе Омской области</t>
  </si>
  <si>
    <t>Услуги по оказанию периодических медосмотров в Тевризском районе Омской области</t>
  </si>
  <si>
    <t>Услуги по оказанию периодических медосмотров в Знаменском районе Омской области</t>
  </si>
  <si>
    <t>Услуги по оказанию периодических медосмотров в Полтавском районе Омской области</t>
  </si>
  <si>
    <t>Услуги по оказанию периодических медосмотров в Марьяновском районе Омской области</t>
  </si>
  <si>
    <t>Услуги по оказанию периодических медосмотров в Называевском районе Омской области</t>
  </si>
  <si>
    <t>Услуги по оказанию периодических медосмотров в Черлакском районе Омской области</t>
  </si>
  <si>
    <t>Услуги по оказанию периодических медосмотров в Нововаршавском районе Омской области</t>
  </si>
  <si>
    <t>Услуги по оказанию периодических медосмотров в Нижнеомском районе Омской области</t>
  </si>
  <si>
    <t>Услуги по оказанию периодических медосмотров в Любинском районе Омской области</t>
  </si>
  <si>
    <t>Услуги по оказанию периодических медосмотров в Горьковском районе Омской области</t>
  </si>
  <si>
    <t>Услуги по оказанию периодических медосмотров в Большереченском районе Омской области</t>
  </si>
  <si>
    <t>Услуги по оказанию периодических медосмотров в Муромцевском районе Омской области</t>
  </si>
  <si>
    <t>Услуги по оказанию периодических медосмотров в Москаленском районе Омской области</t>
  </si>
  <si>
    <t>Услуги по оказанию периодических медосмотров в Саргатском районе Омской области</t>
  </si>
  <si>
    <t>Услуги по оказанию периодических медосмотров в Колосовском районе Омской области</t>
  </si>
  <si>
    <t>Услуги по оказанию периодических медосмотров по городу Омску Омской области</t>
  </si>
  <si>
    <t>Услуги по проведению психиатрического освидетельствования в городе Омске Омской области</t>
  </si>
  <si>
    <t>2026,
2027</t>
  </si>
  <si>
    <t>Данную закупку проводить в неэлектронной форме:                                           
1. Услуги по проведению психиатрического освидетельствования в городе Омске Омской области может проводить только Бюджетное учреждение здравоохранения Омской области "Клиническая психиатрическая больница имени Н.Н. Солодникова". Других возможных поставщиков данной услуги в городе Омск нет.Для оказания услуги по проведению психиатрического освидетельствования в городе Омск заключается один договор с данной больницей по городу Омску и только договор оферты, на условиях больницы.
2. Данная БУЗОО в  электронных торгах на оказание услуг не участвуют.    
3. Дробления закупки по данной ТЗП не будет. Закупка предназначена для заключения договора только с данной больницей.</t>
  </si>
  <si>
    <t>Услуги по проведению психиатрического освидетельствования в городе Тара Омской области</t>
  </si>
  <si>
    <t>Данную закупку проводить в неэлектронной форме:                                           
1. Услуги по проведению психиатрического освидетельствования в городе Тара Омской области может проводить только Бюджетное учреждение здравоохранения Омской области "Тарская ЦРБ". Других возможных поставщиков данной услуги в городе Тара нет. Для оказания услуги по проведению психиатрического освидетельствования в городе Тара заключается один договор с ЦРБ по городу Тара и только договор оферты, на условиях ЦРБ. 
2. Данная ЦРБ в электронных торгах на оказание услуг не участвуют.    
3. Дробления закупки по данной ТЗП не будет. Закупка предназначена для заключения договора с ЦРБ, указанной в предмете договора.</t>
  </si>
  <si>
    <t>Услуги по оказанию медицинских осмотров при приеме на работу в г. Тара</t>
  </si>
  <si>
    <t xml:space="preserve">Данную закупку проводить в неэлектронной форме:                                           
1. Услуги по проведению медицинского осмотра при приеме на работу в городе Тара Омской области может оказывать только Бюджетные учреждения здравоохранения Омской области (БУЗОО) Тарская ЦРБ. Других возможных поставщиков данных услуг в Тарском районе Омской области нет. Для оказания услуг по проведению медицинского осмотра при приеме на работу заключается один договор с ЦРБ. 
2. ЦРБ в электронных торгах на оказание услуг не участвует.    
3. Дробления закупки по данным ТЗП не будет. Закупка предназначена для заключения договора с ЦРБ, указанной в предмете договора. Каждый договор заключается на определенную сумму. </t>
  </si>
  <si>
    <t>Услуги по оказанию медицинских осмотров при приеме на работу в г. Омске</t>
  </si>
  <si>
    <t>У0010</t>
  </si>
  <si>
    <t xml:space="preserve">Техническое обслуживание АУГПТ </t>
  </si>
  <si>
    <t>Техническое обслуживание и проведение гидравлических испытаний огнетушителей</t>
  </si>
  <si>
    <t xml:space="preserve">Техническое обслуживание и проведение гидравлических испытаний </t>
  </si>
  <si>
    <t>Перезарядка огнетушителей</t>
  </si>
  <si>
    <t xml:space="preserve">Огнезащитная обработка строительных конструкций и кабелей </t>
  </si>
  <si>
    <t xml:space="preserve">Проверка исправности и проведение испытаний систем противопожарного водоснабжения </t>
  </si>
  <si>
    <t>Обязательства по поддержанию в постоянной готовности сил и средств для выполнения работ по локализации и ликвидации последствий аварий на опасном производственном объекте (участок транспортный)</t>
  </si>
  <si>
    <t>ИССЛЕДОВАНИЯ ВЫБРОСОВ КОТЕЛЬНЫХ</t>
  </si>
  <si>
    <t>72.19</t>
  </si>
  <si>
    <t>Услуги по лабораторным исследованиям промышленных выбросов от котельных филиала ПАО «Россети Сибирь» - «Омскэнерго»</t>
  </si>
  <si>
    <t>РАЗРАБОТКА ПРОЕКТОВ СЗЗ ПО СЭС</t>
  </si>
  <si>
    <t>71.12.13</t>
  </si>
  <si>
    <t>Разработка проектов санитарно-защитных зон для объектов ПО СЭС филиала ПАО «Россети Сибирь» - «Омскэнерго»</t>
  </si>
  <si>
    <t>РАЗРАБОТКА ПРОЕКТОВ СЗЗ ПО ЗЭС</t>
  </si>
  <si>
    <t>Разработка проектов санитарно-защитных зон для объектов ПО ЗЭС филиала ПАО «Россети Сибирь» - «Омскэнерго»</t>
  </si>
  <si>
    <t>РАЗРАБОТКА ПРОЕКТОВ СЗЗ ПО ВЭС</t>
  </si>
  <si>
    <t>Разработка проектов санитарно-защитных зон для объектов ПО ВЭС филиала ПАО «Россети Сибирь» - «Омскэнерго»</t>
  </si>
  <si>
    <t>УТИЛИЗАЦИЯ СПЕЦОДЕЖДЫ</t>
  </si>
  <si>
    <t>38.32</t>
  </si>
  <si>
    <t>Услуги по утилизации спецодежды филиала ПАО «Россети Сибирь» - «Омскэнерго»</t>
  </si>
  <si>
    <t>охрана имущества и обеспечение  пропускного и внутриобъектового режима на объектах филиала "Омскэнерго"</t>
  </si>
  <si>
    <t>1</t>
  </si>
  <si>
    <t>охрана имущества и обеспечение внутриобъектового и пропускного режима на объектах филиала "Омскэнерго"</t>
  </si>
  <si>
    <t> 876</t>
  </si>
  <si>
    <t>Единица работы</t>
  </si>
  <si>
    <t>2026, 2027</t>
  </si>
  <si>
    <t>кадастровые работы по земельным участкам и установлению охранных зон (единичные расценки)</t>
  </si>
  <si>
    <t>Рамочный договор на 2 года (ввод 2026, 2027, переустройство и т.д)</t>
  </si>
  <si>
    <t>Рамочный договор на 3 года (ввод 2026, 2027, переустройство и т.д)</t>
  </si>
  <si>
    <t>кадастровые работы по земельным участкам и установлению охранных зон</t>
  </si>
  <si>
    <t>2027</t>
  </si>
  <si>
    <t>ОЗ+КР объекты 2025</t>
  </si>
  <si>
    <t>Кадастровые работы по установлению публичного сервитута</t>
  </si>
  <si>
    <t>Публичный сервитут ВЛ 35 и 110 кВ</t>
  </si>
  <si>
    <t>ПС под ВЛ 35 и 110 кВ</t>
  </si>
  <si>
    <t>Кадастровые работы по установлению охранных зон  по СТСО</t>
  </si>
  <si>
    <t>СТСО</t>
  </si>
  <si>
    <t>Услуги по транспортированию промышленных отходов с последующей передачей их лицензируемым организациям для обработки, утилизации, обезвреживания, размещения</t>
  </si>
  <si>
    <t>49.41</t>
  </si>
  <si>
    <t>Закупка для Плана закупок 2026 года</t>
  </si>
  <si>
    <t>Услуги по уборке и обслуживанию офисных и производственных помещений и прилегающей территории</t>
  </si>
  <si>
    <t>81.21.</t>
  </si>
  <si>
    <t xml:space="preserve">нет </t>
  </si>
  <si>
    <t>Акционерное общество "ПОЧТА РОССИИ" (АО "Почта России")</t>
  </si>
  <si>
    <t>Услуги по техническому обслуживанию систем кондиционирования</t>
  </si>
  <si>
    <t>Предрейсовый медосмотр водителей п. Аскиз</t>
  </si>
  <si>
    <t>проведение предрейсовых медицинских осмотров</t>
  </si>
  <si>
    <t>Предрейсовый медосмотр водителей п. Белый яр</t>
  </si>
  <si>
    <t>Предрейсовый медосмотр водителей п. Бея</t>
  </si>
  <si>
    <t>Предрейсовый медосмотр водителей г. Саяногорск</t>
  </si>
  <si>
    <t>Предрейсовый медосмотр водителей п. Таштып</t>
  </si>
  <si>
    <t>Предрейсовый медосмотр водителей.п. Копьево</t>
  </si>
  <si>
    <t>Предрейсовый медосмотр водителей п. Боград</t>
  </si>
  <si>
    <t>Предрейсовый медосмотр водителей г. Черногорск</t>
  </si>
  <si>
    <t>Предрейсовый медосмотр водителей п. Шира</t>
  </si>
  <si>
    <t>Предварительные  медосмотры ( при приеме на работу)</t>
  </si>
  <si>
    <t>проведение предварительных ( при устройстве на работу) медицинских осмотров</t>
  </si>
  <si>
    <t>Периодический медицинский осмотр</t>
  </si>
  <si>
    <t>проведение ежегодного периодического медосмотра</t>
  </si>
  <si>
    <t xml:space="preserve">МТРиО </t>
  </si>
  <si>
    <t xml:space="preserve">Поставка новогодних подарков (конфеты)  </t>
  </si>
  <si>
    <t>в ТЗ</t>
  </si>
  <si>
    <t>Услуги охраны объектов филиала ПАО"Россети Сибирь"-"Хакасэнерго"</t>
  </si>
  <si>
    <t>наличие лицензии на охранную деятельность</t>
  </si>
  <si>
    <t>КАДАСТРОВЫЕ РАБОТЫ ПО ЗЕМЕЛЬНЫМ УЧАСТКАМ И УСТАНОВЛЕНИЮ ГРАНИЦ ОХРАННЫХ ЗОН</t>
  </si>
  <si>
    <t>У0017Т</t>
  </si>
  <si>
    <t>КАДАСТРОВЫЕ РАБОТЫ ПО УСТАНОВЛЕНИЮ ГРАНИЦ ОХРАННЫХ ЗОН</t>
  </si>
  <si>
    <t>71.20.19.120</t>
  </si>
  <si>
    <t>У0007/З</t>
  </si>
  <si>
    <t>Услуги по приему, размещению и временному хранению отходов, не относящихся к ТКО, V класса опасности</t>
  </si>
  <si>
    <t>Кадастровые работы в отношении объектов ЭСХ на территории Забайкальского края</t>
  </si>
  <si>
    <t>Кадастровые работы</t>
  </si>
  <si>
    <t>30.05.2026</t>
  </si>
  <si>
    <t>У0093</t>
  </si>
  <si>
    <t>Кадастровые работы по внесению изменений в характеристики здания и постановке на учет помещений.</t>
  </si>
  <si>
    <t>Проведение технической инвентаризации</t>
  </si>
  <si>
    <t>Специальные, оценочные требования к участникам: Предоставление копий документов, подтверждающих соответствие участника закупки требованиям, установленным в соответствии с законодательством Российской Федерации к лицам, осуществляющим поставку товара, выполнение работы, оказание услуги, являющихся предметом закупки:
1. Наличие не менее двух кадастровых инженеров (ФЗ -221 от 24.07.2007). 
Перечень документов: 1) документы, подтверждающие наличие в штате не менее двух кадастровых инженеров:  копии трудовых договоров и копии трудовых книжек (все заполненные страницы документа); 2) дополнительно к наличию сведений о членстве заявленных кадастровых инженеров в СРО кадастровых инженеров (СРО КИ)(требование проверяется Заказчиком самостоятельно на основании сведений, содержащихся в Реестре кадастровых инженеров на сайте Росреестра в сети «Интернет» по адресу: https://rosreestr.gov.ru/wps/portal/p/cc_ib_portal_services/cc_ib_sro_reestrs) предоставляется выписка из реестра членов СРО КИ на каждого заявленного кадастрового инженера, дата получения которой не более 1 месяца до даты подачи заявки (при отсутствии доступа на ресурс в сети "Интернет");
3) действующие договоры обязательного страхования кадастровых инженеров на каждого заявленного кадастрового инженера.
Информация и документы, подлежащие представлению в заявке на участие в такой закупке для осуществления ее оценки (отсутствие указанной информации и документов не является основанием для отклонения заявки):
2. Наличие материально -техничеких ресурсов: - специального оборудования для выполнения работ (не менее 1 электронного тахеометра, не менее 1 комплекта устройств для точного получения данных при проведении топографо-геодезических работ; - специализированного лецензионного программного обеспечения (программное обеспечение  географических  информационных  систем).  
Перечень документов: Справка о материально-технических ресурсах, планируемых к привлечению для выполнения договора (по установленной форме в соответствии с конкурсной документацией) с приложением документов (копий инвентарных карточек, договоров, технических паспортов измерительных приборов, свидетельств о поверках, иных документов на каждую единицу МТР), подтверждающих наличие такого оборудования у участника закупки.
3. Предоставление информации и документов, позволяющих оценить заявку участника по критерию оценки «Опыт выполнения аналогичных договоров»: - стоимость работ в каждом исполненном договоре должна составлять не менее 30 % начальной (максимальной) цены договора. 
Перечень документов: Справка о выполнении за последние 3 года до даты публикации извещения о закупке договоров, аналогичных по предмету, видам, объему и суммам выполняемых работ/оказываемых услуг, с приложением копий договоров и копий актов выполненных работ/оказанных услуг, выполненных в качестве генподрядчика, либо субподрядчика, с указанием контактной информации заказчиков для возможной проверки сведений (по установленной форме в соответствии с конкурсной документацией).
Особенности порядка оценки заявок участников: Закупка осуществляется с применением следующих критериев оценки и сопоставления заявок на участие в закупке: 
1. Ценовой критерий. Весовое значение критерия - 0,8.
2. Опыт выполнения аналогичных договоров. Весовое значение критерия - 0,1.
3. Наличие материально- технических ресурсов. Весовое значение критерия - 0,1.</t>
  </si>
  <si>
    <t>21.01.2026</t>
  </si>
  <si>
    <t>12.03.2026</t>
  </si>
  <si>
    <t>Услуги по разработке проектов нормативных документов по экологии (разработка, согласование документации по уменьшению выбросов загрязняющих веществ в атмосферный воздух в периоды НМУ)</t>
  </si>
  <si>
    <t>ЕР</t>
  </si>
  <si>
    <t>22.03.2026</t>
  </si>
  <si>
    <t>01.04.2026</t>
  </si>
  <si>
    <t>31.12.2026</t>
  </si>
  <si>
    <t>Услуги по оказанию периодических профилактических  медицинских осмотров</t>
  </si>
  <si>
    <t>09.06.2026</t>
  </si>
  <si>
    <t>03.08.2026</t>
  </si>
  <si>
    <t>Услуги по оказанию периодических профилактических  медицинских осмотров персонала Аппарата управления, ПО ГЭС, ПО ЦЭС</t>
  </si>
  <si>
    <t>13.08.2026</t>
  </si>
  <si>
    <t>13.09.2026</t>
  </si>
  <si>
    <t>Услуги по охране объектов (ПО "Южные электросети"; ПО "Юго-западные электросети"; ПО «Юго-Восточные электросети»;  "Рем. произв. база  № 1 ПО ЦЭС";  "Рем. произв. база № 2 ПО ЦЭС")</t>
  </si>
  <si>
    <t xml:space="preserve">Претендент должен иметь:                                                                                  
- действующую на период исполнения договорных обязательств лицензию на осуществление охранной деятельности по всем видам заказываемых Обществом услуг охраны;
- наличие опыта работы не менее 3-х лет на рынке охранных услуг, в том числе по осуществлению контрольно-пропускных функций и охране объектов энергетики - на дату начала оказания услуг по Договору;                                 
- наличие разрешения на использование профессиональной радиочастоты, а так наличие разрешение на использование радиостанций;
- наличие оборудования для работы пульта централизованного наблюдения по радиоканалам; 
- установка средств мониторинга системы централизованного наблюдения системы охранно-пожарной сигнализации на объекте Заказчика.                        
Подтверждение от Участника ТЗП:                                                                  
1. оригинал справки о выполнении за последние 3 года завершенных аналогичных договоров по оказанным услугам, по установленной форме с обязательным подтверждением - приложение копий документов (копии не менее 2 договоров, актов выполненных работ.);                                                  
2. копия лицензии на осуществление охранной деятельности, копия лицензии на использование радиочастот;                                                                              
3. оригинал справки о МТР (количество палок резиновых, количество наручников, количество радиостанций), копия свидетельства о регистрации ТС.
</t>
  </si>
  <si>
    <t>2500064458</t>
  </si>
  <si>
    <t>Услуги по охране объектов (База МТО филиала в п. ГРЭС; Сретенский РЭС; Балейский РЭС; Шелопугинский участок Балейского РЭС; Нерчинский РЭС)</t>
  </si>
  <si>
    <t>2500064459</t>
  </si>
  <si>
    <t>Услуги по контролю за состоянием территории, учету посетителей и транспортируемых ценностей и имущества на 27 объектах филиала</t>
  </si>
  <si>
    <t xml:space="preserve">
</t>
  </si>
  <si>
    <t>Услуги по охране объектов (Здание Аппарата управления; ПО «Городские электросети»; ПО «Центральные  электросети»; База ОМТО ПО ЦЭС)</t>
  </si>
  <si>
    <t>Услуги по охране объектов (ПО «ВЭС»; ПО ВЭС, Центральный склад)</t>
  </si>
  <si>
    <t>Услуги по разработке рекомендаций, направленных на повышение надежности работы основного электротехнического оборудования и линий электропередачи со сниженными показателями технического состояния и на повышение качества подготовки к работе в отопительные сезоны 2026-2027 гг, 2027-2028 гг, 2028-2029 гг. ПАО "Россети Сибирь"</t>
  </si>
  <si>
    <t>Калькуляция стоимости услуг</t>
  </si>
  <si>
    <t>1. Обладать профессиональными знаниями и опытом оказания услуг по расчету ИТС, ИГОС в программном комплексе автоматического сбора и обработки  информации технической инспекции ЕЭС и анализу полученных результатов (далее – аналогичные услуги), иметь за последние 3 года до даты публикации извещения, не менее 3 (трех) исполненных договоров по оказанию аналогичных услуг, подтвержденных копиями договоров и актов оказанных услуг по каждому договору, заявленному в Справке о перечне и годовых объемах выполнения аналогичных договоров, указанной в настоящей документации. Общая стоимость оказания аналогичных услуг, подтвержденная копиями договоров и актов оказанных услуг должна быть не менее половины 50 % от стоимости начальной (максимальной) цены договора.
2. Обладать достаточным количеством свободных кадровых ресурсов требуемой квалификации, необходимых для исполнения договора, не менее 8 человек (с высшим техническим образованием в электроэнергетической отрасли (под специальностями в электроэнергетической отрасли понимаются специальности, соответствующие входящим в укрупненную группу специальностей и направлений подготовки 2.13.00.00 «Электро- и теплоэнергетика» Общероссийского классификатора специальностей по образованию ОК 009-2016, утвержденного приказом Росстандарта от 08.12.2016 № 2007-ст.).
3. Должен самостоятельно (без привлечения субисполнителей) оказать услуги, общая стоимость которых должна составлять не менее 60% от цены, указанной в заявке.</t>
  </si>
  <si>
    <t>18.05.2026</t>
  </si>
  <si>
    <t>05.06.2026</t>
  </si>
  <si>
    <t>У0195</t>
  </si>
  <si>
    <t>Услуги по оценке, подтверждению рыночной стоимости</t>
  </si>
  <si>
    <t>68.31.5</t>
  </si>
  <si>
    <t>68.3</t>
  </si>
  <si>
    <t xml:space="preserve">Услуги </t>
  </si>
  <si>
    <t>У157</t>
  </si>
  <si>
    <t>Проведение медицинского  осмотра при приеме на работу</t>
  </si>
  <si>
    <t>86.1</t>
  </si>
  <si>
    <t>86.21.10</t>
  </si>
  <si>
    <t xml:space="preserve"> Услуги по проведению производственного контроля</t>
  </si>
  <si>
    <t xml:space="preserve"> Услуги по проведению производстенного контроля</t>
  </si>
  <si>
    <t xml:space="preserve"> Услуги по проведению специальной оценки условий труда</t>
  </si>
  <si>
    <t>У175</t>
  </si>
  <si>
    <t>Услуги по переоснащению кабинета по охране труда</t>
  </si>
  <si>
    <t>Услуги по оказанию периодических профилактических медицинских осмотров</t>
  </si>
  <si>
    <t>85.14.18</t>
  </si>
  <si>
    <t>У0186</t>
  </si>
  <si>
    <t>Услуги по письменному и устному переводу</t>
  </si>
  <si>
    <t>74.9</t>
  </si>
  <si>
    <t>Услуги переводчика</t>
  </si>
  <si>
    <t>Красноярский край, г. Красноярск</t>
  </si>
  <si>
    <t>У0202</t>
  </si>
  <si>
    <t>Оказание услуг по рассылке бюллетеней и осуществлению функций счетной комиссии на ГЗОСА</t>
  </si>
  <si>
    <t>66.11.3</t>
  </si>
  <si>
    <t>66.19</t>
  </si>
  <si>
    <t>АО "СТАТУС"</t>
  </si>
  <si>
    <t>Организация распечатки и почтовой рассылки бюллетеней для голосования более 26 тыс. акционерам, осуществление функций счетной комиссии на ГЗОСА</t>
  </si>
  <si>
    <t>У0248</t>
  </si>
  <si>
    <t>Инспекционный аудит интегрированной системы менеджмента</t>
  </si>
  <si>
    <t>Ассоциация по сертификации "Русский Регистр"</t>
  </si>
  <si>
    <t>в соответствии с ТЗ</t>
  </si>
  <si>
    <t>У0065/Т</t>
  </si>
  <si>
    <t>Видеосъемка, видеопроизводство</t>
  </si>
  <si>
    <t>59.11</t>
  </si>
  <si>
    <t>Изготовление годового отчета</t>
  </si>
  <si>
    <t>59.1</t>
  </si>
  <si>
    <t>Услуги профессионального дизайнера</t>
  </si>
  <si>
    <t>74.10</t>
  </si>
  <si>
    <t>Услуги предоставления доступа к СКАН</t>
  </si>
  <si>
    <t>61.10</t>
  </si>
  <si>
    <t>АО Информационное агентство "Интерфакс"</t>
  </si>
  <si>
    <t>Услуги по организации участия в ВЭФ</t>
  </si>
  <si>
    <t>93.2</t>
  </si>
  <si>
    <t>Услуги по организации участия в РЭН</t>
  </si>
  <si>
    <t xml:space="preserve">Изготовление брендированной продукции </t>
  </si>
  <si>
    <t xml:space="preserve">Изготовление сувенирной продукции </t>
  </si>
  <si>
    <t>Организационно-техническое сопровождение проектов и брендирование поверхностей</t>
  </si>
  <si>
    <t>73.11</t>
  </si>
  <si>
    <t>Услуги по размещению рекламно-информационных материалов</t>
  </si>
  <si>
    <t>63.91</t>
  </si>
  <si>
    <t>Исполком МА "Сибирское соглашение"</t>
  </si>
  <si>
    <t>У0175</t>
  </si>
  <si>
    <t>Изготовление  брендированной полиграфической продукции</t>
  </si>
  <si>
    <t>58.19</t>
  </si>
  <si>
    <t>58.19.15</t>
  </si>
  <si>
    <t>Изготовление полиграфической продукции "Фотокнига о деятельности Общества"</t>
  </si>
  <si>
    <t>Услуги информационного сопровождения деятельности</t>
  </si>
  <si>
    <t>Фотосъемка</t>
  </si>
  <si>
    <t>74.20</t>
  </si>
  <si>
    <t>Изготовление медиаконтента для корпоративного эфира</t>
  </si>
  <si>
    <t>Работы по разработке и верстке векторных макетов</t>
  </si>
  <si>
    <t xml:space="preserve">Изготовление полиграфической продукции </t>
  </si>
  <si>
    <t>У0128</t>
  </si>
  <si>
    <t>Изготовление корпоративных календарей</t>
  </si>
  <si>
    <t>У0131</t>
  </si>
  <si>
    <t>Оказание автотранспортных услуг грузовой техникой</t>
  </si>
  <si>
    <t>49.41.1</t>
  </si>
  <si>
    <t>2026-2026</t>
  </si>
  <si>
    <t>0011</t>
  </si>
  <si>
    <t xml:space="preserve">Поставка арматуры к СИП </t>
  </si>
  <si>
    <t>27.90.40.190</t>
  </si>
  <si>
    <t>0012</t>
  </si>
  <si>
    <t>0020</t>
  </si>
  <si>
    <t>17.12.14.110</t>
  </si>
  <si>
    <t>0026</t>
  </si>
  <si>
    <t>Поставка вакуумных выключателей 6-35 кВ</t>
  </si>
  <si>
    <t>0176</t>
  </si>
  <si>
    <t>Поставка вводов 0,4-20 кВ</t>
  </si>
  <si>
    <t>27.90.12.120</t>
  </si>
  <si>
    <t>0027</t>
  </si>
  <si>
    <t>Поставка высоковольтных вводов 35-110 кВ</t>
  </si>
  <si>
    <t>0034</t>
  </si>
  <si>
    <t>Поставка ГСМ (бензин, дизельное топливо)</t>
  </si>
  <si>
    <t>0099</t>
  </si>
  <si>
    <t xml:space="preserve">Поставка деревянных пропитанных опор для ВЛ 0,4-20 кВ </t>
  </si>
  <si>
    <t>02.20</t>
  </si>
  <si>
    <t>02.20.11.141</t>
  </si>
  <si>
    <t>0044</t>
  </si>
  <si>
    <t>27.11.61.110</t>
  </si>
  <si>
    <t>0050</t>
  </si>
  <si>
    <t>Поставка запасных частей к трансформаторам</t>
  </si>
  <si>
    <t>27.11.62.110</t>
  </si>
  <si>
    <t>0073</t>
  </si>
  <si>
    <t>Поставка изоляторов</t>
  </si>
  <si>
    <t>27.90.12.110</t>
  </si>
  <si>
    <t>0119</t>
  </si>
  <si>
    <t>Поставка кабельно-проводниковой продукции до 1кВ</t>
  </si>
  <si>
    <t>27.32.13.124</t>
  </si>
  <si>
    <t>0088</t>
  </si>
  <si>
    <t>Поставка кабельных муфт на напряжение до 35 кв</t>
  </si>
  <si>
    <t>27.33.13.130</t>
  </si>
  <si>
    <t>0062</t>
  </si>
  <si>
    <t>17.23.13.191</t>
  </si>
  <si>
    <t>0067</t>
  </si>
  <si>
    <t>Поставка контрольного кабеля</t>
  </si>
  <si>
    <t>27.32.13.143</t>
  </si>
  <si>
    <t>27.11.41.000</t>
  </si>
  <si>
    <t>0222</t>
  </si>
  <si>
    <t>Поставка КТП столбового типа</t>
  </si>
  <si>
    <t>0079</t>
  </si>
  <si>
    <t>Поставка материалов пломбировочных</t>
  </si>
  <si>
    <t>22.29.29.120</t>
  </si>
  <si>
    <t>0084</t>
  </si>
  <si>
    <t>0089</t>
  </si>
  <si>
    <t>Поставка неизолированного провода</t>
  </si>
  <si>
    <t>0090</t>
  </si>
  <si>
    <t>Поставка обмоток силовых трансформаторов и обмоточного провода</t>
  </si>
  <si>
    <t>Поставка обмоток силовых трансформаторов</t>
  </si>
  <si>
    <t>0096</t>
  </si>
  <si>
    <t>Поставка ОПН-0,4 кВ, ОПН-6 кВ, ОПН-10 кВ, ОПН-15кВ, ОПН-20 кВ</t>
  </si>
  <si>
    <t>0097</t>
  </si>
  <si>
    <t>Поставка ОПН-35 кВ, ОПН-110 кВ, ОПНН-110 кВ</t>
  </si>
  <si>
    <t>0109</t>
  </si>
  <si>
    <t>Поставка приборов учета электроэнергии</t>
  </si>
  <si>
    <t>26.51.63.130</t>
  </si>
  <si>
    <t xml:space="preserve">Поставка пунктов коммерческого учета </t>
  </si>
  <si>
    <t>0113</t>
  </si>
  <si>
    <t>Поставка разъединителей на напряжение 6-20 кВ и запасных частей</t>
  </si>
  <si>
    <t>27.12.10.120</t>
  </si>
  <si>
    <t>Поставка самонесущего изолированного провода (СИП) до 35 кВ</t>
  </si>
  <si>
    <t>27.32.13.135</t>
  </si>
  <si>
    <t>0121</t>
  </si>
  <si>
    <t>Поставка силового кабеля 6-10 (20) кВ с БПИ и ПВХ изоляцией</t>
  </si>
  <si>
    <t>27.32.14.112</t>
  </si>
  <si>
    <t>0236</t>
  </si>
  <si>
    <t>Поставка силового кабеля 6-10 (20) кВ с СПЭ изоляцией</t>
  </si>
  <si>
    <t>0221</t>
  </si>
  <si>
    <t>27.32.13.111</t>
  </si>
  <si>
    <t>0123</t>
  </si>
  <si>
    <t>Поставка силовых трансформаторов напряжением 6-20 кВ</t>
  </si>
  <si>
    <t>0137</t>
  </si>
  <si>
    <t>0138</t>
  </si>
  <si>
    <t xml:space="preserve">Поставка стоек СК </t>
  </si>
  <si>
    <t>0145</t>
  </si>
  <si>
    <t>Поставка трансформаторов напряжения 6-20 кВ</t>
  </si>
  <si>
    <t>0147</t>
  </si>
  <si>
    <t>Поставка трансформаторов тока 6-20 кВ</t>
  </si>
  <si>
    <t>Поставка трансформаторов тока 6-20 Кв</t>
  </si>
  <si>
    <t>0292</t>
  </si>
  <si>
    <t>Поставка устройств защиты ВЛ от перенапряжений</t>
  </si>
  <si>
    <t>Поставка устройств сбора и передачи данных</t>
  </si>
  <si>
    <t>ФО</t>
  </si>
  <si>
    <t>У0251</t>
  </si>
  <si>
    <t>Заключение кредитного соглашения об открытии возобновляемой кредитной линии лимитом 2 000 000 000 (два миллиарда) рублей</t>
  </si>
  <si>
    <t>64.19</t>
  </si>
  <si>
    <t>64.19.2</t>
  </si>
  <si>
    <t>АО</t>
  </si>
  <si>
    <t>Кредитное соглашение об открытии возобновляемой кредитной линии лимитом 2 000 000 000 (два миллиарда) рублей</t>
  </si>
  <si>
    <t>Заключение кредитного соглашения об открытии возобновляемой кредитной линии лимитом 1 000 000 000 (один миллиард) рублей</t>
  </si>
  <si>
    <t>Кредитное соглашение об открытии возобновляемой кредитной линии лимитом 1 000 000 000 (один миллиард) рублей</t>
  </si>
  <si>
    <t>У0011</t>
  </si>
  <si>
    <t>Добровольное страхование автотранспортных средств (КАСКО)</t>
  </si>
  <si>
    <t>65.12</t>
  </si>
  <si>
    <t>65.12.2</t>
  </si>
  <si>
    <t>В соответсвии с техническим заданием</t>
  </si>
  <si>
    <t>У0040</t>
  </si>
  <si>
    <t>Обязательное страхование гражданской ответственности владельцев транспортных средств (ОСАГО)</t>
  </si>
  <si>
    <t>65.12.3</t>
  </si>
  <si>
    <t>У0041</t>
  </si>
  <si>
    <t>Обязательное страхование гражданской ответственности владельца опасного объекта за причинение вреда в результате аварии на опасном объекте (ОСОПО)</t>
  </si>
  <si>
    <t>У0171</t>
  </si>
  <si>
    <t>Страхование имущества юридических лиц «от всех рисков»</t>
  </si>
  <si>
    <t>65.1</t>
  </si>
  <si>
    <t>2027-2029</t>
  </si>
  <si>
    <t>У0013</t>
  </si>
  <si>
    <t>Страхования гражданской ответственности владельца воздушного судна перед третьими лицами за вред, причинённый жизни или здоровью либо имуществу третьих лиц при эксплуатации воздушного судна</t>
  </si>
  <si>
    <t>У0177</t>
  </si>
  <si>
    <t>Услуги пассажирских перевозок авиа и железнодорожным транспортом</t>
  </si>
  <si>
    <t>49.10</t>
  </si>
  <si>
    <t>Услуги пассажирских перевозок авиа и железнодорожныи транспортом</t>
  </si>
  <si>
    <t>2026-27</t>
  </si>
  <si>
    <t>У0178</t>
  </si>
  <si>
    <t>Услуга бронирования и предоставление мест в залах повышенной комфортности аэропортов России, СНГ, зарубежья в т.ч. в залах официальных делегаций (далее – ЗОД) в аэропортах России и зарубежья</t>
  </si>
  <si>
    <t>51.10</t>
  </si>
  <si>
    <t>15.84</t>
  </si>
  <si>
    <t>Оказание услуг легковым автотранспортом</t>
  </si>
  <si>
    <t>52.29</t>
  </si>
  <si>
    <t>52.2</t>
  </si>
  <si>
    <t>Транспортные услуги в г. Санкт-Петербург</t>
  </si>
  <si>
    <t>г. Санкт-Петербург</t>
  </si>
  <si>
    <t>Транспортные у слуги в г. Сочи</t>
  </si>
  <si>
    <t>Сочи</t>
  </si>
  <si>
    <t xml:space="preserve">Услуги по техническому обслуживанию вентиляционной
системы
</t>
  </si>
  <si>
    <t>Услуги по техническому обслуживанию вентиляционной
системы</t>
  </si>
  <si>
    <t>Услуги по техническому обслуживанию систем
кондиционирования</t>
  </si>
  <si>
    <t>Услуги по комплексному обслуживанию помещенний и территорий</t>
  </si>
  <si>
    <t>М2</t>
  </si>
  <si>
    <t>Услуги по техническому обслуживанию оконных конструкций</t>
  </si>
  <si>
    <t>Новогодние оформление помещений</t>
  </si>
  <si>
    <t>7</t>
  </si>
  <si>
    <t>0141</t>
  </si>
  <si>
    <t>Поставка Подарочных сертификатов</t>
  </si>
  <si>
    <t>47.99</t>
  </si>
  <si>
    <t>Поставка подарочных сертификатов</t>
  </si>
  <si>
    <t>Услуги по изготовлению букетов</t>
  </si>
  <si>
    <t>52.48.32</t>
  </si>
  <si>
    <t>28.25.12.130</t>
  </si>
  <si>
    <t>0083</t>
  </si>
  <si>
    <t>Поставка мебели</t>
  </si>
  <si>
    <t>Поставка кресел офисных</t>
  </si>
  <si>
    <t>52.25.2</t>
  </si>
  <si>
    <t xml:space="preserve">Поставка питьевой воды для кулеров </t>
  </si>
  <si>
    <t>0170</t>
  </si>
  <si>
    <t>Поставка жалюзи</t>
  </si>
  <si>
    <t>47.52.7</t>
  </si>
  <si>
    <t>22.23.14.130</t>
  </si>
  <si>
    <t xml:space="preserve">Услуги химчистки
</t>
  </si>
  <si>
    <t>96.01</t>
  </si>
  <si>
    <t>Услуги химчистки текстильных изделий, жалюзи</t>
  </si>
  <si>
    <t>Поставка питьевой воды бутылированной</t>
  </si>
  <si>
    <t xml:space="preserve">Услуги изготовления табличек
</t>
  </si>
  <si>
    <t>18.12</t>
  </si>
  <si>
    <t>Оказание услуг курьерской доставки документов и грузов</t>
  </si>
  <si>
    <t>53.20</t>
  </si>
  <si>
    <t>Сравнительная матрица цен</t>
  </si>
  <si>
    <t>У0163</t>
  </si>
  <si>
    <t>Услуги по подписке и доставке периодических изданий</t>
  </si>
  <si>
    <t>58.14</t>
  </si>
  <si>
    <t>04401000000</t>
  </si>
  <si>
    <t>0016</t>
  </si>
  <si>
    <t>17.12.14</t>
  </si>
  <si>
    <t>0057</t>
  </si>
  <si>
    <t>25.72</t>
  </si>
  <si>
    <t>25.72.12</t>
  </si>
  <si>
    <t>0124</t>
  </si>
  <si>
    <t>27.5</t>
  </si>
  <si>
    <t>32.91</t>
  </si>
  <si>
    <t>0118</t>
  </si>
  <si>
    <t>0133</t>
  </si>
  <si>
    <t>0108</t>
  </si>
  <si>
    <t>26.51.52</t>
  </si>
  <si>
    <t>Заключение договора на оказание услуг по присвоению и поддержанию кредитного рейтинга по национальной шкале</t>
  </si>
  <si>
    <t>66.19.7</t>
  </si>
  <si>
    <t>Договор на оказание услуг по присвоению и поддержанию кредитного рейтинга</t>
  </si>
  <si>
    <t>Обладать профессиональными знаниями и опытом оказания услуг по  присвоению и поддержанию Кредитных рейтингов, соответствие условиям технического задания</t>
  </si>
  <si>
    <t>Красноярск</t>
  </si>
  <si>
    <t>Форма заполняется в соответствии с Рекомендациями по методологии формирования и заполнения Плана закупки и Типовыми принципами формирования Плана закупки ДЗО ПАО «Россети» (приложены в состав приказа)</t>
  </si>
  <si>
    <t xml:space="preserve"> План закупки для МСП на 2027 год</t>
  </si>
  <si>
    <t>Филиал Алтайэнерго</t>
  </si>
  <si>
    <t xml:space="preserve"> не электронная</t>
  </si>
  <si>
    <t>АЛТАЙСКИЙ КРАЙ/</t>
  </si>
  <si>
    <t>Филиал Бурятэнерго</t>
  </si>
  <si>
    <t>Электронная ЕЭТП</t>
  </si>
  <si>
    <t xml:space="preserve">876;876 </t>
  </si>
  <si>
    <t>усл.ед;усл.ед</t>
  </si>
  <si>
    <t>усл.ед;усл.ед.</t>
  </si>
  <si>
    <t>Филиал Омскэнерго</t>
  </si>
  <si>
    <t>25.21.12</t>
  </si>
  <si>
    <t>Алтайский край</t>
  </si>
  <si>
    <t xml:space="preserve"> План закупки для МСП на 2028 год</t>
  </si>
  <si>
    <t>Себестоимость</t>
  </si>
  <si>
    <t xml:space="preserve">Адресат обращения </t>
  </si>
  <si>
    <t xml:space="preserve">Обжалуемые действия </t>
  </si>
  <si>
    <t xml:space="preserve">Решение </t>
  </si>
  <si>
    <t>Заказчик</t>
  </si>
  <si>
    <t>необоснованное отклонение</t>
  </si>
  <si>
    <t>жалоба признана обоснованной</t>
  </si>
  <si>
    <t>ФАС России/УФАС</t>
  </si>
  <si>
    <t>несоответствие закупочной документации требованиям закона, положения о закупках</t>
  </si>
  <si>
    <t>жалоба признана необоснованной</t>
  </si>
  <si>
    <t>СУД</t>
  </si>
  <si>
    <t>неправомерные действия организатора закупки, заказчика в части несоблюдения требований закона, положения о закупках (в том числе нарушение порядка проведения закупочных процедур)</t>
  </si>
  <si>
    <t>жалоба признана обоснованной в части</t>
  </si>
  <si>
    <t>ОАО "Россети"</t>
  </si>
  <si>
    <t>установление в закупочной документации неправомерных требований к участникам закупки, ограничивающих доступ к участию в закупке, в том числе создающих преимущественные условия участия в закупке отдельным участникам</t>
  </si>
  <si>
    <t>жалоба оставлена без рассмотрения</t>
  </si>
  <si>
    <t>предъявление к участникам закупки требований о предоставлении документов, не предусмотренных закупочной документацией</t>
  </si>
  <si>
    <t>жалоба отозвана заявителем</t>
  </si>
  <si>
    <t>неразмещение на официальном сайте информации о закупке или нарушение сроков такого размещения</t>
  </si>
  <si>
    <t>ответ на запрос причин отклонения не касающийся обжалования действий комиссии</t>
  </si>
  <si>
    <t>необоснованный допуск участника закупки</t>
  </si>
  <si>
    <t>иное</t>
  </si>
  <si>
    <t>запрос причин отклонения</t>
  </si>
  <si>
    <t>0323007941</t>
  </si>
  <si>
    <t>032301001</t>
  </si>
  <si>
    <t>5.7.3.1</t>
  </si>
  <si>
    <t>5.7.3.13</t>
  </si>
  <si>
    <t xml:space="preserve">5.7.3.2 </t>
  </si>
  <si>
    <t>5.7.3.4</t>
  </si>
  <si>
    <t>5.7.3.12</t>
  </si>
  <si>
    <t>2026.1/2200/01-0002</t>
  </si>
  <si>
    <t>2026.1/2200/01-0003</t>
  </si>
  <si>
    <t>2026.1/2200/01-0004</t>
  </si>
  <si>
    <t>2026.1/2200/01-0005</t>
  </si>
  <si>
    <t>2026.1/2200/01-0006</t>
  </si>
  <si>
    <t>2025.1/2200/02-0001</t>
  </si>
  <si>
    <t>2025.1/2200/02-0002</t>
  </si>
  <si>
    <t>2025.1/2200/02-0003</t>
  </si>
  <si>
    <t>2025.1/2200/02-0005</t>
  </si>
  <si>
    <t>2025.1/2200/02-0006</t>
  </si>
  <si>
    <t>2025.1/2200/02-0007</t>
  </si>
  <si>
    <t>2025.1/2200/02-0008</t>
  </si>
  <si>
    <t>2025.1/2200/02-0009</t>
  </si>
  <si>
    <t>2025.1/2200/02-0010</t>
  </si>
  <si>
    <t>2025.1/2200/02-0011</t>
  </si>
  <si>
    <t>2025.1/2200/02-0012</t>
  </si>
  <si>
    <t>2026.1/2400/02-0001</t>
  </si>
  <si>
    <t>2026.1/2400/02-0002</t>
  </si>
  <si>
    <t>2026.1/2400/02-0003</t>
  </si>
  <si>
    <t>2026.1/2400/02-0004</t>
  </si>
  <si>
    <t>2026.1/2400/02-0005</t>
  </si>
  <si>
    <t>2025.1-4200/02-0001</t>
  </si>
  <si>
    <t>2025.1-4200/02-0002</t>
  </si>
  <si>
    <t>2026.1-0300/03-0001</t>
  </si>
  <si>
    <t>2026.1-0300/03-0002</t>
  </si>
  <si>
    <t>2026.1-0300/03-0003</t>
  </si>
  <si>
    <t>2026.1-0300/03-0004</t>
  </si>
  <si>
    <t>2026.1-0300/03-0005</t>
  </si>
  <si>
    <t>2026.1-0300/03-0006</t>
  </si>
  <si>
    <t>2026.1-0300/03-0007</t>
  </si>
  <si>
    <t>2026.1-0300/03-0008</t>
  </si>
  <si>
    <t>2026.1-0300/03-0009</t>
  </si>
  <si>
    <t>2026.1-0300/03-0010</t>
  </si>
  <si>
    <t>2026.1-0300/03-0011</t>
  </si>
  <si>
    <t>2026.1-0300/03-0012</t>
  </si>
  <si>
    <t>2026.1-0300/03-0013</t>
  </si>
  <si>
    <t>2026.1-0300/03-0014</t>
  </si>
  <si>
    <t>2026.1-0300/03-0015</t>
  </si>
  <si>
    <t>2026.1-0300/03-0016</t>
  </si>
  <si>
    <t>2026.1-0300/03-0017</t>
  </si>
  <si>
    <t>2026.1-0300/03-0018</t>
  </si>
  <si>
    <t>2026.1-0300/03-0019</t>
  </si>
  <si>
    <t>2026.1-0300/03-0020</t>
  </si>
  <si>
    <t>2026.1-0300/03-0021</t>
  </si>
  <si>
    <t>2026.1-0300/03-0022</t>
  </si>
  <si>
    <t>2026.1-0300/03-0023</t>
  </si>
  <si>
    <t>2026.1-0300/03-0024</t>
  </si>
  <si>
    <t>2026.1-0300/03-0025</t>
  </si>
  <si>
    <t>2026.1-0300/03-0026</t>
  </si>
  <si>
    <t>2026.1-0300/03-0027</t>
  </si>
  <si>
    <t>2026.1-0300/03-0028</t>
  </si>
  <si>
    <t>2026.1-0300/03-0029</t>
  </si>
  <si>
    <t>2026.1-0300/03-0030</t>
  </si>
  <si>
    <t>2026.1-0300/03-0031</t>
  </si>
  <si>
    <t>2026.1-0300/03-0032</t>
  </si>
  <si>
    <t>2026.1-4200/03-0001</t>
  </si>
  <si>
    <t>2026.1-4200/03-0002</t>
  </si>
  <si>
    <t>2026.1-4200/03-0003</t>
  </si>
  <si>
    <t>2026.1-4200/03-0004</t>
  </si>
  <si>
    <t>2026.1-4200/03-0005</t>
  </si>
  <si>
    <t>2026.1-4200/03-0006</t>
  </si>
  <si>
    <t>2026.1-4200/03-0007</t>
  </si>
  <si>
    <t>2026.1-4200/03-0008</t>
  </si>
  <si>
    <t>2026.1-4200/03-0009</t>
  </si>
  <si>
    <t>2026.1-4200/03-0010</t>
  </si>
  <si>
    <t>2026.1-4200/03-0011</t>
  </si>
  <si>
    <t>2026.1-4200/03-0012</t>
  </si>
  <si>
    <t>2026.1-4200/03-0013</t>
  </si>
  <si>
    <t>2026.1-4200/03-0014</t>
  </si>
  <si>
    <t>2026.1-4200/03-0015</t>
  </si>
  <si>
    <t>2026.1-4200/03-0016</t>
  </si>
  <si>
    <t>2026.1-4200/03-0017</t>
  </si>
  <si>
    <t>2026.1-4200/03-0018</t>
  </si>
  <si>
    <t>2026.1-4200/03-0019</t>
  </si>
  <si>
    <t>2026.1-4200/03-0020</t>
  </si>
  <si>
    <t>2026.1-4200/03-0021</t>
  </si>
  <si>
    <t>2026.1-4200/03-0022</t>
  </si>
  <si>
    <t>2026.1-4200/03-0023</t>
  </si>
  <si>
    <t>2026.1-4200/03-0024</t>
  </si>
  <si>
    <t>2026.1-4200/03-0025</t>
  </si>
  <si>
    <t>2026.1-4200/03-0026</t>
  </si>
  <si>
    <t>2026.1-4200/03-0027</t>
  </si>
  <si>
    <t>2026.1-4200/03-0028</t>
  </si>
  <si>
    <t>2026.1-4200/03-0029</t>
  </si>
  <si>
    <t>2026.1-4200/03-0030</t>
  </si>
  <si>
    <t>2026.1-4200/03-0031</t>
  </si>
  <si>
    <t>2026.1-4200/03-0032</t>
  </si>
  <si>
    <t>2026.1-4200/03-0033</t>
  </si>
  <si>
    <t>2026.1-2400/03-0001</t>
  </si>
  <si>
    <t>2026.1-2400/03-0002</t>
  </si>
  <si>
    <t>2026.1-2400/03-0003</t>
  </si>
  <si>
    <t>2026.1-2400/03-0004</t>
  </si>
  <si>
    <t>2026.1-2400/03-0005</t>
  </si>
  <si>
    <t>2026.1-2400/03-0006</t>
  </si>
  <si>
    <t>2026.1-2400/03-0007</t>
  </si>
  <si>
    <t>2026.1-2400/03-0008</t>
  </si>
  <si>
    <t>2026.1-2400/03-0009</t>
  </si>
  <si>
    <t>2026.1-2400/03-0010</t>
  </si>
  <si>
    <t>2026.1-2400/03-0011</t>
  </si>
  <si>
    <t>2026.1-2400/03-0012</t>
  </si>
  <si>
    <t>2026.1-2400/03-0013</t>
  </si>
  <si>
    <t>2026.1-2400/03-0014</t>
  </si>
  <si>
    <t>2026.1-2400/03-0015</t>
  </si>
  <si>
    <t>2026.1-2400/03-0016</t>
  </si>
  <si>
    <t>2026.1-2400/03-0017</t>
  </si>
  <si>
    <t>2026.1-2400/03-0018</t>
  </si>
  <si>
    <t>2026.1-2400/03-0019</t>
  </si>
  <si>
    <t>2026.1-2400/03-0020</t>
  </si>
  <si>
    <t>2026.1-2400/03-0021</t>
  </si>
  <si>
    <t>2026.1-2400/03-0022</t>
  </si>
  <si>
    <t>2026.1-2400/03-0023</t>
  </si>
  <si>
    <t>2026.1-2400/03-0024</t>
  </si>
  <si>
    <t>2026.1-2400/03-0025</t>
  </si>
  <si>
    <t>2026.1-2400/03-0026</t>
  </si>
  <si>
    <t>2026.1-2400/03-0027</t>
  </si>
  <si>
    <t>2026.1-2400/03-0028</t>
  </si>
  <si>
    <t>2026.1-2400/03-0029</t>
  </si>
  <si>
    <t>2026.1-2400/03-0030</t>
  </si>
  <si>
    <t>2026.1-2400/03-0031</t>
  </si>
  <si>
    <t>2026.1-2400/03-0032</t>
  </si>
  <si>
    <t>2026.1-2400/03-0033</t>
  </si>
  <si>
    <t>2026.1-2400/03-0034</t>
  </si>
  <si>
    <t>2026.1-2400/03-0035</t>
  </si>
  <si>
    <t>2026.1-2400/03-0036</t>
  </si>
  <si>
    <t>2026.1-2400/03-0037</t>
  </si>
  <si>
    <t>2026.1-2400/03-0038</t>
  </si>
  <si>
    <t>2026.1-2400/03-0039</t>
  </si>
  <si>
    <t>2026.1-2400/03-0040</t>
  </si>
  <si>
    <t>2026.1-2400/03-0041</t>
  </si>
  <si>
    <t>2026.1-2400/03-0042</t>
  </si>
  <si>
    <t>2026.1-2400/03-0043</t>
  </si>
  <si>
    <t>2026.1-2400/03-0044</t>
  </si>
  <si>
    <t>2026.1-2400/03-0045</t>
  </si>
  <si>
    <t>2026.1-2400/03-0046</t>
  </si>
  <si>
    <t>2026.1-2400/03-0047</t>
  </si>
  <si>
    <t>2026.1-2400/03-0048</t>
  </si>
  <si>
    <t>2026.1-2400/03-0049</t>
  </si>
  <si>
    <t>2026.1-2400/03-0050</t>
  </si>
  <si>
    <t>2026.1-2400/03-0051</t>
  </si>
  <si>
    <t>2026.1-2400/03-0052</t>
  </si>
  <si>
    <t>2026.1-2400/03-0053</t>
  </si>
  <si>
    <t>2026.1-2400/03-0054</t>
  </si>
  <si>
    <t>2026.1-2400/03-0055</t>
  </si>
  <si>
    <t>2026.1-2400/03-0056</t>
  </si>
  <si>
    <t>2026.1-2400/03-0057</t>
  </si>
  <si>
    <t>2026.1-2400/03-0058</t>
  </si>
  <si>
    <t>2026.1-2400/03-0059</t>
  </si>
  <si>
    <t>2026.1-2400/03-0060</t>
  </si>
  <si>
    <t>2026.1-2400/03-0061</t>
  </si>
  <si>
    <t>2026.1-2400/03-0062</t>
  </si>
  <si>
    <t>2026.1-2400/03-0063</t>
  </si>
  <si>
    <t>2026.1-2400/03-0064</t>
  </si>
  <si>
    <t>2026.1-2400/03-0065</t>
  </si>
  <si>
    <t>2026.1-2400/03-0066</t>
  </si>
  <si>
    <t>2026.1-2400/03-0067</t>
  </si>
  <si>
    <t>2026.1-2400/03-0068</t>
  </si>
  <si>
    <t>2026.1-2400/03-0069</t>
  </si>
  <si>
    <t>2026.1-2400/03-0070</t>
  </si>
  <si>
    <t>2026.1-2400/03-0071</t>
  </si>
  <si>
    <t>2026.1-2400/03-0072</t>
  </si>
  <si>
    <t>2026.1-2400/03-0073</t>
  </si>
  <si>
    <t>2026.1-2400/03-0074</t>
  </si>
  <si>
    <t>2026.1-2400/03-0075</t>
  </si>
  <si>
    <t>2026.1-2400/03-0076</t>
  </si>
  <si>
    <t>2026.1-2400/03-0077</t>
  </si>
  <si>
    <t>2026.1-2400/03-0078</t>
  </si>
  <si>
    <t>2026.1-2400/03-0079</t>
  </si>
  <si>
    <t>2026.1-2400/03-0080</t>
  </si>
  <si>
    <t>2026.1-2400/03-0081</t>
  </si>
  <si>
    <t>2026.1-2400/03-0082</t>
  </si>
  <si>
    <t>2026.1-2400/03-0083</t>
  </si>
  <si>
    <t>2026.1-2400/03-0084</t>
  </si>
  <si>
    <t>2026.1-2400/03-0085</t>
  </si>
  <si>
    <t>2026.1-2400/03-0086</t>
  </si>
  <si>
    <t>2026.1-2400/03-0087</t>
  </si>
  <si>
    <t>2026.1-2400/03-0088</t>
  </si>
  <si>
    <t>2026.1-2400/03-0089</t>
  </si>
  <si>
    <t>2026.1-2400/03-0090</t>
  </si>
  <si>
    <t>2026.1-2400/03-0091</t>
  </si>
  <si>
    <t>2026.1-5500/03-0001</t>
  </si>
  <si>
    <t>2026.1-5500/03-0002</t>
  </si>
  <si>
    <t>2026.1-5500/03-0003</t>
  </si>
  <si>
    <t>2026.1-5500/03-0004</t>
  </si>
  <si>
    <t>2026.1-5500/03-0005</t>
  </si>
  <si>
    <t>2026.1-5500/03-0006</t>
  </si>
  <si>
    <t>2026.1-5500/03-0007</t>
  </si>
  <si>
    <t>2026.1-5500/03-0008</t>
  </si>
  <si>
    <t>2026.1-5500/03-0009</t>
  </si>
  <si>
    <t>2026.1-5500/03-0010</t>
  </si>
  <si>
    <t>2026.1-5500/03-0011</t>
  </si>
  <si>
    <t>2026.1-5500/03-0012</t>
  </si>
  <si>
    <t>2026.1-5500/03-0013</t>
  </si>
  <si>
    <t>2026.1-5500/03-0014</t>
  </si>
  <si>
    <t>2026.1-5500/03-0015</t>
  </si>
  <si>
    <t>2026.1-5500/03-0016</t>
  </si>
  <si>
    <t>2026.1-5500/03-0017</t>
  </si>
  <si>
    <t>2026.1-5500/03-0018</t>
  </si>
  <si>
    <t>2026.1-5500/03-0019</t>
  </si>
  <si>
    <t>2026.1-5500/03-0020</t>
  </si>
  <si>
    <t>2026.1-5500/03-0021</t>
  </si>
  <si>
    <t>2026.1-5500/03-0022</t>
  </si>
  <si>
    <t>2026.1-5500/03-0023</t>
  </si>
  <si>
    <t>2026.1-5500/03-0024</t>
  </si>
  <si>
    <t>2026.1-5500/03-0025</t>
  </si>
  <si>
    <t>2026.1-5500/03-0026</t>
  </si>
  <si>
    <t>2026.1-5500/03-0027</t>
  </si>
  <si>
    <t>2026.1-5500/03-0028</t>
  </si>
  <si>
    <t>2026.1-5500/03-0029</t>
  </si>
  <si>
    <t>2026.1-5500/03-0030</t>
  </si>
  <si>
    <t>2026.1-5500/03-0031</t>
  </si>
  <si>
    <t>2026.1-5500/03-0032</t>
  </si>
  <si>
    <t>2026.1-5500/03-0033</t>
  </si>
  <si>
    <t>2026.1-5500/03-0034</t>
  </si>
  <si>
    <t>2026.1-5500/03-0035</t>
  </si>
  <si>
    <t>2026.1-5500/03-0036</t>
  </si>
  <si>
    <t>2026.1-5500/03-0037</t>
  </si>
  <si>
    <t>2026.1-5500/03-0038</t>
  </si>
  <si>
    <t>2026.1-5500/03-0039</t>
  </si>
  <si>
    <t>2026.1-5500/03-0040</t>
  </si>
  <si>
    <t>2026.1-5500/03-0041</t>
  </si>
  <si>
    <t>2026.1-7500/03-0001</t>
  </si>
  <si>
    <t>2026.1-7500/03-0002</t>
  </si>
  <si>
    <t>2026.1-7500/03-0003</t>
  </si>
  <si>
    <t>2026.1-7500/03-0004</t>
  </si>
  <si>
    <t>2026.1-7500/03-0005</t>
  </si>
  <si>
    <t>2026.1-7500/03-0006</t>
  </si>
  <si>
    <t>2026.1-1900/03-0001</t>
  </si>
  <si>
    <t>2026.1-1900/03-0002</t>
  </si>
  <si>
    <t>2026.1-1900/03-0003</t>
  </si>
  <si>
    <t>2026.1-2400/04-0001</t>
  </si>
  <si>
    <t>2026.1-2400/04-0002</t>
  </si>
  <si>
    <t>2026.1-2400/04-0003</t>
  </si>
  <si>
    <t>2026.1-2400/04-0004</t>
  </si>
  <si>
    <t>2026.1-2400/04-0005</t>
  </si>
  <si>
    <t>2026.1-2400/04-0006</t>
  </si>
  <si>
    <t>2026.1-2200/04-0001</t>
  </si>
  <si>
    <t>2026.1-2200/04-0002</t>
  </si>
  <si>
    <t>2026.1-0300/04-0001</t>
  </si>
  <si>
    <t>2026.1-0300/04-0002</t>
  </si>
  <si>
    <t>2026.1-0300/04-0003</t>
  </si>
  <si>
    <t>2026.1-0300/04-0004</t>
  </si>
  <si>
    <t>2026.1-0300/04-0005</t>
  </si>
  <si>
    <t>2026.1-0300/04-0006</t>
  </si>
  <si>
    <t>2026.1-0300/04-0007</t>
  </si>
  <si>
    <t>2026.1-0300/04-0008</t>
  </si>
  <si>
    <t>2026.1-2400/04-0007</t>
  </si>
  <si>
    <t>2026.1-2400/04-0008</t>
  </si>
  <si>
    <t>2026.1-2400/04-0009</t>
  </si>
  <si>
    <t>2026.1-4200/04-0001</t>
  </si>
  <si>
    <t>2026.1-5500/04-0001</t>
  </si>
  <si>
    <t>2026.1-5500/04-0002</t>
  </si>
  <si>
    <t>2026.1-5500/04-0003</t>
  </si>
  <si>
    <t>2026.1-5500/04-0004</t>
  </si>
  <si>
    <t>2026.1-5500/04-0005</t>
  </si>
  <si>
    <t>2026.1-5500/04-0006</t>
  </si>
  <si>
    <t>2026.1-5500/04-0007</t>
  </si>
  <si>
    <t>2026.1-5500/04-0008</t>
  </si>
  <si>
    <t>2026.1-5500/04-0009</t>
  </si>
  <si>
    <t>2026.1-5500/04-0010</t>
  </si>
  <si>
    <t>2026.1-1900/04-0001</t>
  </si>
  <si>
    <t>2026.1-1900/04-0002</t>
  </si>
  <si>
    <t>2026.1-7500/04-0002</t>
  </si>
  <si>
    <t>2026.1-7500/04-0003</t>
  </si>
  <si>
    <t>2026.1-7500/04-0004</t>
  </si>
  <si>
    <t>2026.1-CNTR/04-0001</t>
  </si>
  <si>
    <t>2026.1-4000/04-0001</t>
  </si>
  <si>
    <t>2026.1-4000/04-0002</t>
  </si>
  <si>
    <t>2026.1-4000/04-0003</t>
  </si>
  <si>
    <t>2026.1-4000/04-0004</t>
  </si>
  <si>
    <t>2026.1-4000/04-0005</t>
  </si>
  <si>
    <t>2026.1-4000/04-0006</t>
  </si>
  <si>
    <t>2026.1-4000/04-0007</t>
  </si>
  <si>
    <t>2026.1-4000/04-0008</t>
  </si>
  <si>
    <t>2026.1-CNTR/04-0002</t>
  </si>
  <si>
    <t>2026.1-CNTR/04-0003</t>
  </si>
  <si>
    <t>2026.1-4000/04-0009</t>
  </si>
  <si>
    <t>2026.1-CNTR/04-0004</t>
  </si>
  <si>
    <t>2026.1-CNTR/04-0005</t>
  </si>
  <si>
    <t>2026.1-CNTR/04-0006</t>
  </si>
  <si>
    <t>2026.1-CNTR/04-0007</t>
  </si>
  <si>
    <t>2026.1-CNTR/04-0008</t>
  </si>
  <si>
    <t>2026.1-CNTR/04-0009</t>
  </si>
  <si>
    <t>2026.1-CNTR/04-0010</t>
  </si>
  <si>
    <t>2026.1-CNTR/04-0011</t>
  </si>
  <si>
    <t>2026.1-CNTR/04-0012</t>
  </si>
  <si>
    <t>2026.1-CNTR/04-0013</t>
  </si>
  <si>
    <t>2026.1-CNTR/04-0014</t>
  </si>
  <si>
    <t>2026.1-CNTR/04-0015</t>
  </si>
  <si>
    <t>2026.1-CNTR/04-0016</t>
  </si>
  <si>
    <t>2026.1-CNTR/04-0017</t>
  </si>
  <si>
    <t>2026.1-CNTR/04-0018</t>
  </si>
  <si>
    <t>2026.1-CNTR/04-0019</t>
  </si>
  <si>
    <t>2026.1-CNTR/04-0020</t>
  </si>
  <si>
    <t>2026.1-CNTR/04-0021</t>
  </si>
  <si>
    <t>2026.1-CNTR/04-0022</t>
  </si>
  <si>
    <t>2026.1-CNTR/04-0023</t>
  </si>
  <si>
    <t>2026.1-CNTR/04-0024</t>
  </si>
  <si>
    <t>2026.1-CNTR/04-0025</t>
  </si>
  <si>
    <t>2026.1-CNTR/04-0026</t>
  </si>
  <si>
    <t>2026.1-CNTR/04-0027</t>
  </si>
  <si>
    <t>2026.1-CNTR/04-0028</t>
  </si>
  <si>
    <t>2026.1-CNTR/04-0029</t>
  </si>
  <si>
    <t>2026.1-CNTR/04-0030</t>
  </si>
  <si>
    <t>2026.1-CNTR/04-0031</t>
  </si>
  <si>
    <t>2026.1-CNTR/04-0032</t>
  </si>
  <si>
    <t>2026.1-CNTR/04-0033</t>
  </si>
  <si>
    <t>2026.1-CNTR/04-0034</t>
  </si>
  <si>
    <t>2026.1-CNTR/04-0035</t>
  </si>
  <si>
    <t>2026.1-CNTR/04-0036</t>
  </si>
  <si>
    <t>2026.1-CNTR/04-0037</t>
  </si>
  <si>
    <t>2026.1-CNTR/04-0038</t>
  </si>
  <si>
    <t>2026.1-CNTR/04-0039</t>
  </si>
  <si>
    <t>2026.1-CNTR/04-0040</t>
  </si>
  <si>
    <t>2026.1-CNTR/04-0041</t>
  </si>
  <si>
    <t>2026.1-CNTR/04-0042</t>
  </si>
  <si>
    <t>2026.1-CNTR/04-0043</t>
  </si>
  <si>
    <t>2026.1-CNTR/04-0044</t>
  </si>
  <si>
    <t>2026.1-CNTR/04-0045</t>
  </si>
  <si>
    <t>2026.1-CNTR/04-0046</t>
  </si>
  <si>
    <t>2026.1-CNTR/04-0047</t>
  </si>
  <si>
    <t>2026.1-CNTR/04-0048</t>
  </si>
  <si>
    <t>2026.1-CNTR/04-0049</t>
  </si>
  <si>
    <t>2026.1-CNTR/04-0050</t>
  </si>
  <si>
    <t>2026.1-CNTR/04-0051</t>
  </si>
  <si>
    <t>2026.1-CNTR/04-0052</t>
  </si>
  <si>
    <t>2026.1-CNTR/04-0053</t>
  </si>
  <si>
    <t>2026.1-CNTR/04-0054</t>
  </si>
  <si>
    <t>2026.1-CNTR/04-0055</t>
  </si>
  <si>
    <t>2026.1-CNTR/04-0056</t>
  </si>
  <si>
    <t>2026.1-4000/04-0010</t>
  </si>
  <si>
    <t>2026.1-4000/06-0001</t>
  </si>
  <si>
    <t>2026.1-2200/07-0001</t>
  </si>
  <si>
    <t>2026.1-2200/07-0002</t>
  </si>
  <si>
    <t>2026.1-2200/07-0003</t>
  </si>
  <si>
    <t>2026.1-2200/07-0004</t>
  </si>
  <si>
    <t>2026.1-2200/07-0005</t>
  </si>
  <si>
    <t>2026.1-2200/07-0006</t>
  </si>
  <si>
    <t>2026.1-2200/07-0007</t>
  </si>
  <si>
    <t>2026.1-2200/07-0008</t>
  </si>
  <si>
    <t>2026.1-2200/07-0009</t>
  </si>
  <si>
    <t>2026.1-2200/07-0010</t>
  </si>
  <si>
    <t>2026.1-2200/07-0011</t>
  </si>
  <si>
    <t>2026.1-2200/07-0012</t>
  </si>
  <si>
    <t>2026.1-2200/07-0013</t>
  </si>
  <si>
    <t>2026.1-2200/07-0014</t>
  </si>
  <si>
    <t>2026.1-2200/07-0015</t>
  </si>
  <si>
    <t>2026.1-2200/07-0016</t>
  </si>
  <si>
    <t>2026.1-2200/07-0017</t>
  </si>
  <si>
    <t>2026.1-2200/07-0018</t>
  </si>
  <si>
    <t>2026.1-2200/07-0019</t>
  </si>
  <si>
    <t>2026.1-0300/07-0001</t>
  </si>
  <si>
    <t>2026.1-0300/07-0002</t>
  </si>
  <si>
    <t>2026.1-0300/07-0003</t>
  </si>
  <si>
    <t>2026.1-0300/07-0004</t>
  </si>
  <si>
    <t>2026.1-0300/07-0005</t>
  </si>
  <si>
    <t>2026.1-0300/07-0006</t>
  </si>
  <si>
    <t>2026.1-0300/07-0007</t>
  </si>
  <si>
    <t>2026.1-0300/07-0008</t>
  </si>
  <si>
    <t>2026.1-0300/07-0009</t>
  </si>
  <si>
    <t>2026.1-0300/07-0010</t>
  </si>
  <si>
    <t>2026.1-0300/07-0011</t>
  </si>
  <si>
    <t>2026.1-0300/07-0012</t>
  </si>
  <si>
    <t>2026.1-0300/07-0013</t>
  </si>
  <si>
    <t>2026.1-0300/07-0014</t>
  </si>
  <si>
    <t>2026.1-0300/07-0015</t>
  </si>
  <si>
    <t>2026.1-0300/07-0016</t>
  </si>
  <si>
    <t>2026.1-0300/07-0017</t>
  </si>
  <si>
    <t>2026.1-0300/07-0018</t>
  </si>
  <si>
    <t>2026.1-0300/07-0019</t>
  </si>
  <si>
    <t>2026.1-0300/07-0020</t>
  </si>
  <si>
    <t>2026.1-0300/07-0021</t>
  </si>
  <si>
    <t>2026.1-0300/07-0022</t>
  </si>
  <si>
    <t>2026.1-0300/07-0023</t>
  </si>
  <si>
    <t>2026.1-0300/07-0024</t>
  </si>
  <si>
    <t>2026.1-0300/07-0025</t>
  </si>
  <si>
    <t>2026.1-0300/07-0026</t>
  </si>
  <si>
    <t>2026.1-0300/07-0027</t>
  </si>
  <si>
    <t>2026.1-0300/07-0028</t>
  </si>
  <si>
    <t>2026.1-0300/07-0029</t>
  </si>
  <si>
    <t>2026.1-0300/07-0030</t>
  </si>
  <si>
    <t>2026.1-0300/07-0031</t>
  </si>
  <si>
    <t>2026.1-0300/07-0032</t>
  </si>
  <si>
    <t>2026.1-0300/07-0033</t>
  </si>
  <si>
    <t>2026.1-0300/07-0034</t>
  </si>
  <si>
    <t>2026.1-0300/07-0035</t>
  </si>
  <si>
    <t>2026.1-0300/07-0036</t>
  </si>
  <si>
    <t>2026.1-0300/07-0037</t>
  </si>
  <si>
    <t>2026.1-0300/07-0038</t>
  </si>
  <si>
    <t>2026.1-0300/07-0039</t>
  </si>
  <si>
    <t>2026.1-0300/07-0040</t>
  </si>
  <si>
    <t>2026.1-0300/07-0041</t>
  </si>
  <si>
    <t>2026.1-0300/07-0042</t>
  </si>
  <si>
    <t>2026.1-0300/07-0043</t>
  </si>
  <si>
    <t>2026.1-0300/07-0044</t>
  </si>
  <si>
    <t>2026.1-0300/07-0045</t>
  </si>
  <si>
    <t>2026.1-0300/07-0046</t>
  </si>
  <si>
    <t>2026.1-0300/07-0047</t>
  </si>
  <si>
    <t>2026.1-0300/07-0048</t>
  </si>
  <si>
    <t>2026.1-0300/07-0049</t>
  </si>
  <si>
    <t>2026.1-0300/07-0050</t>
  </si>
  <si>
    <t>2026.1-0300/07-0051</t>
  </si>
  <si>
    <t>2026.1-0300/07-0052</t>
  </si>
  <si>
    <t>2026.1-0300/07-0053</t>
  </si>
  <si>
    <t>2026.1-0300/07-0054</t>
  </si>
  <si>
    <t>2026.1-0300/07-0055</t>
  </si>
  <si>
    <t>2026.1-4200/07-0001</t>
  </si>
  <si>
    <t>2026.1-4200/07-0002</t>
  </si>
  <si>
    <t>2026.1-4200/07-0003</t>
  </si>
  <si>
    <t>2026.1-4200/07-0004</t>
  </si>
  <si>
    <t>2026.1-4200/07-0005</t>
  </si>
  <si>
    <t>2026.1-4200/07-0006</t>
  </si>
  <si>
    <t>2026.1-4200/07-0007</t>
  </si>
  <si>
    <t>2026.1-4200/07-0008</t>
  </si>
  <si>
    <t>2026.1-4200/07-0009</t>
  </si>
  <si>
    <t>2026.1-4200/07-0010</t>
  </si>
  <si>
    <t>2026.1-4200/07-0011</t>
  </si>
  <si>
    <t>2026.1-4200/07-0012</t>
  </si>
  <si>
    <t>2026.1-4200/07-0013</t>
  </si>
  <si>
    <t>2026.1-4200/07-0014</t>
  </si>
  <si>
    <t>2026.1-4200/07-0015</t>
  </si>
  <si>
    <t>2026.1-4200/07-0016</t>
  </si>
  <si>
    <t>2026.1-4200/07-0017</t>
  </si>
  <si>
    <t>2026.1-4200/07-0018</t>
  </si>
  <si>
    <t>2026.1-4200/07-0019</t>
  </si>
  <si>
    <t>2026.1-4200/07-0020</t>
  </si>
  <si>
    <t>2026.1-4200/07-0021</t>
  </si>
  <si>
    <t>2026.1-4200/07-0022</t>
  </si>
  <si>
    <t>2026.1-4200/07-0023</t>
  </si>
  <si>
    <t>2026.1-4200/07-0024</t>
  </si>
  <si>
    <t>2026.1-4200/07-0025</t>
  </si>
  <si>
    <t>2026.1-2400/07-0001</t>
  </si>
  <si>
    <t>2026.1-2400/07-0002</t>
  </si>
  <si>
    <t>2026.1-2400/07-0003</t>
  </si>
  <si>
    <t>2026.1-2400/07-0004</t>
  </si>
  <si>
    <t>2026.1-2400/07-0005</t>
  </si>
  <si>
    <t>2026.1-2400/07-0006</t>
  </si>
  <si>
    <t>2026.1-2400/07-0007</t>
  </si>
  <si>
    <t>2026.1-2400/07-0008</t>
  </si>
  <si>
    <t>2026.1-2400/07-0009</t>
  </si>
  <si>
    <t>2026.1-2400/07-0010</t>
  </si>
  <si>
    <t>2026.1-2400/07-0011</t>
  </si>
  <si>
    <t>2026.1-2400/07-0012</t>
  </si>
  <si>
    <t>2026.1-2400/07-0013</t>
  </si>
  <si>
    <t>2026.1-2400/07-0014</t>
  </si>
  <si>
    <t>2026.1-2400/07-0015</t>
  </si>
  <si>
    <t>2026.1-2400/07-0016</t>
  </si>
  <si>
    <t>2026.1-2400/07-0017</t>
  </si>
  <si>
    <t>2026.1-2400/07-0018</t>
  </si>
  <si>
    <t>2026.1-2400/07-0019</t>
  </si>
  <si>
    <t>2026.1-2400/07-0020</t>
  </si>
  <si>
    <t>2026.1-2400/07-0021</t>
  </si>
  <si>
    <t>2026.1-2400/07-0022</t>
  </si>
  <si>
    <t>2026.1-2400/07-0023</t>
  </si>
  <si>
    <t>2026.1-2400/07-0024</t>
  </si>
  <si>
    <t>2026.1-2400/07-0025</t>
  </si>
  <si>
    <t>2026.1-2400/07-0026</t>
  </si>
  <si>
    <t>2026.1-2400/07-0027</t>
  </si>
  <si>
    <t>2026.1-2400/07-0028</t>
  </si>
  <si>
    <t>2026.1-2400/07-0029</t>
  </si>
  <si>
    <t>2026.1-2400/07-0030</t>
  </si>
  <si>
    <t>2026.1-2400/07-0031</t>
  </si>
  <si>
    <t>2026.1-2400/07-0032</t>
  </si>
  <si>
    <t>2026.1-2400/07-0033</t>
  </si>
  <si>
    <t>2026.1-2400/07-0034</t>
  </si>
  <si>
    <t>2026.1-2400/07-0035</t>
  </si>
  <si>
    <t>2026.1-2400/07-0036</t>
  </si>
  <si>
    <t>2026.1-2400/07-0037</t>
  </si>
  <si>
    <t>2026.1-2400/07-0038</t>
  </si>
  <si>
    <t>2026.1-2400/07-0039</t>
  </si>
  <si>
    <t>2026.1-2400/07-0040</t>
  </si>
  <si>
    <t>2026.1-2400/07-0041</t>
  </si>
  <si>
    <t>2026.1-2400/07-0042</t>
  </si>
  <si>
    <t>2026.1-2400/07-0043</t>
  </si>
  <si>
    <t>2026.1-2400/07-0044</t>
  </si>
  <si>
    <t>2026.1-2400/07-0045</t>
  </si>
  <si>
    <t>2026.1-2400/07-0046</t>
  </si>
  <si>
    <t>2026.1-2400/07-0047</t>
  </si>
  <si>
    <t>2026.1-2400/07-0048</t>
  </si>
  <si>
    <t>2026.1-2400/07-0049</t>
  </si>
  <si>
    <t>2026.1-2400/07-0050</t>
  </si>
  <si>
    <t>2026.1-2400/07-0051</t>
  </si>
  <si>
    <t>2026.1-2400/07-0052</t>
  </si>
  <si>
    <t>2026.1-2400/07-0053</t>
  </si>
  <si>
    <t>2026.1-2400/07-0054</t>
  </si>
  <si>
    <t>2026.1-2400/07-0055</t>
  </si>
  <si>
    <t>2026.1-2400/07-0056</t>
  </si>
  <si>
    <t>2026.1-2400/07-0057</t>
  </si>
  <si>
    <t>2026.1-2400/07-0058</t>
  </si>
  <si>
    <t>2026.1-2400/07-0059</t>
  </si>
  <si>
    <t>2026.1-2400/07-0060</t>
  </si>
  <si>
    <t>2026.1-2400/07-0061</t>
  </si>
  <si>
    <t>2026.1-2400/07-0062</t>
  </si>
  <si>
    <t>2026.1-2400/07-0063</t>
  </si>
  <si>
    <t>2026.1-2400/07-0064</t>
  </si>
  <si>
    <t>2026.1-2400/07-0065</t>
  </si>
  <si>
    <t>2026.1-2400/07-0066</t>
  </si>
  <si>
    <t>2026.1-2400/07-0067</t>
  </si>
  <si>
    <t>2026.1-2400/07-0068</t>
  </si>
  <si>
    <t>2026.1-2400/07-0069</t>
  </si>
  <si>
    <t>2026.1-2400/07-0070</t>
  </si>
  <si>
    <t>2026.1-2400/07-0071</t>
  </si>
  <si>
    <t>2026.1-2400/07-0072</t>
  </si>
  <si>
    <t>2026.1-2400/07-0073</t>
  </si>
  <si>
    <t>2026.1-2400/07-0074</t>
  </si>
  <si>
    <t>2026.1-2400/07-0075</t>
  </si>
  <si>
    <t>2026.1-2400/07-0076</t>
  </si>
  <si>
    <t>2026.1-2400/07-0077</t>
  </si>
  <si>
    <t>2026.1-2400/07-0078</t>
  </si>
  <si>
    <t>2026.1-2400/07-0079</t>
  </si>
  <si>
    <t>2026.1-2400/07-0080</t>
  </si>
  <si>
    <t>2026.1-2400/07-0081</t>
  </si>
  <si>
    <t>2026.1-2400/07-0082</t>
  </si>
  <si>
    <t>2026.1-2400/07-0083</t>
  </si>
  <si>
    <t>2026.1-2400/07-0084</t>
  </si>
  <si>
    <t>2026.1-2400/07-0085</t>
  </si>
  <si>
    <t>2026.1-2400/07-0086</t>
  </si>
  <si>
    <t>2026.1-2400/07-0087</t>
  </si>
  <si>
    <t>2026.1-2400/07-0088</t>
  </si>
  <si>
    <t>2026.1-2400/07-0089</t>
  </si>
  <si>
    <t>2026.1-2400/07-0090</t>
  </si>
  <si>
    <t>2026.1-2400/07-0091</t>
  </si>
  <si>
    <t>2026.1-2400/07-0092</t>
  </si>
  <si>
    <t>2026.1-2400/07-0093</t>
  </si>
  <si>
    <t>2026.1-5500/07-0001</t>
  </si>
  <si>
    <t>2026.1-5500/07-0002</t>
  </si>
  <si>
    <t>2026.1-5500/07-0003</t>
  </si>
  <si>
    <t>2026.1-5500/07-0004</t>
  </si>
  <si>
    <t>2026.1-5500/07-0005</t>
  </si>
  <si>
    <t>2026.1-5500/07-0006</t>
  </si>
  <si>
    <t>2026.1-5500/07-0007</t>
  </si>
  <si>
    <t>2026.1-5500/07-0008</t>
  </si>
  <si>
    <t>2026.1-5500/07-0009</t>
  </si>
  <si>
    <t>2026.1-5500/07-0010</t>
  </si>
  <si>
    <t>2026.1-5500/07-0011</t>
  </si>
  <si>
    <t>2026.1-5500/07-0012</t>
  </si>
  <si>
    <t>2026.1-5500/07-0013</t>
  </si>
  <si>
    <t>2026.1-5500/07-0014</t>
  </si>
  <si>
    <t>2026.1-5500/07-0015</t>
  </si>
  <si>
    <t>2026.1-5500/07-0016</t>
  </si>
  <si>
    <t>2026.1-5500/07-0017</t>
  </si>
  <si>
    <t>2026.1-5500/07-0018</t>
  </si>
  <si>
    <t>2026.1-5500/07-0019</t>
  </si>
  <si>
    <t>2026.1-5500/07-0020</t>
  </si>
  <si>
    <t>2026.1-5500/07-0021</t>
  </si>
  <si>
    <t>2026.1-5500/07-0022</t>
  </si>
  <si>
    <t>2026.1-5500/07-0023</t>
  </si>
  <si>
    <t>2026.1-5500/07-0024</t>
  </si>
  <si>
    <t>2026.1-5500/07-0025</t>
  </si>
  <si>
    <t>2026.1-5500/07-0026</t>
  </si>
  <si>
    <t>2026.1-5500/07-0027</t>
  </si>
  <si>
    <t>2026.1-5500/07-0028</t>
  </si>
  <si>
    <t>2026.1-5500/07-0029</t>
  </si>
  <si>
    <t>2026.1-5500/07-0030</t>
  </si>
  <si>
    <t>2026.1-5500/07-0031</t>
  </si>
  <si>
    <t>2026.1-5500/07-0032</t>
  </si>
  <si>
    <t>2026.1-5500/07-0033</t>
  </si>
  <si>
    <t>2026.1-5500/07-0034</t>
  </si>
  <si>
    <t>2026.1-5500/07-0035</t>
  </si>
  <si>
    <t>2026.1-5500/07-0036</t>
  </si>
  <si>
    <t>2026.1-5500/07-0037</t>
  </si>
  <si>
    <t>2026.1-5500/07-0038</t>
  </si>
  <si>
    <t>2026.1-5500/07-0039</t>
  </si>
  <si>
    <t>2026.1-5500/07-0040</t>
  </si>
  <si>
    <t>2026.1-5500/07-0041</t>
  </si>
  <si>
    <t>2026.1-5500/07-0042</t>
  </si>
  <si>
    <t>2026.1-5500/07-0043</t>
  </si>
  <si>
    <t>2026.1-5500/07-0044</t>
  </si>
  <si>
    <t>2026.1-5500/07-0045</t>
  </si>
  <si>
    <t>2026.1-5500/07-0046</t>
  </si>
  <si>
    <t>2026.1-5500/07-0047</t>
  </si>
  <si>
    <t>2026.1-5500/07-0048</t>
  </si>
  <si>
    <t>2026.1-5500/07-0049</t>
  </si>
  <si>
    <t>2026.1-5500/07-0050</t>
  </si>
  <si>
    <t>2026.1-5500/07-0051</t>
  </si>
  <si>
    <t>2026.1-5500/07-0052</t>
  </si>
  <si>
    <t>2026.1-5500/07-0053</t>
  </si>
  <si>
    <t>2026.1-5500/07-0054</t>
  </si>
  <si>
    <t>2026.1-5500/07-0055</t>
  </si>
  <si>
    <t>2026.1-5500/07-0056</t>
  </si>
  <si>
    <t>2026.1-5500/07-0057</t>
  </si>
  <si>
    <t>2026.1-5500/07-0058</t>
  </si>
  <si>
    <t>2026.1-5500/07-0059</t>
  </si>
  <si>
    <t>2026.1-5500/07-0060</t>
  </si>
  <si>
    <t>2026.1-5500/07-0061</t>
  </si>
  <si>
    <t>2026.1-5500/07-0062</t>
  </si>
  <si>
    <t>2026.1-5500/07-0063</t>
  </si>
  <si>
    <t>2026.1-5500/07-0064</t>
  </si>
  <si>
    <t>2026.1-5500/07-0065</t>
  </si>
  <si>
    <t>2026.1-5500/07-0066</t>
  </si>
  <si>
    <t>2026.1-5500/07-0067</t>
  </si>
  <si>
    <t>2026.1-5500/07-0068</t>
  </si>
  <si>
    <t>2026.1-5500/07-0069</t>
  </si>
  <si>
    <t>2026.1-5500/07-0070</t>
  </si>
  <si>
    <t>2026.1-5500/07-0071</t>
  </si>
  <si>
    <t>2026.1-5500/07-0072</t>
  </si>
  <si>
    <t>2026.1-5500/07-0073</t>
  </si>
  <si>
    <t>2026.1-5500/07-0074</t>
  </si>
  <si>
    <t>2026.1-5500/07-0075</t>
  </si>
  <si>
    <t>2026.1-5500/07-0076</t>
  </si>
  <si>
    <t>2026.1-5500/07-0077</t>
  </si>
  <si>
    <t>2026.1-5500/07-0078</t>
  </si>
  <si>
    <t>2026.1-5500/07-0079</t>
  </si>
  <si>
    <t>2026.1-5500/07-0080</t>
  </si>
  <si>
    <t>2026.1-5500/07-0081</t>
  </si>
  <si>
    <t>2026.1-1900/07-0001</t>
  </si>
  <si>
    <t>2026.1-1900/07-0002</t>
  </si>
  <si>
    <t>2026.1-1900/07-0003</t>
  </si>
  <si>
    <t>2026.1-1900/07-0004</t>
  </si>
  <si>
    <t>2026.1-1900/07-0005</t>
  </si>
  <si>
    <t>2026.1-1900/07-0006</t>
  </si>
  <si>
    <t>2026.1-1900/07-0007</t>
  </si>
  <si>
    <t>2026.1-1900/07-0008</t>
  </si>
  <si>
    <t>2026.1-1900/07-0009</t>
  </si>
  <si>
    <t>2026.1-1900/07-0010</t>
  </si>
  <si>
    <t>2026.1-1900/07-0011</t>
  </si>
  <si>
    <t>2026.1-1900/07-0012</t>
  </si>
  <si>
    <t>2026.1-1900/07-0013</t>
  </si>
  <si>
    <t>2026.1-1900/07-0014</t>
  </si>
  <si>
    <t>2026.1-1900/07-0015</t>
  </si>
  <si>
    <t>2026.1-1900/07-0016</t>
  </si>
  <si>
    <t>2026.1-1900/07-0017</t>
  </si>
  <si>
    <t>2026.1-1900/07-0018</t>
  </si>
  <si>
    <t>2026.1-1900/07-0019</t>
  </si>
  <si>
    <t>2026.1-7500/07-0001</t>
  </si>
  <si>
    <t>2026.1-7500/07-0002</t>
  </si>
  <si>
    <t>2026.1-7500/07-0003</t>
  </si>
  <si>
    <t>2026.1-7500/07-0004</t>
  </si>
  <si>
    <t>2026.1-7500/07-0005</t>
  </si>
  <si>
    <t>2026.1-7500/07-0006</t>
  </si>
  <si>
    <t>2026.1-7500/07-0007</t>
  </si>
  <si>
    <t>2026.1-7500/07-0008</t>
  </si>
  <si>
    <t>2026.1-7500/07-0009</t>
  </si>
  <si>
    <t>2026.1-7500/07-0010</t>
  </si>
  <si>
    <t>2026.1-7500/07-0011</t>
  </si>
  <si>
    <t>2026.1-7500/07-0012</t>
  </si>
  <si>
    <t>2026.1-CNTR/07-0001</t>
  </si>
  <si>
    <t>2026.1-CNTR/07-0002</t>
  </si>
  <si>
    <t>2026.1-CNTR/07-0003</t>
  </si>
  <si>
    <t>2026.1-4000/07-0001</t>
  </si>
  <si>
    <t>2026.1-4000/07-0011</t>
  </si>
  <si>
    <t>2026.1-4000/07-0019</t>
  </si>
  <si>
    <t>2026.1-4000/07-0013</t>
  </si>
  <si>
    <t>2026.1-4000/07-0002</t>
  </si>
  <si>
    <t>2026.1-4000/07-0003</t>
  </si>
  <si>
    <t>2026.1-4000/07-0004</t>
  </si>
  <si>
    <t>2026.1-4000/07-0005</t>
  </si>
  <si>
    <t>2026.1-4000/07-0006</t>
  </si>
  <si>
    <t>2026.1-4000/07-0007</t>
  </si>
  <si>
    <t>2026.1-4000/07-0008</t>
  </si>
  <si>
    <t>2026.1-4000/07-0009</t>
  </si>
  <si>
    <t>2026.1-4000/07-0010</t>
  </si>
  <si>
    <t>2026.1-4000/07-0012</t>
  </si>
  <si>
    <t>2026.1-4000/07-0014</t>
  </si>
  <si>
    <t>2026.1-4000/07-0015</t>
  </si>
  <si>
    <t>2026.1-4000/07-0016</t>
  </si>
  <si>
    <t>2026.1-4000/07-0017</t>
  </si>
  <si>
    <t>2026.1-4000/07-0018</t>
  </si>
  <si>
    <t>2026.1-CNTR/07-0004</t>
  </si>
  <si>
    <t>2026.1-CNTR/07-0005</t>
  </si>
  <si>
    <t>2026.1-CNTR/07-0006</t>
  </si>
  <si>
    <t>2026.1-CNTR/07-0007</t>
  </si>
  <si>
    <t>2026.1-CNTR/07-0008</t>
  </si>
  <si>
    <t>2026.1-CNTR/07-0009</t>
  </si>
  <si>
    <t>2026.1-CNTR/07-0010</t>
  </si>
  <si>
    <t>2026.1-CNTR/07-0011</t>
  </si>
  <si>
    <t>2026.1-CNTR/07-0012</t>
  </si>
  <si>
    <t>2026.1-4000/07-0020</t>
  </si>
  <si>
    <t>2026.1-4000/07-0021</t>
  </si>
  <si>
    <t>2026.1-4000/07-0022</t>
  </si>
  <si>
    <t>2026.1-4000/07-0023</t>
  </si>
  <si>
    <t>2026.1-4000/07-0024</t>
  </si>
  <si>
    <t>2026.1-4000/07-0025</t>
  </si>
  <si>
    <t>2026.1-4000/07-0026</t>
  </si>
  <si>
    <t>2026.1-4000/07-0027</t>
  </si>
  <si>
    <t>2026.1-4000/07-0028</t>
  </si>
  <si>
    <t>2026.1-4000/07-0029</t>
  </si>
  <si>
    <t>2026.1-4000/07-0030</t>
  </si>
  <si>
    <t>2026.1-4000/07-0031</t>
  </si>
  <si>
    <t>2026.1-4000/07-0032</t>
  </si>
  <si>
    <t>2026.1-4000/07-0033</t>
  </si>
  <si>
    <t>2026.1-4000/07-0034</t>
  </si>
  <si>
    <t>2026.1-4000/07-0035</t>
  </si>
  <si>
    <t>2026.1-4000/07-0036</t>
  </si>
  <si>
    <t>2026.1-4000/07-0037</t>
  </si>
  <si>
    <t>2026.1-4000/07-0038</t>
  </si>
  <si>
    <t>2026.1-4000/07-0039</t>
  </si>
  <si>
    <t>2026.1-4000/07-0040</t>
  </si>
  <si>
    <t>2026.1-4000/07-0041</t>
  </si>
  <si>
    <t>2026.1-4000/07-0042</t>
  </si>
  <si>
    <t>2026.1-4000/07-0043</t>
  </si>
  <si>
    <t>2026.1-4000/07-0044</t>
  </si>
  <si>
    <t>2026.1-4000/07-0045</t>
  </si>
  <si>
    <t>2026.1-4000/07-0046</t>
  </si>
  <si>
    <t>2026.1-4000/07-0047</t>
  </si>
  <si>
    <t>2026.1-4000/07-0048</t>
  </si>
  <si>
    <t>2026.1-4000/07-0049</t>
  </si>
  <si>
    <t>2026.1-4000/07-0050</t>
  </si>
  <si>
    <t>2026.1-4000/07-0051</t>
  </si>
  <si>
    <t>2026.1-4000/07-0052</t>
  </si>
  <si>
    <t>2026.1-4000/07-0053</t>
  </si>
  <si>
    <t>2026.1-4000/07-0054</t>
  </si>
  <si>
    <t>2026.1-4000/07-0055</t>
  </si>
  <si>
    <t>2026.1-4000/07-0056</t>
  </si>
  <si>
    <t>2026.1-4000/07-0057</t>
  </si>
  <si>
    <t>2026.1-4000/07-0058</t>
  </si>
  <si>
    <t>2026.1-4000/07-0059</t>
  </si>
  <si>
    <t>2026.1-4000/07-0060</t>
  </si>
  <si>
    <t>2026.1-4000/07-0061</t>
  </si>
  <si>
    <t>2026.1-4000/07-0062</t>
  </si>
  <si>
    <t>2026.1-4000/07-0063</t>
  </si>
  <si>
    <t>2026.1-4000/07-0064</t>
  </si>
  <si>
    <t>2026.1-4000/07-0065</t>
  </si>
  <si>
    <t>2026.1-4000/07-0066</t>
  </si>
  <si>
    <t>2026.1-4000/07-0067</t>
  </si>
  <si>
    <t>2026.1-4000/07-0068</t>
  </si>
  <si>
    <t>2026.1-4000/07-0069</t>
  </si>
  <si>
    <t>2026.1-4000/07-0070</t>
  </si>
  <si>
    <t>2026.1-4000/07-0071</t>
  </si>
  <si>
    <t>2026.1-4000/07-0072</t>
  </si>
  <si>
    <t>2026.1-4000/07-0073</t>
  </si>
  <si>
    <t>2026.1-4000/07-0074</t>
  </si>
  <si>
    <t>2026.1-4000/07-0075</t>
  </si>
  <si>
    <t>2026.1-4000/07-0076</t>
  </si>
  <si>
    <t>2026.1-4000/07-0077</t>
  </si>
  <si>
    <t>2026.1-4000/07-0078</t>
  </si>
  <si>
    <t>2026.1-4000/07-0079</t>
  </si>
  <si>
    <t>2026.1-4000/07-0080</t>
  </si>
  <si>
    <t>2026.1-4000/07-0081</t>
  </si>
  <si>
    <t>2026.1-4000/07-0082</t>
  </si>
  <si>
    <t>2026.1-4000/07-0083</t>
  </si>
  <si>
    <t>2026.1-4000/07-0084</t>
  </si>
  <si>
    <t>2026.1-4000/07-0085</t>
  </si>
  <si>
    <t>2026.1-4000/07-0086</t>
  </si>
  <si>
    <t>2026.1-4000/07-0087</t>
  </si>
  <si>
    <t>2026.1-4000/07-0088</t>
  </si>
  <si>
    <t>2026.1-4000/07-0089</t>
  </si>
  <si>
    <t>2026.1-4000/07-0090</t>
  </si>
  <si>
    <t>2026.1-4000/07-0091</t>
  </si>
  <si>
    <t>2026.1-4000/07-0092</t>
  </si>
  <si>
    <t>2026.1-4000/07-0093</t>
  </si>
  <si>
    <t>2026.1-4000/07-0094</t>
  </si>
  <si>
    <t>2026.1-4000/07-0095</t>
  </si>
  <si>
    <t>2026.1-4000/07-0096</t>
  </si>
  <si>
    <t>2026.1-4000/07-0097</t>
  </si>
  <si>
    <t>2026.1-4000/07-0098</t>
  </si>
  <si>
    <t>2026.1-4000/07-0099</t>
  </si>
  <si>
    <t>2026.1-4000/07-0100</t>
  </si>
  <si>
    <t>2026.1-4000/07-0101</t>
  </si>
  <si>
    <t>2026.1-4000/07-0102</t>
  </si>
  <si>
    <t>2026.1-0300/07-0056</t>
  </si>
  <si>
    <t>2026.1-0300/07-0057</t>
  </si>
  <si>
    <t>2026.1-0300/07-0058</t>
  </si>
  <si>
    <t>2026.1-0300/07-0059</t>
  </si>
  <si>
    <t>2026.1-5500/07-0082</t>
  </si>
  <si>
    <t>2026.1-5500/07-0083</t>
  </si>
  <si>
    <t>2026.1-5500/07-0084</t>
  </si>
  <si>
    <t>2026.1-5500/07-0085</t>
  </si>
  <si>
    <t>2026.1-0300/07-0060</t>
  </si>
  <si>
    <t>2026.1-0300/07-0061</t>
  </si>
  <si>
    <t>2026.1-5500/07-0086</t>
  </si>
  <si>
    <t>2026.1-4000/07-0103</t>
  </si>
  <si>
    <t>2026.1-1900/07-0020</t>
  </si>
  <si>
    <t>Оказание услуг по негарантийному обслуживанию и ремонту оборудования</t>
  </si>
  <si>
    <t xml:space="preserve">Оказание услуг по негарантийному обслуживанию и ремонту оборудования </t>
  </si>
  <si>
    <t>Строительство административного здания в с.Алексеевка, Петропавловского района Алтайского края, 1шт.</t>
  </si>
  <si>
    <t>Модернизация и реконструкция устройств РЗА и ПА  (ОБР) ПС Алекесеевская</t>
  </si>
  <si>
    <t>Модернизация средств пожарной сигнализации в зданиях (60 точек контроля) (производственного отделения БЭС; производственного отделения ВЭС; производственного отделения КЭС; производственного отделения СЭС; производственного отделения СВЭС; производственного отделения ЦЭС; производственного отделения ЗЭС)</t>
  </si>
  <si>
    <t>ЗК</t>
  </si>
  <si>
    <t>ЗП</t>
  </si>
  <si>
    <t>2026.1/2200/01-0001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</si>
</sst>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General_)"/>
    <numFmt numFmtId="165" formatCode="0.0"/>
    <numFmt numFmtId="166" formatCode="_-* #,##0\ _р_._-;\-* #,##0\ _р_._-;_-* &quot;-&quot;\ _р_._-;_-@_-"/>
    <numFmt numFmtId="167" formatCode="_-* #,##0.00\ _р_._-;\-* #,##0.00\ _р_._-;_-* &quot;-&quot;??\ _р_._-;_-@_-"/>
    <numFmt numFmtId="168" formatCode="_-* #,##0.00_р_._-;\-* #,##0.00_р_._-;_-* \-??_р_._-;_-@_-"/>
    <numFmt numFmtId="169" formatCode="_(* #,##0.00_);_(* \(#,##0.00\);_(* &quot;-&quot;??_);_(@_)"/>
    <numFmt numFmtId="170" formatCode="_-* #,##0.00_р_._-;\-* #,##0.00_р_._-;_-* &quot;-&quot;??_р_._-;_-@_-"/>
    <numFmt numFmtId="171" formatCode="#,##0.00000"/>
    <numFmt numFmtId="172" formatCode="[$-419]mmmm\ yyyy;@"/>
    <numFmt numFmtId="173" formatCode="#,##0_ ;[Red]\-#,##0\ "/>
    <numFmt numFmtId="174" formatCode="[$-419]mmmm;@"/>
    <numFmt numFmtId="175" formatCode="0.000"/>
    <numFmt numFmtId="176" formatCode="#,##0.00;[White][=0]\ General;General"/>
    <numFmt numFmtId="177" formatCode="#,##0.000"/>
    <numFmt numFmtId="178" formatCode="dd\.mm\.yyyy"/>
    <numFmt numFmtId="179" formatCode="[$-419]mmmm\ yyyy"/>
  </numFmts>
  <fonts count="44" x14ac:knownFonts="1">
    <font>
      <sz val="11"/>
      <color theme="1"/>
      <name val="Calibri"/>
      <scheme val="minor"/>
    </font>
    <font>
      <sz val="10"/>
      <name val="Helv"/>
    </font>
    <font>
      <sz val="10"/>
      <name val="Arial Cyr"/>
    </font>
    <font>
      <sz val="12"/>
      <name val="Times New Roman"/>
      <family val="1"/>
      <charset val="204"/>
    </font>
    <font>
      <sz val="12"/>
      <color indexed="65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2"/>
      <color indexed="62"/>
      <name val="Times New Roman"/>
      <family val="1"/>
      <charset val="204"/>
    </font>
    <font>
      <b/>
      <sz val="12"/>
      <color indexed="63"/>
      <name val="Times New Roman"/>
      <family val="1"/>
      <charset val="204"/>
    </font>
    <font>
      <b/>
      <sz val="12"/>
      <color indexed="52"/>
      <name val="Times New Roman"/>
      <family val="1"/>
      <charset val="204"/>
    </font>
    <font>
      <u/>
      <sz val="10"/>
      <color indexed="4"/>
      <name val="Arial Cyr"/>
    </font>
    <font>
      <b/>
      <sz val="15"/>
      <color indexed="56"/>
      <name val="Times New Roman"/>
      <family val="1"/>
      <charset val="204"/>
    </font>
    <font>
      <b/>
      <sz val="13"/>
      <color indexed="56"/>
      <name val="Times New Roman"/>
      <family val="1"/>
      <charset val="204"/>
    </font>
    <font>
      <b/>
      <sz val="11"/>
      <color indexed="56"/>
      <name val="Times New Roman"/>
      <family val="1"/>
      <charset val="204"/>
    </font>
    <font>
      <b/>
      <sz val="9"/>
      <name val="Tahoma"/>
      <family val="2"/>
      <charset val="204"/>
    </font>
    <font>
      <b/>
      <sz val="10"/>
      <color indexed="4"/>
      <name val="Arial Cyr"/>
    </font>
    <font>
      <sz val="9"/>
      <name val="Tahoma"/>
      <family val="2"/>
      <charset val="204"/>
    </font>
    <font>
      <b/>
      <sz val="12"/>
      <name val="Times New Roman"/>
      <family val="1"/>
      <charset val="204"/>
    </font>
    <font>
      <b/>
      <sz val="12"/>
      <color indexed="65"/>
      <name val="Times New Roman"/>
      <family val="1"/>
      <charset val="204"/>
    </font>
    <font>
      <b/>
      <sz val="18"/>
      <color indexed="56"/>
      <name val="Cambria"/>
      <family val="1"/>
      <charset val="204"/>
    </font>
    <font>
      <sz val="12"/>
      <color indexed="60"/>
      <name val="Times New Roman"/>
      <family val="1"/>
      <charset val="204"/>
    </font>
    <font>
      <sz val="8"/>
      <name val="Arial Cyr"/>
    </font>
    <font>
      <sz val="12"/>
      <color indexed="20"/>
      <name val="Times New Roman"/>
      <family val="1"/>
      <charset val="204"/>
    </font>
    <font>
      <sz val="11"/>
      <name val="Times New Roman Cyr"/>
    </font>
    <font>
      <i/>
      <sz val="12"/>
      <color indexed="23"/>
      <name val="Times New Roman"/>
      <family val="1"/>
      <charset val="204"/>
    </font>
    <font>
      <sz val="12"/>
      <color indexed="52"/>
      <name val="Times New Roman"/>
      <family val="1"/>
      <charset val="204"/>
    </font>
    <font>
      <sz val="10"/>
      <color theme="1"/>
      <name val="Arial"/>
      <family val="2"/>
      <charset val="204"/>
    </font>
    <font>
      <sz val="12"/>
      <color indexed="2"/>
      <name val="Times New Roman"/>
      <family val="1"/>
      <charset val="204"/>
    </font>
    <font>
      <sz val="12"/>
      <color indexed="17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indexed="4"/>
      <name val="Times New Roman"/>
      <family val="1"/>
      <charset val="204"/>
    </font>
    <font>
      <b/>
      <sz val="10"/>
      <color indexed="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63"/>
      <name val="Times New Roman"/>
      <family val="1"/>
      <charset val="204"/>
    </font>
    <font>
      <sz val="10"/>
      <color indexed="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1"/>
      <color rgb="FF35383B"/>
      <name val="Arial"/>
      <family val="2"/>
      <charset val="204"/>
    </font>
    <font>
      <sz val="11"/>
      <color rgb="FF1C1C1C"/>
      <name val="Arial"/>
      <family val="2"/>
      <charset val="204"/>
    </font>
    <font>
      <sz val="10"/>
      <name val="Times New Roman"/>
      <family val="1"/>
      <charset val="204"/>
    </font>
  </fonts>
  <fills count="2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3"/>
        <bgColor indexed="49"/>
      </patternFill>
    </fill>
    <fill>
      <patternFill patternType="solid">
        <fgColor indexed="51"/>
        <bgColor indexed="5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5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62"/>
        <bgColor indexed="56"/>
      </patternFill>
    </fill>
    <fill>
      <patternFill patternType="solid">
        <fgColor indexed="2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60"/>
        <bgColor indexed="60"/>
      </patternFill>
    </fill>
    <fill>
      <patternFill patternType="solid">
        <fgColor indexed="43"/>
        <bgColor indexed="43"/>
      </patternFill>
    </fill>
    <fill>
      <patternFill patternType="solid">
        <fgColor indexed="26"/>
        <bgColor indexed="26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hair">
        <color auto="1"/>
      </left>
      <right/>
      <top style="hair">
        <color auto="1"/>
      </top>
      <bottom style="hair">
        <color indexed="6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auto="1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theme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/>
      <top style="thin">
        <color theme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</borders>
  <cellStyleXfs count="15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2" borderId="0" applyNumberFormat="0" applyBorder="0" applyProtection="0"/>
    <xf numFmtId="0" fontId="3" fillId="3" borderId="0" applyNumberFormat="0" applyBorder="0" applyProtection="0"/>
    <xf numFmtId="0" fontId="3" fillId="4" borderId="0" applyNumberFormat="0" applyBorder="0" applyProtection="0"/>
    <xf numFmtId="0" fontId="3" fillId="5" borderId="0" applyNumberFormat="0" applyBorder="0" applyProtection="0"/>
    <xf numFmtId="0" fontId="3" fillId="6" borderId="0" applyNumberFormat="0" applyBorder="0" applyProtection="0"/>
    <xf numFmtId="0" fontId="3" fillId="7" borderId="0" applyNumberFormat="0" applyBorder="0" applyProtection="0"/>
    <xf numFmtId="0" fontId="3" fillId="8" borderId="0" applyNumberFormat="0" applyBorder="0" applyProtection="0"/>
    <xf numFmtId="0" fontId="3" fillId="9" borderId="0" applyNumberFormat="0" applyBorder="0" applyProtection="0"/>
    <xf numFmtId="0" fontId="3" fillId="10" borderId="0" applyNumberFormat="0" applyBorder="0" applyProtection="0"/>
    <xf numFmtId="0" fontId="3" fillId="5" borderId="0" applyNumberFormat="0" applyBorder="0" applyProtection="0"/>
    <xf numFmtId="0" fontId="3" fillId="8" borderId="0" applyNumberFormat="0" applyBorder="0" applyProtection="0"/>
    <xf numFmtId="0" fontId="3" fillId="11" borderId="0" applyNumberFormat="0" applyBorder="0" applyProtection="0"/>
    <xf numFmtId="0" fontId="4" fillId="12" borderId="0" applyNumberFormat="0" applyBorder="0" applyProtection="0"/>
    <xf numFmtId="0" fontId="4" fillId="9" borderId="0" applyNumberFormat="0" applyBorder="0" applyProtection="0"/>
    <xf numFmtId="0" fontId="4" fillId="10" borderId="0" applyNumberFormat="0" applyBorder="0" applyProtection="0"/>
    <xf numFmtId="0" fontId="4" fillId="13" borderId="0" applyNumberFormat="0" applyBorder="0" applyProtection="0"/>
    <xf numFmtId="0" fontId="4" fillId="14" borderId="0" applyNumberFormat="0" applyBorder="0" applyProtection="0"/>
    <xf numFmtId="0" fontId="4" fillId="15" borderId="0" applyNumberFormat="0" applyBorder="0" applyProtection="0"/>
    <xf numFmtId="0" fontId="5" fillId="0" borderId="0"/>
    <xf numFmtId="0" fontId="6" fillId="0" borderId="0"/>
    <xf numFmtId="0" fontId="6" fillId="16" borderId="0">
      <alignment horizontal="left" vertical="top"/>
    </xf>
    <xf numFmtId="0" fontId="7" fillId="17" borderId="0">
      <alignment horizontal="center" vertical="center"/>
    </xf>
    <xf numFmtId="0" fontId="4" fillId="18" borderId="0" applyNumberFormat="0" applyBorder="0" applyProtection="0"/>
    <xf numFmtId="0" fontId="4" fillId="19" borderId="0" applyNumberFormat="0" applyBorder="0" applyProtection="0"/>
    <xf numFmtId="0" fontId="4" fillId="20" borderId="0" applyNumberFormat="0" applyBorder="0" applyProtection="0"/>
    <xf numFmtId="0" fontId="4" fillId="13" borderId="0" applyNumberFormat="0" applyBorder="0" applyProtection="0"/>
    <xf numFmtId="0" fontId="4" fillId="14" borderId="0" applyNumberFormat="0" applyBorder="0" applyProtection="0"/>
    <xf numFmtId="0" fontId="4" fillId="21" borderId="0" applyNumberFormat="0" applyBorder="0" applyProtection="0"/>
    <xf numFmtId="164" fontId="2" fillId="0" borderId="1">
      <protection locked="0"/>
    </xf>
    <xf numFmtId="0" fontId="8" fillId="7" borderId="2" applyNumberFormat="0" applyProtection="0"/>
    <xf numFmtId="0" fontId="9" fillId="17" borderId="3" applyNumberFormat="0" applyProtection="0"/>
    <xf numFmtId="0" fontId="10" fillId="17" borderId="2" applyNumberFormat="0" applyProtection="0"/>
    <xf numFmtId="0" fontId="11" fillId="0" borderId="0" applyNumberFormat="0" applyFill="0" applyBorder="0" applyProtection="0">
      <alignment vertical="top"/>
      <protection locked="0"/>
    </xf>
    <xf numFmtId="0" fontId="12" fillId="0" borderId="4" applyNumberFormat="0" applyFill="0" applyProtection="0"/>
    <xf numFmtId="0" fontId="13" fillId="0" borderId="5" applyNumberFormat="0" applyFill="0" applyProtection="0"/>
    <xf numFmtId="0" fontId="14" fillId="0" borderId="6" applyNumberFormat="0" applyFill="0" applyProtection="0"/>
    <xf numFmtId="0" fontId="14" fillId="0" borderId="0" applyNumberFormat="0" applyFill="0" applyBorder="0" applyProtection="0"/>
    <xf numFmtId="0" fontId="15" fillId="0" borderId="0" applyBorder="0">
      <alignment horizontal="center" vertical="center" wrapText="1"/>
    </xf>
    <xf numFmtId="164" fontId="16" fillId="6" borderId="1"/>
    <xf numFmtId="4" fontId="17" fillId="22" borderId="0" applyBorder="0">
      <alignment horizontal="right"/>
    </xf>
    <xf numFmtId="0" fontId="18" fillId="0" borderId="7" applyNumberFormat="0" applyFill="0" applyProtection="0"/>
    <xf numFmtId="0" fontId="19" fillId="23" borderId="8" applyNumberFormat="0" applyProtection="0"/>
    <xf numFmtId="0" fontId="20" fillId="0" borderId="0" applyNumberFormat="0" applyFill="0" applyBorder="0" applyProtection="0"/>
    <xf numFmtId="0" fontId="21" fillId="22" borderId="0" applyNumberFormat="0" applyBorder="0" applyProtection="0"/>
    <xf numFmtId="0" fontId="2" fillId="0" borderId="0"/>
    <xf numFmtId="0" fontId="2" fillId="0" borderId="0"/>
    <xf numFmtId="0" fontId="2" fillId="0" borderId="0"/>
    <xf numFmtId="0" fontId="6" fillId="0" borderId="0">
      <alignment wrapText="1"/>
    </xf>
    <xf numFmtId="0" fontId="2" fillId="0" borderId="0"/>
    <xf numFmtId="0" fontId="2" fillId="0" borderId="0"/>
    <xf numFmtId="0" fontId="2" fillId="0" borderId="0"/>
    <xf numFmtId="0" fontId="6" fillId="0" borderId="0">
      <alignment wrapText="1"/>
    </xf>
    <xf numFmtId="0" fontId="6" fillId="0" borderId="0">
      <alignment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" fillId="0" borderId="0"/>
    <xf numFmtId="0" fontId="5" fillId="0" borderId="0"/>
    <xf numFmtId="0" fontId="7" fillId="24" borderId="0"/>
    <xf numFmtId="0" fontId="39" fillId="0" borderId="0"/>
    <xf numFmtId="0" fontId="2" fillId="0" borderId="0"/>
    <xf numFmtId="0" fontId="23" fillId="3" borderId="0" applyNumberFormat="0" applyBorder="0" applyProtection="0"/>
    <xf numFmtId="165" fontId="24" fillId="25" borderId="9" applyNumberFormat="0" applyBorder="0">
      <alignment vertical="center"/>
      <protection locked="0"/>
    </xf>
    <xf numFmtId="0" fontId="25" fillId="0" borderId="0" applyNumberFormat="0" applyFill="0" applyBorder="0" applyProtection="0"/>
    <xf numFmtId="0" fontId="2" fillId="26" borderId="10" applyNumberFormat="0" applyProtection="0"/>
    <xf numFmtId="9" fontId="2" fillId="0" borderId="0" applyFill="0" applyBorder="0" applyProtection="0"/>
    <xf numFmtId="9" fontId="2" fillId="0" borderId="0" applyFont="0" applyFill="0" applyBorder="0" applyProtection="0"/>
    <xf numFmtId="9" fontId="2" fillId="0" borderId="0" applyFont="0" applyFill="0" applyBorder="0" applyProtection="0"/>
    <xf numFmtId="9" fontId="2" fillId="0" borderId="0" applyFill="0" applyBorder="0" applyProtection="0"/>
    <xf numFmtId="9" fontId="2" fillId="0" borderId="0" applyFont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2" fillId="0" borderId="0" applyFont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ont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9" fontId="2" fillId="0" borderId="0" applyFill="0" applyBorder="0" applyProtection="0"/>
    <xf numFmtId="0" fontId="26" fillId="0" borderId="11" applyNumberFormat="0" applyFill="0" applyProtection="0"/>
    <xf numFmtId="0" fontId="27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8" fillId="0" borderId="0" applyNumberFormat="0" applyFill="0" applyBorder="0" applyProtection="0"/>
    <xf numFmtId="166" fontId="2" fillId="0" borderId="0" applyFont="0" applyFill="0" applyBorder="0" applyProtection="0"/>
    <xf numFmtId="167" fontId="2" fillId="0" borderId="0" applyFont="0" applyFill="0" applyBorder="0" applyProtection="0"/>
    <xf numFmtId="168" fontId="2" fillId="0" borderId="0" applyFill="0" applyBorder="0" applyProtection="0"/>
    <xf numFmtId="169" fontId="2" fillId="0" borderId="0" applyFont="0" applyFill="0" applyBorder="0" applyProtection="0"/>
    <xf numFmtId="168" fontId="2" fillId="0" borderId="0" applyFill="0" applyBorder="0" applyProtection="0"/>
    <xf numFmtId="169" fontId="2" fillId="0" borderId="0" applyFont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9" fontId="2" fillId="0" borderId="0" applyFont="0" applyFill="0" applyBorder="0" applyProtection="0"/>
    <xf numFmtId="169" fontId="2" fillId="0" borderId="0" applyFont="0" applyFill="0" applyBorder="0" applyProtection="0"/>
    <xf numFmtId="170" fontId="39" fillId="0" borderId="0" applyFont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9" fontId="2" fillId="0" borderId="0" applyFont="0" applyFill="0" applyBorder="0" applyProtection="0"/>
    <xf numFmtId="168" fontId="2" fillId="0" borderId="0" applyFill="0" applyBorder="0" applyProtection="0"/>
    <xf numFmtId="170" fontId="2" fillId="0" borderId="0" applyFont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168" fontId="2" fillId="0" borderId="0" applyFill="0" applyBorder="0" applyProtection="0"/>
    <xf numFmtId="0" fontId="29" fillId="4" borderId="0" applyNumberFormat="0" applyBorder="0" applyProtection="0"/>
  </cellStyleXfs>
  <cellXfs count="374">
    <xf numFmtId="0" fontId="0" fillId="0" borderId="0" xfId="0"/>
    <xf numFmtId="0" fontId="30" fillId="0" borderId="0" xfId="0" applyFont="1"/>
    <xf numFmtId="171" fontId="30" fillId="0" borderId="0" xfId="0" applyNumberFormat="1" applyFont="1"/>
    <xf numFmtId="0" fontId="33" fillId="0" borderId="0" xfId="0" applyFont="1"/>
    <xf numFmtId="171" fontId="34" fillId="0" borderId="15" xfId="81" applyNumberFormat="1" applyFont="1" applyBorder="1" applyAlignment="1" applyProtection="1">
      <alignment horizontal="center" vertical="center" wrapText="1"/>
      <protection locked="0"/>
    </xf>
    <xf numFmtId="171" fontId="34" fillId="0" borderId="18" xfId="81" applyNumberFormat="1" applyFont="1" applyBorder="1" applyAlignment="1" applyProtection="1">
      <alignment horizontal="center" vertical="center" wrapText="1"/>
      <protection locked="0"/>
    </xf>
    <xf numFmtId="49" fontId="34" fillId="0" borderId="15" xfId="81" applyNumberFormat="1" applyFont="1" applyBorder="1" applyAlignment="1" applyProtection="1">
      <alignment horizontal="center" vertical="top" wrapText="1"/>
      <protection locked="0"/>
    </xf>
    <xf numFmtId="1" fontId="34" fillId="0" borderId="15" xfId="81" applyNumberFormat="1" applyFont="1" applyBorder="1" applyAlignment="1" applyProtection="1">
      <alignment horizontal="center" vertical="center" wrapText="1"/>
      <protection locked="0"/>
    </xf>
    <xf numFmtId="1" fontId="34" fillId="0" borderId="12" xfId="81" applyNumberFormat="1" applyFont="1" applyBorder="1" applyAlignment="1" applyProtection="1">
      <alignment horizontal="center" vertical="center" wrapText="1"/>
      <protection locked="0"/>
    </xf>
    <xf numFmtId="0" fontId="34" fillId="0" borderId="15" xfId="0" applyFont="1" applyBorder="1" applyAlignment="1" applyProtection="1">
      <alignment horizontal="center" vertical="center" wrapText="1"/>
      <protection locked="0"/>
    </xf>
    <xf numFmtId="171" fontId="34" fillId="0" borderId="15" xfId="0" applyNumberFormat="1" applyFont="1" applyBorder="1" applyAlignment="1" applyProtection="1">
      <alignment horizontal="center" vertical="center" wrapText="1"/>
      <protection locked="0"/>
    </xf>
    <xf numFmtId="14" fontId="34" fillId="0" borderId="15" xfId="0" applyNumberFormat="1" applyFont="1" applyBorder="1" applyAlignment="1" applyProtection="1">
      <alignment horizontal="center" vertical="center" wrapText="1"/>
      <protection locked="0"/>
    </xf>
    <xf numFmtId="0" fontId="34" fillId="0" borderId="15" xfId="0" applyFont="1" applyBorder="1" applyAlignment="1">
      <alignment horizontal="center" vertical="center" wrapText="1"/>
    </xf>
    <xf numFmtId="0" fontId="30" fillId="0" borderId="15" xfId="80" applyFont="1" applyBorder="1" applyAlignment="1">
      <alignment horizontal="center" vertical="top"/>
    </xf>
    <xf numFmtId="0" fontId="34" fillId="0" borderId="15" xfId="0" applyFont="1" applyBorder="1" applyAlignment="1" applyProtection="1">
      <alignment horizontal="center" vertical="center" wrapText="1"/>
    </xf>
    <xf numFmtId="0" fontId="34" fillId="0" borderId="0" xfId="0" applyFont="1" applyAlignment="1" applyProtection="1">
      <alignment horizontal="center" vertical="center" wrapText="1"/>
      <protection locked="0"/>
    </xf>
    <xf numFmtId="0" fontId="34" fillId="0" borderId="0" xfId="0" applyFont="1" applyAlignment="1">
      <alignment horizontal="center" vertical="center" wrapText="1"/>
    </xf>
    <xf numFmtId="49" fontId="34" fillId="0" borderId="15" xfId="81" applyNumberFormat="1" applyFont="1" applyBorder="1" applyAlignment="1" applyProtection="1">
      <alignment horizontal="center" vertical="center" wrapText="1"/>
      <protection locked="0"/>
    </xf>
    <xf numFmtId="4" fontId="34" fillId="0" borderId="15" xfId="0" applyNumberFormat="1" applyFont="1" applyBorder="1" applyAlignment="1" applyProtection="1">
      <alignment horizontal="center" vertical="center" wrapText="1"/>
      <protection locked="0"/>
    </xf>
    <xf numFmtId="49" fontId="34" fillId="0" borderId="15" xfId="0" applyNumberFormat="1" applyFont="1" applyBorder="1" applyAlignment="1" applyProtection="1">
      <alignment horizontal="center" vertical="center" wrapText="1"/>
      <protection locked="0"/>
    </xf>
    <xf numFmtId="171" fontId="34" fillId="0" borderId="15" xfId="0" applyNumberFormat="1" applyFont="1" applyBorder="1" applyAlignment="1" applyProtection="1">
      <alignment horizontal="center" vertical="center" wrapText="1"/>
    </xf>
    <xf numFmtId="14" fontId="34" fillId="0" borderId="15" xfId="0" applyNumberFormat="1" applyFont="1" applyBorder="1" applyAlignment="1" applyProtection="1">
      <alignment horizontal="center" vertical="center" wrapText="1"/>
    </xf>
    <xf numFmtId="172" fontId="34" fillId="0" borderId="15" xfId="0" applyNumberFormat="1" applyFont="1" applyBorder="1" applyAlignment="1" applyProtection="1">
      <alignment horizontal="center" vertical="center" wrapText="1"/>
      <protection locked="0"/>
    </xf>
    <xf numFmtId="0" fontId="30" fillId="0" borderId="15" xfId="0" applyFont="1" applyBorder="1" applyAlignment="1" applyProtection="1">
      <alignment horizontal="center" vertical="center" wrapText="1"/>
      <protection locked="0"/>
    </xf>
    <xf numFmtId="171" fontId="30" fillId="0" borderId="15" xfId="0" applyNumberFormat="1" applyFont="1" applyBorder="1" applyAlignment="1" applyProtection="1">
      <alignment horizontal="center" vertical="center" wrapText="1"/>
      <protection hidden="1"/>
    </xf>
    <xf numFmtId="0" fontId="30" fillId="0" borderId="15" xfId="0" applyFont="1" applyBorder="1" applyAlignment="1" applyProtection="1">
      <alignment horizontal="center" vertical="center" wrapText="1"/>
      <protection hidden="1"/>
    </xf>
    <xf numFmtId="14" fontId="30" fillId="0" borderId="15" xfId="0" applyNumberFormat="1" applyFont="1" applyBorder="1" applyAlignment="1" applyProtection="1">
      <alignment horizontal="center" vertical="top" wrapText="1"/>
      <protection locked="0"/>
    </xf>
    <xf numFmtId="1" fontId="34" fillId="0" borderId="19" xfId="81" applyNumberFormat="1" applyFont="1" applyBorder="1" applyAlignment="1" applyProtection="1">
      <alignment horizontal="center" vertical="center" wrapText="1"/>
      <protection locked="0"/>
    </xf>
    <xf numFmtId="0" fontId="34" fillId="0" borderId="24" xfId="0" applyFont="1" applyBorder="1" applyAlignment="1">
      <alignment horizontal="center" vertical="center" wrapText="1"/>
    </xf>
    <xf numFmtId="0" fontId="34" fillId="0" borderId="12" xfId="0" applyFont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top"/>
      <protection locked="0"/>
    </xf>
    <xf numFmtId="0" fontId="30" fillId="0" borderId="15" xfId="0" applyFont="1" applyBorder="1" applyAlignment="1" applyProtection="1">
      <alignment horizontal="center" vertical="top" wrapText="1"/>
      <protection locked="0"/>
    </xf>
    <xf numFmtId="0" fontId="30" fillId="0" borderId="15" xfId="0" applyFont="1" applyBorder="1" applyAlignment="1">
      <alignment horizontal="center" vertical="top" wrapText="1"/>
    </xf>
    <xf numFmtId="0" fontId="30" fillId="0" borderId="0" xfId="0" applyFont="1" applyAlignment="1">
      <alignment horizontal="center"/>
    </xf>
    <xf numFmtId="0" fontId="30" fillId="0" borderId="15" xfId="0" applyFont="1" applyBorder="1" applyAlignment="1">
      <alignment horizontal="center"/>
    </xf>
    <xf numFmtId="172" fontId="30" fillId="0" borderId="15" xfId="0" applyNumberFormat="1" applyFont="1" applyBorder="1" applyAlignment="1" applyProtection="1">
      <alignment horizontal="center" vertical="top" wrapText="1"/>
      <protection locked="0"/>
    </xf>
    <xf numFmtId="4" fontId="30" fillId="0" borderId="15" xfId="0" applyNumberFormat="1" applyFont="1" applyBorder="1" applyAlignment="1" applyProtection="1">
      <alignment horizontal="center" vertical="top" wrapText="1"/>
      <protection locked="0"/>
    </xf>
    <xf numFmtId="0" fontId="37" fillId="0" borderId="0" xfId="0" applyFont="1"/>
    <xf numFmtId="1" fontId="3" fillId="0" borderId="15" xfId="81" applyNumberFormat="1" applyFont="1" applyBorder="1" applyAlignment="1" applyProtection="1">
      <alignment horizontal="center" vertical="center" wrapText="1"/>
      <protection locked="0"/>
    </xf>
    <xf numFmtId="171" fontId="37" fillId="0" borderId="15" xfId="0" applyNumberFormat="1" applyFont="1" applyBorder="1" applyAlignment="1" applyProtection="1">
      <alignment horizontal="center" vertical="center" wrapText="1"/>
      <protection hidden="1"/>
    </xf>
    <xf numFmtId="14" fontId="3" fillId="0" borderId="15" xfId="81" applyNumberFormat="1" applyFont="1" applyBorder="1" applyAlignment="1" applyProtection="1">
      <alignment horizontal="center" vertical="center" wrapText="1"/>
      <protection locked="0"/>
    </xf>
    <xf numFmtId="171" fontId="30" fillId="0" borderId="15" xfId="0" applyNumberFormat="1" applyFont="1" applyBorder="1" applyAlignment="1" applyProtection="1">
      <alignment horizontal="center" vertical="top" wrapText="1"/>
      <protection hidden="1"/>
    </xf>
    <xf numFmtId="0" fontId="30" fillId="0" borderId="15" xfId="0" applyFont="1" applyBorder="1" applyAlignment="1" applyProtection="1">
      <alignment horizontal="left" vertical="top" wrapText="1"/>
      <protection locked="0"/>
    </xf>
    <xf numFmtId="0" fontId="30" fillId="0" borderId="15" xfId="0" applyFont="1" applyBorder="1" applyAlignment="1" applyProtection="1">
      <alignment horizontal="center" vertical="top" wrapText="1"/>
      <protection hidden="1"/>
    </xf>
    <xf numFmtId="171" fontId="30" fillId="0" borderId="0" xfId="0" applyNumberFormat="1" applyFont="1" applyAlignment="1" applyProtection="1">
      <alignment horizontal="center" vertical="top"/>
      <protection locked="0"/>
    </xf>
    <xf numFmtId="0" fontId="0" fillId="0" borderId="0" xfId="0" applyAlignment="1">
      <alignment horizontal="left"/>
    </xf>
    <xf numFmtId="171" fontId="0" fillId="0" borderId="0" xfId="0" applyNumberFormat="1"/>
    <xf numFmtId="0" fontId="0" fillId="0" borderId="0" xfId="0"/>
    <xf numFmtId="0" fontId="30" fillId="0" borderId="0" xfId="0" applyFont="1" applyAlignment="1">
      <alignment horizontal="left"/>
    </xf>
    <xf numFmtId="1" fontId="34" fillId="0" borderId="15" xfId="81" applyNumberFormat="1" applyFont="1" applyBorder="1" applyAlignment="1" applyProtection="1">
      <alignment horizontal="left" vertical="center" wrapText="1"/>
      <protection locked="0"/>
    </xf>
    <xf numFmtId="1" fontId="34" fillId="0" borderId="13" xfId="81" applyNumberFormat="1" applyFont="1" applyBorder="1" applyAlignment="1" applyProtection="1">
      <alignment horizontal="left" vertical="center" wrapText="1"/>
      <protection locked="0"/>
    </xf>
    <xf numFmtId="1" fontId="34" fillId="0" borderId="14" xfId="81" applyNumberFormat="1" applyFont="1" applyBorder="1" applyAlignment="1" applyProtection="1">
      <alignment horizontal="center" vertical="center" wrapText="1"/>
      <protection locked="0"/>
    </xf>
    <xf numFmtId="1" fontId="34" fillId="0" borderId="13" xfId="81" applyNumberFormat="1" applyFont="1" applyBorder="1" applyAlignment="1" applyProtection="1">
      <alignment horizontal="center" vertical="center" wrapText="1"/>
      <protection locked="0"/>
    </xf>
    <xf numFmtId="0" fontId="34" fillId="0" borderId="15" xfId="0" applyFont="1" applyBorder="1" applyAlignment="1" applyProtection="1">
      <alignment horizontal="center" vertical="top" wrapText="1"/>
      <protection locked="0"/>
    </xf>
    <xf numFmtId="0" fontId="30" fillId="0" borderId="0" xfId="0" applyFont="1" applyAlignment="1" applyProtection="1">
      <alignment horizontal="center" vertical="top" wrapText="1"/>
      <protection locked="0"/>
    </xf>
    <xf numFmtId="0" fontId="30" fillId="0" borderId="17" xfId="0" applyFont="1" applyBorder="1" applyAlignment="1" applyProtection="1">
      <alignment horizontal="center" vertical="top" wrapText="1"/>
      <protection locked="0"/>
    </xf>
    <xf numFmtId="0" fontId="30" fillId="0" borderId="19" xfId="0" applyFont="1" applyBorder="1" applyAlignment="1" applyProtection="1">
      <alignment horizontal="center" vertical="top" wrapText="1"/>
      <protection locked="0"/>
    </xf>
    <xf numFmtId="171" fontId="34" fillId="0" borderId="19" xfId="0" applyNumberFormat="1" applyFont="1" applyBorder="1" applyAlignment="1" applyProtection="1">
      <alignment horizontal="center" vertical="top" wrapText="1"/>
      <protection hidden="1"/>
    </xf>
    <xf numFmtId="171" fontId="30" fillId="0" borderId="19" xfId="0" applyNumberFormat="1" applyFont="1" applyBorder="1" applyAlignment="1" applyProtection="1">
      <alignment horizontal="center" vertical="top" wrapText="1"/>
      <protection hidden="1"/>
    </xf>
    <xf numFmtId="171" fontId="30" fillId="0" borderId="9" xfId="0" applyNumberFormat="1" applyFont="1" applyBorder="1" applyAlignment="1" applyProtection="1">
      <alignment horizontal="center" vertical="top" wrapText="1"/>
      <protection hidden="1"/>
    </xf>
    <xf numFmtId="171" fontId="30" fillId="0" borderId="0" xfId="0" applyNumberFormat="1" applyFont="1" applyAlignment="1" applyProtection="1">
      <alignment horizontal="center" vertical="top" wrapText="1"/>
      <protection hidden="1"/>
    </xf>
    <xf numFmtId="14" fontId="30" fillId="0" borderId="19" xfId="0" applyNumberFormat="1" applyFont="1" applyBorder="1" applyAlignment="1" applyProtection="1">
      <alignment horizontal="center" vertical="top" wrapText="1"/>
      <protection locked="0"/>
    </xf>
    <xf numFmtId="0" fontId="30" fillId="0" borderId="19" xfId="0" applyFont="1" applyBorder="1" applyAlignment="1" applyProtection="1">
      <alignment horizontal="center" vertical="center" wrapText="1"/>
      <protection locked="0"/>
    </xf>
    <xf numFmtId="0" fontId="30" fillId="0" borderId="19" xfId="0" applyFont="1" applyBorder="1" applyAlignment="1" applyProtection="1">
      <alignment horizontal="center" vertical="center" wrapText="1"/>
      <protection hidden="1"/>
    </xf>
    <xf numFmtId="0" fontId="30" fillId="0" borderId="9" xfId="0" applyFont="1" applyBorder="1" applyAlignment="1" applyProtection="1">
      <alignment horizontal="center" vertical="center" wrapText="1"/>
      <protection locked="0"/>
    </xf>
    <xf numFmtId="14" fontId="30" fillId="0" borderId="0" xfId="0" applyNumberFormat="1" applyFont="1" applyAlignment="1" applyProtection="1">
      <alignment horizontal="center" vertical="top" wrapText="1"/>
      <protection locked="0"/>
    </xf>
    <xf numFmtId="14" fontId="30" fillId="0" borderId="13" xfId="0" applyNumberFormat="1" applyFont="1" applyBorder="1" applyAlignment="1" applyProtection="1">
      <alignment horizontal="center" vertical="top" wrapText="1"/>
      <protection locked="0"/>
    </xf>
    <xf numFmtId="172" fontId="30" fillId="0" borderId="17" xfId="0" applyNumberFormat="1" applyFont="1" applyBorder="1" applyAlignment="1" applyProtection="1">
      <alignment horizontal="center" vertical="top" wrapText="1"/>
      <protection locked="0"/>
    </xf>
    <xf numFmtId="4" fontId="30" fillId="0" borderId="0" xfId="0" applyNumberFormat="1" applyFont="1" applyAlignment="1" applyProtection="1">
      <alignment horizontal="center" vertical="top" wrapText="1"/>
      <protection locked="0"/>
    </xf>
    <xf numFmtId="0" fontId="30" fillId="0" borderId="13" xfId="0" applyFont="1" applyBorder="1" applyAlignment="1" applyProtection="1">
      <alignment horizontal="center" vertical="top" wrapText="1"/>
      <protection locked="0"/>
    </xf>
    <xf numFmtId="0" fontId="30" fillId="0" borderId="19" xfId="80" applyFont="1" applyBorder="1" applyAlignment="1">
      <alignment horizontal="center" vertical="top"/>
    </xf>
    <xf numFmtId="0" fontId="30" fillId="0" borderId="24" xfId="80" applyFont="1" applyBorder="1" applyAlignment="1">
      <alignment horizontal="center" vertical="top"/>
    </xf>
    <xf numFmtId="3" fontId="30" fillId="0" borderId="15" xfId="0" applyNumberFormat="1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/>
    </xf>
    <xf numFmtId="171" fontId="30" fillId="0" borderId="15" xfId="0" applyNumberFormat="1" applyFont="1" applyBorder="1" applyAlignment="1">
      <alignment horizontal="center" vertical="center"/>
    </xf>
    <xf numFmtId="171" fontId="30" fillId="0" borderId="15" xfId="0" applyNumberFormat="1" applyFont="1" applyBorder="1" applyAlignment="1">
      <alignment horizontal="center"/>
    </xf>
    <xf numFmtId="3" fontId="30" fillId="0" borderId="15" xfId="0" applyNumberFormat="1" applyFont="1" applyBorder="1" applyAlignment="1">
      <alignment horizontal="center" vertical="center"/>
    </xf>
    <xf numFmtId="0" fontId="30" fillId="0" borderId="13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wrapText="1"/>
    </xf>
    <xf numFmtId="171" fontId="30" fillId="0" borderId="15" xfId="0" applyNumberFormat="1" applyFont="1" applyBorder="1" applyAlignment="1" applyProtection="1">
      <alignment horizontal="center" wrapText="1"/>
      <protection hidden="1"/>
    </xf>
    <xf numFmtId="0" fontId="30" fillId="0" borderId="15" xfId="0" applyFont="1" applyBorder="1" applyAlignment="1" applyProtection="1">
      <alignment horizontal="center" wrapText="1"/>
      <protection hidden="1"/>
    </xf>
    <xf numFmtId="49" fontId="34" fillId="0" borderId="15" xfId="0" applyNumberFormat="1" applyFont="1" applyBorder="1" applyAlignment="1" applyProtection="1">
      <alignment horizontal="center" vertical="center"/>
      <protection locked="0"/>
    </xf>
    <xf numFmtId="49" fontId="30" fillId="0" borderId="15" xfId="0" applyNumberFormat="1" applyFont="1" applyBorder="1" applyAlignment="1">
      <alignment horizontal="center" vertical="top" wrapText="1" shrinkToFit="1"/>
    </xf>
    <xf numFmtId="0" fontId="30" fillId="0" borderId="15" xfId="0" applyFont="1" applyBorder="1" applyAlignment="1">
      <alignment horizontal="center" vertical="top" wrapText="1" shrinkToFit="1"/>
    </xf>
    <xf numFmtId="49" fontId="30" fillId="0" borderId="15" xfId="0" applyNumberFormat="1" applyFont="1" applyBorder="1" applyAlignment="1" applyProtection="1">
      <alignment horizontal="center" vertical="top" wrapText="1"/>
      <protection locked="0"/>
    </xf>
    <xf numFmtId="1" fontId="30" fillId="0" borderId="15" xfId="0" applyNumberFormat="1" applyFont="1" applyBorder="1" applyAlignment="1" applyProtection="1">
      <alignment horizontal="center" vertical="top" wrapText="1"/>
      <protection locked="0"/>
    </xf>
    <xf numFmtId="2" fontId="30" fillId="0" borderId="15" xfId="0" applyNumberFormat="1" applyFont="1" applyBorder="1" applyAlignment="1" applyProtection="1">
      <alignment horizontal="center" vertical="top" wrapText="1"/>
      <protection locked="0"/>
    </xf>
    <xf numFmtId="0" fontId="30" fillId="0" borderId="15" xfId="0" applyFont="1" applyBorder="1" applyAlignment="1" applyProtection="1">
      <alignment horizontal="center" wrapText="1"/>
    </xf>
    <xf numFmtId="2" fontId="30" fillId="0" borderId="13" xfId="0" applyNumberFormat="1" applyFont="1" applyBorder="1" applyAlignment="1" applyProtection="1">
      <alignment horizontal="center" vertical="top" wrapText="1"/>
      <protection locked="0"/>
    </xf>
    <xf numFmtId="49" fontId="34" fillId="0" borderId="19" xfId="0" applyNumberFormat="1" applyFont="1" applyBorder="1" applyAlignment="1" applyProtection="1">
      <alignment horizontal="center" vertical="center" wrapText="1"/>
      <protection locked="0"/>
    </xf>
    <xf numFmtId="49" fontId="34" fillId="0" borderId="15" xfId="0" applyNumberFormat="1" applyFont="1" applyBorder="1" applyAlignment="1">
      <alignment horizontal="center" vertical="center"/>
    </xf>
    <xf numFmtId="0" fontId="34" fillId="0" borderId="13" xfId="0" applyFont="1" applyBorder="1" applyAlignment="1">
      <alignment horizontal="center" vertical="center" wrapText="1"/>
    </xf>
    <xf numFmtId="171" fontId="34" fillId="0" borderId="15" xfId="0" applyNumberFormat="1" applyFont="1" applyBorder="1" applyAlignment="1">
      <alignment horizontal="center" vertical="center"/>
    </xf>
    <xf numFmtId="171" fontId="34" fillId="0" borderId="13" xfId="0" applyNumberFormat="1" applyFont="1" applyBorder="1" applyAlignment="1">
      <alignment horizontal="center" vertical="center"/>
    </xf>
    <xf numFmtId="171" fontId="30" fillId="0" borderId="19" xfId="0" applyNumberFormat="1" applyFont="1" applyBorder="1" applyAlignment="1">
      <alignment horizontal="center"/>
    </xf>
    <xf numFmtId="171" fontId="34" fillId="0" borderId="19" xfId="0" applyNumberFormat="1" applyFont="1" applyBorder="1" applyAlignment="1" applyProtection="1">
      <alignment horizontal="center" vertical="center" wrapText="1"/>
      <protection locked="0"/>
    </xf>
    <xf numFmtId="0" fontId="34" fillId="0" borderId="13" xfId="0" applyFont="1" applyBorder="1" applyAlignment="1" applyProtection="1">
      <alignment horizontal="center" vertical="center" wrapText="1"/>
      <protection locked="0"/>
    </xf>
    <xf numFmtId="0" fontId="30" fillId="0" borderId="19" xfId="0" applyFont="1" applyBorder="1" applyAlignment="1">
      <alignment horizontal="center" vertical="center"/>
    </xf>
    <xf numFmtId="3" fontId="30" fillId="0" borderId="19" xfId="0" applyNumberFormat="1" applyFont="1" applyBorder="1" applyAlignment="1">
      <alignment horizontal="center" vertical="center"/>
    </xf>
    <xf numFmtId="14" fontId="34" fillId="0" borderId="19" xfId="0" applyNumberFormat="1" applyFont="1" applyBorder="1" applyAlignment="1" applyProtection="1">
      <alignment horizontal="center" vertical="center" wrapText="1"/>
      <protection locked="0"/>
    </xf>
    <xf numFmtId="0" fontId="30" fillId="0" borderId="14" xfId="0" applyFont="1" applyBorder="1" applyAlignment="1">
      <alignment horizontal="center"/>
    </xf>
    <xf numFmtId="4" fontId="34" fillId="0" borderId="19" xfId="0" applyNumberFormat="1" applyFont="1" applyBorder="1" applyAlignment="1">
      <alignment horizontal="center" vertical="center"/>
    </xf>
    <xf numFmtId="0" fontId="34" fillId="0" borderId="19" xfId="0" applyFont="1" applyBorder="1" applyAlignment="1">
      <alignment horizontal="center" vertical="center"/>
    </xf>
    <xf numFmtId="14" fontId="34" fillId="0" borderId="0" xfId="0" applyNumberFormat="1" applyFont="1" applyAlignment="1" applyProtection="1">
      <alignment horizontal="center" vertical="center" wrapText="1"/>
      <protection locked="0"/>
    </xf>
    <xf numFmtId="49" fontId="30" fillId="0" borderId="28" xfId="0" applyNumberFormat="1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2" fontId="30" fillId="0" borderId="19" xfId="0" applyNumberFormat="1" applyFont="1" applyBorder="1" applyAlignment="1">
      <alignment horizontal="center" vertical="center"/>
    </xf>
    <xf numFmtId="3" fontId="30" fillId="0" borderId="20" xfId="0" applyNumberFormat="1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49" fontId="34" fillId="0" borderId="19" xfId="0" applyNumberFormat="1" applyFont="1" applyBorder="1" applyAlignment="1" applyProtection="1">
      <alignment horizontal="center" vertical="center"/>
      <protection locked="0"/>
    </xf>
    <xf numFmtId="0" fontId="34" fillId="0" borderId="14" xfId="0" applyFont="1" applyBorder="1" applyAlignment="1" applyProtection="1">
      <alignment horizontal="center" vertical="center" wrapText="1"/>
    </xf>
    <xf numFmtId="171" fontId="34" fillId="0" borderId="12" xfId="0" applyNumberFormat="1" applyFont="1" applyBorder="1" applyAlignment="1">
      <alignment horizontal="center" vertical="center"/>
    </xf>
    <xf numFmtId="49" fontId="34" fillId="0" borderId="24" xfId="0" applyNumberFormat="1" applyFont="1" applyBorder="1" applyAlignment="1">
      <alignment horizontal="center" vertical="center"/>
    </xf>
    <xf numFmtId="171" fontId="34" fillId="0" borderId="37" xfId="0" applyNumberFormat="1" applyFont="1" applyBorder="1" applyAlignment="1">
      <alignment horizontal="center" vertical="center"/>
    </xf>
    <xf numFmtId="3" fontId="30" fillId="0" borderId="28" xfId="0" applyNumberFormat="1" applyFont="1" applyBorder="1" applyAlignment="1">
      <alignment horizontal="center" vertical="center"/>
    </xf>
    <xf numFmtId="49" fontId="34" fillId="0" borderId="12" xfId="0" applyNumberFormat="1" applyFont="1" applyBorder="1" applyAlignment="1">
      <alignment horizontal="center" vertical="center"/>
    </xf>
    <xf numFmtId="0" fontId="34" fillId="0" borderId="30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/>
    </xf>
    <xf numFmtId="3" fontId="30" fillId="0" borderId="12" xfId="0" applyNumberFormat="1" applyFont="1" applyBorder="1" applyAlignment="1">
      <alignment horizontal="center" vertical="center" wrapText="1"/>
    </xf>
    <xf numFmtId="49" fontId="34" fillId="0" borderId="24" xfId="0" applyNumberFormat="1" applyFont="1" applyBorder="1" applyAlignment="1" applyProtection="1">
      <alignment horizontal="center" vertical="center" wrapText="1"/>
      <protection locked="0"/>
    </xf>
    <xf numFmtId="0" fontId="30" fillId="0" borderId="12" xfId="0" applyFont="1" applyBorder="1" applyAlignment="1">
      <alignment horizontal="center" vertical="center"/>
    </xf>
    <xf numFmtId="0" fontId="34" fillId="0" borderId="12" xfId="0" applyFont="1" applyBorder="1" applyAlignment="1" applyProtection="1">
      <alignment horizontal="center" vertical="center" wrapText="1"/>
    </xf>
    <xf numFmtId="171" fontId="34" fillId="0" borderId="30" xfId="0" applyNumberFormat="1" applyFont="1" applyBorder="1" applyAlignment="1">
      <alignment horizontal="center" vertical="center"/>
    </xf>
    <xf numFmtId="171" fontId="30" fillId="0" borderId="24" xfId="0" applyNumberFormat="1" applyFont="1" applyBorder="1" applyAlignment="1">
      <alignment horizontal="center"/>
    </xf>
    <xf numFmtId="171" fontId="34" fillId="0" borderId="24" xfId="0" applyNumberFormat="1" applyFont="1" applyBorder="1" applyAlignment="1" applyProtection="1">
      <alignment horizontal="center" vertical="center" wrapText="1"/>
      <protection locked="0"/>
    </xf>
    <xf numFmtId="0" fontId="34" fillId="0" borderId="32" xfId="0" applyFont="1" applyBorder="1" applyAlignment="1" applyProtection="1">
      <alignment horizontal="center" vertical="center" wrapText="1"/>
    </xf>
    <xf numFmtId="14" fontId="34" fillId="0" borderId="12" xfId="0" applyNumberFormat="1" applyFont="1" applyBorder="1" applyAlignment="1" applyProtection="1">
      <alignment horizontal="center" vertical="center" wrapText="1"/>
      <protection locked="0"/>
    </xf>
    <xf numFmtId="0" fontId="30" fillId="0" borderId="12" xfId="0" applyFont="1" applyBorder="1" applyAlignment="1" applyProtection="1">
      <alignment horizontal="center" vertical="center" wrapText="1"/>
      <protection locked="0"/>
    </xf>
    <xf numFmtId="0" fontId="34" fillId="0" borderId="30" xfId="0" applyFont="1" applyBorder="1" applyAlignment="1" applyProtection="1">
      <alignment horizontal="center" vertical="center" wrapText="1"/>
      <protection locked="0"/>
    </xf>
    <xf numFmtId="3" fontId="30" fillId="0" borderId="24" xfId="0" applyNumberFormat="1" applyFont="1" applyBorder="1" applyAlignment="1">
      <alignment horizontal="center" vertical="center"/>
    </xf>
    <xf numFmtId="14" fontId="34" fillId="0" borderId="24" xfId="0" applyNumberFormat="1" applyFont="1" applyBorder="1" applyAlignment="1" applyProtection="1">
      <alignment horizontal="center" vertical="center" wrapText="1"/>
      <protection locked="0"/>
    </xf>
    <xf numFmtId="0" fontId="30" fillId="0" borderId="24" xfId="0" applyFont="1" applyBorder="1" applyAlignment="1">
      <alignment horizontal="center"/>
    </xf>
    <xf numFmtId="0" fontId="30" fillId="0" borderId="32" xfId="0" applyFont="1" applyBorder="1" applyAlignment="1">
      <alignment horizontal="center"/>
    </xf>
    <xf numFmtId="0" fontId="34" fillId="0" borderId="0" xfId="0" applyFont="1" applyAlignment="1">
      <alignment horizontal="center"/>
    </xf>
    <xf numFmtId="0" fontId="34" fillId="0" borderId="15" xfId="0" applyFont="1" applyBorder="1" applyAlignment="1">
      <alignment horizontal="center"/>
    </xf>
    <xf numFmtId="4" fontId="34" fillId="0" borderId="0" xfId="0" applyNumberFormat="1" applyFont="1" applyAlignment="1" applyProtection="1">
      <alignment horizontal="center" vertical="center" wrapText="1"/>
      <protection locked="0"/>
    </xf>
    <xf numFmtId="171" fontId="34" fillId="0" borderId="15" xfId="0" applyNumberFormat="1" applyFont="1" applyBorder="1" applyAlignment="1" applyProtection="1">
      <alignment horizontal="center" vertical="top" wrapText="1"/>
      <protection hidden="1"/>
    </xf>
    <xf numFmtId="0" fontId="34" fillId="0" borderId="14" xfId="0" applyFont="1" applyBorder="1" applyAlignment="1" applyProtection="1">
      <alignment horizontal="center" vertical="center" wrapText="1"/>
      <protection locked="0"/>
    </xf>
    <xf numFmtId="0" fontId="38" fillId="27" borderId="15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14" fontId="0" fillId="0" borderId="15" xfId="0" applyNumberFormat="1" applyBorder="1" applyAlignment="1">
      <alignment horizontal="center" vertical="center" wrapText="1"/>
    </xf>
    <xf numFmtId="0" fontId="0" fillId="0" borderId="15" xfId="0" applyBorder="1" applyAlignment="1">
      <alignment horizontal="center" wrapText="1"/>
    </xf>
    <xf numFmtId="0" fontId="0" fillId="0" borderId="15" xfId="0" applyBorder="1" applyAlignment="1">
      <alignment horizontal="center" vertical="center"/>
    </xf>
    <xf numFmtId="49" fontId="0" fillId="0" borderId="15" xfId="0" applyNumberFormat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0" fillId="0" borderId="15" xfId="0" applyBorder="1"/>
    <xf numFmtId="171" fontId="34" fillId="0" borderId="15" xfId="0" applyNumberFormat="1" applyFont="1" applyFill="1" applyBorder="1" applyAlignment="1" applyProtection="1">
      <alignment horizontal="center" vertical="center" wrapText="1"/>
      <protection hidden="1"/>
    </xf>
    <xf numFmtId="0" fontId="34" fillId="0" borderId="15" xfId="0" applyFont="1" applyFill="1" applyBorder="1" applyAlignment="1" applyProtection="1">
      <alignment horizontal="center" vertical="center" wrapText="1"/>
      <protection locked="0"/>
    </xf>
    <xf numFmtId="14" fontId="30" fillId="0" borderId="15" xfId="0" applyNumberFormat="1" applyFont="1" applyFill="1" applyBorder="1" applyAlignment="1" applyProtection="1">
      <alignment horizontal="center" vertical="center" wrapText="1"/>
      <protection locked="0"/>
    </xf>
    <xf numFmtId="14" fontId="34" fillId="0" borderId="15" xfId="0" applyNumberFormat="1" applyFont="1" applyFill="1" applyBorder="1" applyAlignment="1">
      <alignment horizontal="center" vertical="center" wrapText="1"/>
    </xf>
    <xf numFmtId="0" fontId="43" fillId="0" borderId="15" xfId="0" applyFont="1" applyFill="1" applyBorder="1" applyAlignment="1">
      <alignment horizontal="center" vertical="center" wrapText="1"/>
    </xf>
    <xf numFmtId="14" fontId="34" fillId="0" borderId="15" xfId="0" applyNumberFormat="1" applyFont="1" applyFill="1" applyBorder="1" applyAlignment="1" applyProtection="1">
      <alignment horizontal="center" vertical="center" wrapText="1"/>
      <protection locked="0"/>
    </xf>
    <xf numFmtId="14" fontId="43" fillId="0" borderId="15" xfId="0" applyNumberFormat="1" applyFont="1" applyFill="1" applyBorder="1" applyAlignment="1" applyProtection="1">
      <alignment horizontal="center" vertical="center" wrapText="1"/>
      <protection locked="0"/>
    </xf>
    <xf numFmtId="14" fontId="34" fillId="0" borderId="15" xfId="81" applyNumberFormat="1" applyFont="1" applyFill="1" applyBorder="1" applyAlignment="1" applyProtection="1">
      <alignment horizontal="center" vertical="center" wrapText="1"/>
      <protection locked="0"/>
    </xf>
    <xf numFmtId="14" fontId="30" fillId="0" borderId="15" xfId="0" applyNumberFormat="1" applyFont="1" applyFill="1" applyBorder="1" applyAlignment="1" applyProtection="1">
      <alignment horizontal="center" vertical="top" wrapText="1"/>
      <protection locked="0"/>
    </xf>
    <xf numFmtId="0" fontId="30" fillId="0" borderId="15" xfId="0" applyFont="1" applyFill="1" applyBorder="1" applyAlignment="1" applyProtection="1">
      <alignment horizontal="center" vertical="top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locked="0"/>
    </xf>
    <xf numFmtId="1" fontId="3" fillId="0" borderId="15" xfId="81" applyNumberFormat="1" applyFont="1" applyFill="1" applyBorder="1" applyAlignment="1" applyProtection="1">
      <alignment horizontal="center" vertical="center" wrapText="1"/>
      <protection locked="0"/>
    </xf>
    <xf numFmtId="0" fontId="30" fillId="0" borderId="15" xfId="0" applyFont="1" applyFill="1" applyBorder="1" applyAlignment="1" applyProtection="1">
      <alignment horizontal="center" vertical="top" wrapText="1"/>
      <protection locked="0"/>
    </xf>
    <xf numFmtId="14" fontId="34" fillId="0" borderId="15" xfId="0" applyNumberFormat="1" applyFont="1" applyFill="1" applyBorder="1" applyAlignment="1" applyProtection="1">
      <alignment horizontal="center" vertical="center" wrapText="1"/>
    </xf>
    <xf numFmtId="1" fontId="34" fillId="0" borderId="15" xfId="81" applyNumberFormat="1" applyFont="1" applyFill="1" applyBorder="1" applyAlignment="1" applyProtection="1">
      <alignment horizontal="center" vertical="center" wrapText="1"/>
      <protection locked="0"/>
    </xf>
    <xf numFmtId="0" fontId="34" fillId="0" borderId="15" xfId="0" applyFont="1" applyFill="1" applyBorder="1" applyAlignment="1" applyProtection="1">
      <alignment horizontal="center" vertical="center" wrapText="1"/>
    </xf>
    <xf numFmtId="49" fontId="34" fillId="0" borderId="15" xfId="81" applyNumberFormat="1" applyFont="1" applyFill="1" applyBorder="1" applyAlignment="1" applyProtection="1">
      <alignment horizontal="center" vertical="top" wrapText="1"/>
      <protection locked="0"/>
    </xf>
    <xf numFmtId="171" fontId="34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15" xfId="0" applyFont="1" applyFill="1" applyBorder="1" applyAlignment="1">
      <alignment horizontal="center" vertical="center" wrapText="1"/>
    </xf>
    <xf numFmtId="49" fontId="34" fillId="0" borderId="15" xfId="0" applyNumberFormat="1" applyFont="1" applyFill="1" applyBorder="1" applyAlignment="1" applyProtection="1">
      <alignment horizontal="center" vertical="center" wrapText="1"/>
    </xf>
    <xf numFmtId="0" fontId="34" fillId="0" borderId="19" xfId="0" applyFont="1" applyFill="1" applyBorder="1" applyAlignment="1" applyProtection="1">
      <alignment horizontal="center" vertical="center" wrapText="1"/>
      <protection locked="0"/>
    </xf>
    <xf numFmtId="0" fontId="34" fillId="0" borderId="19" xfId="0" applyFont="1" applyFill="1" applyBorder="1" applyAlignment="1">
      <alignment horizontal="center" vertical="center" wrapText="1"/>
    </xf>
    <xf numFmtId="0" fontId="30" fillId="0" borderId="15" xfId="80" applyFont="1" applyFill="1" applyBorder="1" applyAlignment="1">
      <alignment horizontal="center" vertical="top"/>
    </xf>
    <xf numFmtId="0" fontId="30" fillId="0" borderId="15" xfId="80" applyFont="1" applyFill="1" applyBorder="1" applyAlignment="1">
      <alignment horizontal="center" vertical="top" wrapText="1"/>
    </xf>
    <xf numFmtId="14" fontId="30" fillId="0" borderId="15" xfId="80" applyNumberFormat="1" applyFont="1" applyFill="1" applyBorder="1" applyAlignment="1">
      <alignment horizontal="center" vertical="top"/>
    </xf>
    <xf numFmtId="0" fontId="30" fillId="0" borderId="15" xfId="80" applyFont="1" applyFill="1" applyBorder="1" applyAlignment="1" applyProtection="1">
      <alignment horizontal="center" vertical="top" wrapText="1"/>
      <protection locked="0"/>
    </xf>
    <xf numFmtId="0" fontId="30" fillId="0" borderId="19" xfId="80" applyFont="1" applyFill="1" applyBorder="1" applyAlignment="1">
      <alignment horizontal="center"/>
    </xf>
    <xf numFmtId="0" fontId="34" fillId="0" borderId="0" xfId="0" applyFont="1" applyFill="1" applyAlignment="1" applyProtection="1">
      <alignment horizontal="center" vertical="center" wrapText="1"/>
      <protection locked="0"/>
    </xf>
    <xf numFmtId="49" fontId="34" fillId="0" borderId="15" xfId="0" applyNumberFormat="1" applyFont="1" applyFill="1" applyBorder="1" applyAlignment="1">
      <alignment horizontal="center" vertical="center" wrapText="1"/>
    </xf>
    <xf numFmtId="176" fontId="34" fillId="0" borderId="15" xfId="59" applyNumberFormat="1" applyFont="1" applyFill="1" applyBorder="1" applyAlignment="1" applyProtection="1">
      <alignment horizontal="center" vertical="center" wrapText="1"/>
    </xf>
    <xf numFmtId="49" fontId="34" fillId="0" borderId="15" xfId="81" applyNumberFormat="1" applyFont="1" applyFill="1" applyBorder="1" applyAlignment="1" applyProtection="1">
      <alignment horizontal="center" vertical="center" wrapText="1"/>
      <protection locked="0"/>
    </xf>
    <xf numFmtId="176" fontId="34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34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Fill="1" applyAlignment="1">
      <alignment horizontal="center" vertical="center" wrapText="1"/>
    </xf>
    <xf numFmtId="49" fontId="34" fillId="0" borderId="15" xfId="0" applyNumberFormat="1" applyFont="1" applyFill="1" applyBorder="1" applyAlignment="1" applyProtection="1">
      <alignment horizontal="center" vertical="center" wrapText="1"/>
      <protection hidden="1"/>
    </xf>
    <xf numFmtId="49" fontId="34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34" fillId="0" borderId="15" xfId="0" applyNumberFormat="1" applyFont="1" applyFill="1" applyBorder="1" applyAlignment="1">
      <alignment horizontal="center" vertical="center" wrapText="1"/>
    </xf>
    <xf numFmtId="0" fontId="34" fillId="0" borderId="15" xfId="0" applyFont="1" applyFill="1" applyBorder="1" applyAlignment="1" applyProtection="1">
      <alignment horizontal="center" vertical="center" wrapText="1"/>
      <protection hidden="1"/>
    </xf>
    <xf numFmtId="49" fontId="34" fillId="0" borderId="15" xfId="0" applyNumberFormat="1" applyFont="1" applyFill="1" applyBorder="1" applyAlignment="1">
      <alignment horizontal="center" vertical="center" wrapText="1" shrinkToFit="1"/>
    </xf>
    <xf numFmtId="0" fontId="34" fillId="0" borderId="15" xfId="0" applyFont="1" applyFill="1" applyBorder="1" applyAlignment="1">
      <alignment horizontal="center" vertical="center" wrapText="1" shrinkToFit="1"/>
    </xf>
    <xf numFmtId="1" fontId="34" fillId="0" borderId="15" xfId="0" applyNumberFormat="1" applyFont="1" applyFill="1" applyBorder="1" applyAlignment="1" applyProtection="1">
      <alignment horizontal="center" vertical="center" wrapText="1"/>
      <protection locked="0"/>
    </xf>
    <xf numFmtId="2" fontId="34" fillId="0" borderId="15" xfId="0" applyNumberFormat="1" applyFont="1" applyFill="1" applyBorder="1" applyAlignment="1" applyProtection="1">
      <alignment horizontal="center" vertical="center" wrapText="1"/>
      <protection locked="0"/>
    </xf>
    <xf numFmtId="171" fontId="34" fillId="0" borderId="15" xfId="0" applyNumberFormat="1" applyFont="1" applyFill="1" applyBorder="1" applyAlignment="1" applyProtection="1">
      <alignment horizontal="center" vertical="center" wrapText="1"/>
    </xf>
    <xf numFmtId="1" fontId="34" fillId="0" borderId="15" xfId="0" applyNumberFormat="1" applyFont="1" applyFill="1" applyBorder="1" applyAlignment="1" applyProtection="1">
      <alignment horizontal="center" vertical="center" wrapText="1"/>
    </xf>
    <xf numFmtId="0" fontId="34" fillId="0" borderId="21" xfId="0" applyFont="1" applyFill="1" applyBorder="1" applyAlignment="1">
      <alignment horizontal="center" vertical="center" wrapText="1"/>
    </xf>
    <xf numFmtId="0" fontId="34" fillId="0" borderId="20" xfId="0" applyFont="1" applyFill="1" applyBorder="1" applyAlignment="1">
      <alignment horizontal="center" vertical="center" wrapText="1"/>
    </xf>
    <xf numFmtId="0" fontId="34" fillId="0" borderId="22" xfId="0" applyFont="1" applyFill="1" applyBorder="1" applyAlignment="1">
      <alignment horizontal="center" vertical="center" wrapText="1"/>
    </xf>
    <xf numFmtId="0" fontId="34" fillId="0" borderId="23" xfId="0" applyFont="1" applyFill="1" applyBorder="1" applyAlignment="1">
      <alignment horizontal="center" vertical="center" wrapText="1"/>
    </xf>
    <xf numFmtId="0" fontId="34" fillId="0" borderId="14" xfId="0" applyFont="1" applyFill="1" applyBorder="1" applyAlignment="1">
      <alignment horizontal="center" vertical="center" wrapText="1"/>
    </xf>
    <xf numFmtId="172" fontId="34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5" xfId="0" applyFont="1" applyFill="1" applyBorder="1" applyAlignment="1">
      <alignment horizontal="center" vertical="center" wrapText="1"/>
    </xf>
    <xf numFmtId="171" fontId="30" fillId="0" borderId="15" xfId="0" applyNumberFormat="1" applyFont="1" applyFill="1" applyBorder="1" applyAlignment="1" applyProtection="1">
      <alignment horizontal="center" vertical="center" wrapText="1"/>
      <protection hidden="1"/>
    </xf>
    <xf numFmtId="0" fontId="30" fillId="0" borderId="15" xfId="0" applyFont="1" applyFill="1" applyBorder="1" applyAlignment="1" applyProtection="1">
      <alignment horizontal="center" vertical="center"/>
      <protection locked="0"/>
    </xf>
    <xf numFmtId="0" fontId="43" fillId="0" borderId="15" xfId="0" applyFont="1" applyFill="1" applyBorder="1" applyAlignment="1" applyProtection="1">
      <alignment horizontal="center" vertical="center" wrapTex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0" xfId="0" applyFont="1" applyFill="1" applyAlignment="1" applyProtection="1">
      <alignment horizontal="center" vertical="center"/>
      <protection locked="0"/>
    </xf>
    <xf numFmtId="49" fontId="30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34" fillId="0" borderId="15" xfId="0" applyNumberFormat="1" applyFont="1" applyFill="1" applyBorder="1" applyAlignment="1">
      <alignment horizontal="center" vertical="center" wrapText="1"/>
    </xf>
    <xf numFmtId="2" fontId="34" fillId="0" borderId="15" xfId="0" applyNumberFormat="1" applyFont="1" applyFill="1" applyBorder="1" applyAlignment="1">
      <alignment horizontal="center" vertical="center" wrapText="1"/>
    </xf>
    <xf numFmtId="49" fontId="42" fillId="0" borderId="0" xfId="0" applyNumberFormat="1" applyFont="1" applyFill="1" applyAlignment="1">
      <alignment horizontal="center" vertical="center"/>
    </xf>
    <xf numFmtId="0" fontId="30" fillId="0" borderId="15" xfId="0" applyFont="1" applyFill="1" applyBorder="1" applyAlignment="1">
      <alignment vertical="center" wrapText="1"/>
    </xf>
    <xf numFmtId="171" fontId="34" fillId="0" borderId="15" xfId="81" applyNumberFormat="1" applyFont="1" applyFill="1" applyBorder="1" applyAlignment="1" applyProtection="1">
      <alignment horizontal="center" vertical="center" wrapText="1"/>
      <protection locked="0"/>
    </xf>
    <xf numFmtId="1" fontId="34" fillId="0" borderId="20" xfId="81" applyNumberFormat="1" applyFont="1" applyFill="1" applyBorder="1" applyAlignment="1" applyProtection="1">
      <alignment horizontal="center" vertical="center" wrapText="1"/>
      <protection locked="0"/>
    </xf>
    <xf numFmtId="1" fontId="34" fillId="0" borderId="19" xfId="81" applyNumberFormat="1" applyFont="1" applyFill="1" applyBorder="1" applyAlignment="1" applyProtection="1">
      <alignment horizontal="center" vertical="center" wrapText="1"/>
      <protection locked="0"/>
    </xf>
    <xf numFmtId="0" fontId="34" fillId="0" borderId="20" xfId="0" applyFont="1" applyFill="1" applyBorder="1" applyAlignment="1" applyProtection="1">
      <alignment horizontal="center" vertical="center" wrapText="1"/>
      <protection locked="0"/>
    </xf>
    <xf numFmtId="0" fontId="34" fillId="0" borderId="24" xfId="0" applyFont="1" applyFill="1" applyBorder="1" applyAlignment="1">
      <alignment horizontal="center" vertical="center" wrapText="1"/>
    </xf>
    <xf numFmtId="0" fontId="34" fillId="0" borderId="25" xfId="0" applyFont="1" applyFill="1" applyBorder="1" applyAlignment="1">
      <alignment horizontal="center" vertical="center" wrapText="1"/>
    </xf>
    <xf numFmtId="0" fontId="34" fillId="0" borderId="26" xfId="0" applyFont="1" applyFill="1" applyBorder="1" applyAlignment="1">
      <alignment horizontal="center" vertical="center" wrapText="1"/>
    </xf>
    <xf numFmtId="0" fontId="34" fillId="0" borderId="25" xfId="0" applyFont="1" applyFill="1" applyBorder="1" applyAlignment="1" applyProtection="1">
      <alignment horizontal="center" vertical="center" wrapText="1"/>
      <protection locked="0"/>
    </xf>
    <xf numFmtId="0" fontId="34" fillId="0" borderId="26" xfId="0" applyFont="1" applyFill="1" applyBorder="1" applyAlignment="1" applyProtection="1">
      <alignment horizontal="center" vertical="center" wrapText="1"/>
      <protection locked="0"/>
    </xf>
    <xf numFmtId="0" fontId="34" fillId="0" borderId="12" xfId="0" applyFont="1" applyFill="1" applyBorder="1" applyAlignment="1" applyProtection="1">
      <alignment horizontal="center" vertical="center" wrapText="1"/>
      <protection locked="0"/>
    </xf>
    <xf numFmtId="177" fontId="34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23" xfId="0" applyFont="1" applyFill="1" applyBorder="1" applyAlignment="1" applyProtection="1">
      <alignment horizontal="center" vertical="center" wrapText="1"/>
      <protection locked="0"/>
    </xf>
    <xf numFmtId="0" fontId="34" fillId="0" borderId="24" xfId="0" applyFont="1" applyFill="1" applyBorder="1" applyAlignment="1" applyProtection="1">
      <alignment horizontal="center" vertical="center" wrapText="1"/>
      <protection locked="0"/>
    </xf>
    <xf numFmtId="0" fontId="34" fillId="0" borderId="27" xfId="0" applyFont="1" applyFill="1" applyBorder="1" applyAlignment="1" applyProtection="1">
      <alignment horizontal="center" vertical="center" wrapText="1"/>
      <protection locked="0"/>
    </xf>
    <xf numFmtId="0" fontId="34" fillId="0" borderId="28" xfId="0" applyFont="1" applyFill="1" applyBorder="1" applyAlignment="1" applyProtection="1">
      <alignment horizontal="center" vertical="center" wrapText="1"/>
      <protection locked="0"/>
    </xf>
    <xf numFmtId="0" fontId="34" fillId="0" borderId="21" xfId="0" applyFont="1" applyFill="1" applyBorder="1" applyAlignment="1" applyProtection="1">
      <alignment horizontal="center" vertical="center" wrapText="1"/>
      <protection locked="0"/>
    </xf>
    <xf numFmtId="0" fontId="34" fillId="0" borderId="18" xfId="0" applyFont="1" applyFill="1" applyBorder="1" applyAlignment="1">
      <alignment horizontal="center" vertical="center" wrapText="1"/>
    </xf>
    <xf numFmtId="16" fontId="34" fillId="0" borderId="15" xfId="0" applyNumberFormat="1" applyFont="1" applyFill="1" applyBorder="1" applyAlignment="1" applyProtection="1">
      <alignment horizontal="center" vertical="center" wrapText="1"/>
      <protection locked="0"/>
    </xf>
    <xf numFmtId="49" fontId="34" fillId="0" borderId="0" xfId="0" applyNumberFormat="1" applyFont="1" applyFill="1" applyAlignment="1">
      <alignment horizontal="center" vertical="center" wrapText="1"/>
    </xf>
    <xf numFmtId="171" fontId="34" fillId="0" borderId="15" xfId="134" applyNumberFormat="1" applyFont="1" applyFill="1" applyBorder="1" applyAlignment="1" applyProtection="1">
      <alignment horizontal="center" vertical="center" wrapText="1"/>
      <protection locked="0"/>
    </xf>
    <xf numFmtId="0" fontId="41" fillId="0" borderId="0" xfId="0" applyFont="1" applyFill="1" applyAlignment="1">
      <alignment horizontal="center" vertical="center"/>
    </xf>
    <xf numFmtId="0" fontId="34" fillId="0" borderId="15" xfId="0" applyFont="1" applyFill="1" applyBorder="1" applyAlignment="1" applyProtection="1">
      <alignment horizontal="center" vertical="top" wrapText="1"/>
    </xf>
    <xf numFmtId="177" fontId="34" fillId="0" borderId="15" xfId="0" applyNumberFormat="1" applyFont="1" applyFill="1" applyBorder="1" applyAlignment="1" applyProtection="1">
      <alignment horizontal="center" vertical="center" wrapText="1"/>
      <protection hidden="1"/>
    </xf>
    <xf numFmtId="0" fontId="34" fillId="0" borderId="29" xfId="0" applyFont="1" applyFill="1" applyBorder="1" applyAlignment="1">
      <alignment horizontal="center" vertical="center" wrapText="1"/>
    </xf>
    <xf numFmtId="0" fontId="34" fillId="0" borderId="15" xfId="0" quotePrefix="1" applyFont="1" applyFill="1" applyBorder="1" applyAlignment="1">
      <alignment horizontal="center" vertical="center" wrapText="1"/>
    </xf>
    <xf numFmtId="14" fontId="34" fillId="0" borderId="15" xfId="0" quotePrefix="1" applyNumberFormat="1" applyFont="1" applyFill="1" applyBorder="1" applyAlignment="1">
      <alignment horizontal="center" vertical="center" wrapText="1"/>
    </xf>
    <xf numFmtId="178" fontId="34" fillId="0" borderId="15" xfId="0" applyNumberFormat="1" applyFont="1" applyFill="1" applyBorder="1" applyAlignment="1" applyProtection="1">
      <alignment horizontal="center" vertical="center" wrapText="1"/>
    </xf>
    <xf numFmtId="179" fontId="34" fillId="0" borderId="15" xfId="0" applyNumberFormat="1" applyFont="1" applyFill="1" applyBorder="1" applyAlignment="1" applyProtection="1">
      <alignment horizontal="center" vertical="center" wrapText="1"/>
    </xf>
    <xf numFmtId="4" fontId="34" fillId="0" borderId="15" xfId="0" applyNumberFormat="1" applyFont="1" applyFill="1" applyBorder="1" applyAlignment="1" applyProtection="1">
      <alignment horizontal="center" vertical="center" wrapText="1"/>
    </xf>
    <xf numFmtId="3" fontId="34" fillId="0" borderId="15" xfId="0" applyNumberFormat="1" applyFont="1" applyFill="1" applyBorder="1" applyAlignment="1" applyProtection="1">
      <alignment horizontal="center" vertical="center" wrapText="1"/>
      <protection locked="0"/>
    </xf>
    <xf numFmtId="172" fontId="30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30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Fill="1" applyAlignment="1" applyProtection="1">
      <alignment horizontal="center" vertical="center" wrapText="1"/>
      <protection locked="0"/>
    </xf>
    <xf numFmtId="49" fontId="30" fillId="0" borderId="15" xfId="0" applyNumberFormat="1" applyFont="1" applyFill="1" applyBorder="1" applyAlignment="1" applyProtection="1">
      <alignment horizontal="center" vertical="center" wrapText="1"/>
      <protection hidden="1"/>
    </xf>
    <xf numFmtId="171" fontId="30" fillId="0" borderId="15" xfId="0" applyNumberFormat="1" applyFont="1" applyFill="1" applyBorder="1" applyAlignment="1" applyProtection="1">
      <alignment horizontal="center" vertical="center"/>
      <protection locked="0"/>
    </xf>
    <xf numFmtId="14" fontId="30" fillId="0" borderId="15" xfId="0" applyNumberFormat="1" applyFont="1" applyFill="1" applyBorder="1" applyAlignment="1" applyProtection="1">
      <alignment horizontal="center" vertical="center"/>
      <protection locked="0"/>
    </xf>
    <xf numFmtId="14" fontId="30" fillId="0" borderId="15" xfId="0" applyNumberFormat="1" applyFont="1" applyFill="1" applyBorder="1" applyAlignment="1" applyProtection="1">
      <alignment horizontal="center" vertical="top"/>
      <protection locked="0"/>
    </xf>
    <xf numFmtId="0" fontId="30" fillId="0" borderId="0" xfId="0" applyFont="1" applyFill="1" applyAlignment="1" applyProtection="1">
      <alignment horizontal="center" vertical="top"/>
      <protection locked="0"/>
    </xf>
    <xf numFmtId="49" fontId="30" fillId="0" borderId="15" xfId="0" applyNumberFormat="1" applyFont="1" applyFill="1" applyBorder="1" applyAlignment="1" applyProtection="1">
      <alignment horizontal="center" vertical="center"/>
      <protection locked="0"/>
    </xf>
    <xf numFmtId="171" fontId="30" fillId="0" borderId="15" xfId="0" applyNumberFormat="1" applyFont="1" applyFill="1" applyBorder="1" applyAlignment="1" applyProtection="1">
      <alignment horizontal="center" vertical="top"/>
      <protection locked="0"/>
    </xf>
    <xf numFmtId="0" fontId="35" fillId="0" borderId="15" xfId="0" applyFont="1" applyFill="1" applyBorder="1" applyAlignment="1">
      <alignment horizontal="center" vertical="center" wrapText="1"/>
    </xf>
    <xf numFmtId="171" fontId="30" fillId="0" borderId="15" xfId="0" applyNumberFormat="1" applyFont="1" applyFill="1" applyBorder="1" applyAlignment="1" applyProtection="1">
      <alignment horizontal="center" vertical="center" wrapText="1"/>
      <protection locked="0"/>
    </xf>
    <xf numFmtId="171" fontId="36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36" fillId="0" borderId="0" xfId="0" applyFont="1" applyFill="1" applyAlignment="1" applyProtection="1">
      <alignment horizontal="center" vertical="center" wrapText="1"/>
      <protection locked="0"/>
    </xf>
    <xf numFmtId="49" fontId="30" fillId="0" borderId="15" xfId="0" applyNumberFormat="1" applyFont="1" applyFill="1" applyBorder="1" applyAlignment="1" applyProtection="1">
      <alignment horizontal="center" vertical="top"/>
      <protection locked="0"/>
    </xf>
    <xf numFmtId="0" fontId="30" fillId="0" borderId="15" xfId="0" applyFont="1" applyFill="1" applyBorder="1" applyAlignment="1" applyProtection="1">
      <alignment horizontal="center" vertical="center" wrapText="1"/>
    </xf>
    <xf numFmtId="0" fontId="30" fillId="0" borderId="15" xfId="0" applyFont="1" applyFill="1" applyBorder="1" applyAlignment="1">
      <alignment horizontal="center" vertical="top" wrapText="1"/>
    </xf>
    <xf numFmtId="0" fontId="35" fillId="0" borderId="15" xfId="0" applyFont="1" applyFill="1" applyBorder="1" applyAlignment="1">
      <alignment horizontal="center" vertical="top" wrapText="1"/>
    </xf>
    <xf numFmtId="0" fontId="30" fillId="0" borderId="15" xfId="0" applyFont="1" applyFill="1" applyBorder="1" applyAlignment="1">
      <alignment horizontal="center"/>
    </xf>
    <xf numFmtId="49" fontId="30" fillId="0" borderId="15" xfId="0" applyNumberFormat="1" applyFont="1" applyFill="1" applyBorder="1" applyAlignment="1" applyProtection="1">
      <alignment horizontal="center" vertical="top" wrapText="1"/>
      <protection hidden="1"/>
    </xf>
    <xf numFmtId="172" fontId="30" fillId="0" borderId="15" xfId="0" applyNumberFormat="1" applyFont="1" applyFill="1" applyBorder="1" applyAlignment="1" applyProtection="1">
      <alignment horizontal="center" vertical="top" wrapText="1"/>
      <protection locked="0"/>
    </xf>
    <xf numFmtId="4" fontId="30" fillId="0" borderId="15" xfId="0" applyNumberFormat="1" applyFont="1" applyFill="1" applyBorder="1" applyAlignment="1" applyProtection="1">
      <alignment horizontal="center" vertical="top" wrapText="1"/>
      <protection locked="0"/>
    </xf>
    <xf numFmtId="0" fontId="30" fillId="0" borderId="0" xfId="0" applyFont="1" applyFill="1" applyAlignment="1">
      <alignment horizontal="center"/>
    </xf>
    <xf numFmtId="0" fontId="34" fillId="0" borderId="15" xfId="81" applyFont="1" applyFill="1" applyBorder="1" applyAlignment="1" applyProtection="1">
      <alignment horizontal="center" vertical="center" wrapText="1"/>
      <protection locked="0"/>
    </xf>
    <xf numFmtId="14" fontId="30" fillId="0" borderId="15" xfId="0" applyNumberFormat="1" applyFont="1" applyFill="1" applyBorder="1" applyAlignment="1" applyProtection="1">
      <alignment horizontal="center" vertical="center" wrapText="1"/>
    </xf>
    <xf numFmtId="0" fontId="30" fillId="0" borderId="15" xfId="0" applyFont="1" applyFill="1" applyBorder="1" applyAlignment="1" applyProtection="1">
      <alignment vertical="center" wrapText="1"/>
    </xf>
    <xf numFmtId="0" fontId="34" fillId="0" borderId="15" xfId="0" applyFont="1" applyFill="1" applyBorder="1" applyAlignment="1" applyProtection="1">
      <alignment horizontal="center" vertical="center" wrapText="1"/>
      <protection locked="0"/>
    </xf>
    <xf numFmtId="176" fontId="3" fillId="0" borderId="15" xfId="0" applyNumberFormat="1" applyFont="1" applyFill="1" applyBorder="1" applyAlignment="1" applyProtection="1">
      <alignment horizontal="left" vertical="center" wrapText="1"/>
    </xf>
    <xf numFmtId="0" fontId="3" fillId="0" borderId="15" xfId="0" applyFont="1" applyFill="1" applyBorder="1" applyAlignment="1" applyProtection="1">
      <alignment horizontal="left" vertical="center" wrapText="1"/>
    </xf>
    <xf numFmtId="2" fontId="3" fillId="0" borderId="15" xfId="0" applyNumberFormat="1" applyFont="1" applyFill="1" applyBorder="1" applyAlignment="1" applyProtection="1">
      <alignment horizontal="center" vertical="center" wrapText="1"/>
    </xf>
    <xf numFmtId="0" fontId="3" fillId="0" borderId="15" xfId="0" applyFont="1" applyFill="1" applyBorder="1" applyAlignment="1">
      <alignment horizontal="center" vertical="center"/>
    </xf>
    <xf numFmtId="1" fontId="3" fillId="0" borderId="15" xfId="0" applyNumberFormat="1" applyFont="1" applyFill="1" applyBorder="1" applyAlignment="1" applyProtection="1">
      <alignment horizontal="center" vertical="center" wrapText="1"/>
    </xf>
    <xf numFmtId="171" fontId="30" fillId="0" borderId="15" xfId="0" applyNumberFormat="1" applyFont="1" applyFill="1" applyBorder="1" applyAlignment="1" applyProtection="1">
      <alignment horizontal="center" vertical="top" wrapText="1"/>
      <protection hidden="1"/>
    </xf>
    <xf numFmtId="171" fontId="30" fillId="0" borderId="15" xfId="0" applyNumberFormat="1" applyFont="1" applyFill="1" applyBorder="1" applyAlignment="1">
      <alignment horizontal="center"/>
    </xf>
    <xf numFmtId="49" fontId="34" fillId="0" borderId="15" xfId="0" applyNumberFormat="1" applyFont="1" applyFill="1" applyBorder="1" applyAlignment="1">
      <alignment horizontal="center" vertical="center" wrapText="1"/>
    </xf>
    <xf numFmtId="0" fontId="34" fillId="0" borderId="15" xfId="0" applyFont="1" applyFill="1" applyBorder="1" applyAlignment="1">
      <alignment horizontal="center" vertical="center" wrapText="1"/>
    </xf>
    <xf numFmtId="14" fontId="34" fillId="0" borderId="15" xfId="0" applyNumberFormat="1" applyFont="1" applyFill="1" applyBorder="1" applyAlignment="1">
      <alignment horizontal="center" vertical="center" wrapText="1"/>
    </xf>
    <xf numFmtId="0" fontId="34" fillId="0" borderId="15" xfId="0" applyFont="1" applyFill="1" applyBorder="1" applyAlignment="1" applyProtection="1">
      <alignment horizontal="center" vertical="center" wrapText="1"/>
      <protection locked="0"/>
    </xf>
    <xf numFmtId="0" fontId="34" fillId="0" borderId="20" xfId="0" applyFont="1" applyFill="1" applyBorder="1" applyAlignment="1">
      <alignment horizontal="center" vertical="center" wrapText="1"/>
    </xf>
    <xf numFmtId="0" fontId="34" fillId="0" borderId="15" xfId="0" applyFont="1" applyFill="1" applyBorder="1" applyAlignment="1">
      <alignment vertical="center" wrapText="1"/>
    </xf>
    <xf numFmtId="175" fontId="34" fillId="0" borderId="15" xfId="0" applyNumberFormat="1" applyFont="1" applyFill="1" applyBorder="1" applyAlignment="1" applyProtection="1">
      <alignment horizontal="center" vertical="center" wrapText="1"/>
      <protection locked="0"/>
    </xf>
    <xf numFmtId="165" fontId="34" fillId="0" borderId="15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15" xfId="0" applyFont="1" applyFill="1" applyBorder="1" applyAlignment="1">
      <alignment horizontal="center" vertical="center" wrapText="1"/>
    </xf>
    <xf numFmtId="0" fontId="34" fillId="0" borderId="15" xfId="0" applyFont="1" applyFill="1" applyBorder="1" applyAlignment="1" applyProtection="1">
      <alignment vertical="center" wrapText="1"/>
      <protection locked="0"/>
    </xf>
    <xf numFmtId="0" fontId="34" fillId="0" borderId="15" xfId="0" applyFont="1" applyFill="1" applyBorder="1" applyAlignment="1" applyProtection="1">
      <alignment horizontal="center" vertical="center" wrapText="1"/>
      <protection locked="0"/>
    </xf>
    <xf numFmtId="171" fontId="34" fillId="0" borderId="15" xfId="134" applyNumberFormat="1" applyFont="1" applyFill="1" applyBorder="1" applyAlignment="1" applyProtection="1">
      <alignment horizontal="center" vertical="center" wrapText="1"/>
      <protection hidden="1"/>
    </xf>
    <xf numFmtId="171" fontId="37" fillId="0" borderId="15" xfId="0" applyNumberFormat="1" applyFont="1" applyFill="1" applyBorder="1" applyAlignment="1" applyProtection="1">
      <alignment horizontal="center" vertical="center" wrapText="1"/>
      <protection hidden="1"/>
    </xf>
    <xf numFmtId="171" fontId="34" fillId="0" borderId="15" xfId="0" applyNumberFormat="1" applyFont="1" applyFill="1" applyBorder="1" applyAlignment="1">
      <alignment horizontal="center" vertical="center" wrapText="1"/>
    </xf>
    <xf numFmtId="14" fontId="34" fillId="0" borderId="15" xfId="0" applyNumberFormat="1" applyFont="1" applyFill="1" applyBorder="1" applyAlignment="1">
      <alignment horizontal="center" vertical="center" wrapText="1"/>
    </xf>
    <xf numFmtId="0" fontId="34" fillId="0" borderId="15" xfId="0" applyFont="1" applyFill="1" applyBorder="1" applyAlignment="1">
      <alignment horizontal="center" vertical="center" wrapText="1"/>
    </xf>
    <xf numFmtId="0" fontId="34" fillId="0" borderId="15" xfId="0" applyFont="1" applyFill="1" applyBorder="1" applyAlignment="1" applyProtection="1">
      <alignment horizontal="center" vertical="center" wrapText="1"/>
      <protection locked="0"/>
    </xf>
    <xf numFmtId="49" fontId="34" fillId="0" borderId="15" xfId="0" applyNumberFormat="1" applyFont="1" applyFill="1" applyBorder="1" applyAlignment="1">
      <alignment horizontal="center" vertical="center" wrapText="1"/>
    </xf>
    <xf numFmtId="171" fontId="32" fillId="0" borderId="0" xfId="0" applyNumberFormat="1" applyFont="1" applyAlignment="1">
      <alignment horizontal="center"/>
    </xf>
    <xf numFmtId="171" fontId="34" fillId="0" borderId="15" xfId="81" applyNumberFormat="1" applyFont="1" applyBorder="1" applyAlignment="1" applyProtection="1">
      <alignment horizontal="center" vertical="center" wrapText="1"/>
      <protection locked="0"/>
    </xf>
    <xf numFmtId="0" fontId="34" fillId="28" borderId="15" xfId="0" applyFont="1" applyFill="1" applyBorder="1" applyAlignment="1" applyProtection="1">
      <alignment horizontal="center" vertical="center" wrapText="1"/>
      <protection locked="0"/>
    </xf>
    <xf numFmtId="171" fontId="34" fillId="0" borderId="18" xfId="81" applyNumberFormat="1" applyFont="1" applyFill="1" applyBorder="1" applyAlignment="1" applyProtection="1">
      <alignment horizontal="center" vertical="center" wrapText="1"/>
      <protection locked="0"/>
    </xf>
    <xf numFmtId="171" fontId="30" fillId="0" borderId="15" xfId="80" applyNumberFormat="1" applyFont="1" applyFill="1" applyBorder="1" applyAlignment="1">
      <alignment horizontal="center" vertical="top"/>
    </xf>
    <xf numFmtId="171" fontId="30" fillId="0" borderId="15" xfId="80" applyNumberFormat="1" applyFont="1" applyFill="1" applyBorder="1" applyAlignment="1">
      <alignment horizontal="center"/>
    </xf>
    <xf numFmtId="0" fontId="31" fillId="0" borderId="0" xfId="46" applyFont="1" applyFill="1" applyAlignment="1" applyProtection="1"/>
    <xf numFmtId="0" fontId="30" fillId="0" borderId="0" xfId="0" applyFont="1" applyFill="1"/>
    <xf numFmtId="171" fontId="30" fillId="0" borderId="0" xfId="0" applyNumberFormat="1" applyFont="1" applyFill="1"/>
    <xf numFmtId="0" fontId="33" fillId="0" borderId="0" xfId="0" applyFont="1" applyFill="1"/>
    <xf numFmtId="171" fontId="30" fillId="0" borderId="0" xfId="0" applyNumberFormat="1" applyFont="1" applyFill="1" applyAlignment="1" applyProtection="1">
      <alignment horizontal="center" vertical="top"/>
      <protection locked="0"/>
    </xf>
    <xf numFmtId="0" fontId="33" fillId="0" borderId="0" xfId="0" applyFont="1" applyFill="1" applyAlignment="1">
      <alignment horizontal="left"/>
    </xf>
    <xf numFmtId="171" fontId="34" fillId="0" borderId="15" xfId="0" applyNumberFormat="1" applyFont="1" applyFill="1" applyBorder="1" applyAlignment="1">
      <alignment horizontal="center" vertical="center" wrapText="1"/>
    </xf>
    <xf numFmtId="14" fontId="34" fillId="0" borderId="15" xfId="0" applyNumberFormat="1" applyFont="1" applyFill="1" applyBorder="1" applyAlignment="1">
      <alignment horizontal="center" vertical="center" wrapText="1"/>
    </xf>
    <xf numFmtId="0" fontId="34" fillId="0" borderId="15" xfId="0" applyFont="1" applyFill="1" applyBorder="1" applyAlignment="1">
      <alignment horizontal="center" vertical="center" wrapText="1"/>
    </xf>
    <xf numFmtId="0" fontId="34" fillId="0" borderId="15" xfId="0" applyFont="1" applyFill="1" applyBorder="1" applyAlignment="1" applyProtection="1">
      <alignment horizontal="center" vertical="center" wrapText="1"/>
      <protection locked="0"/>
    </xf>
    <xf numFmtId="49" fontId="34" fillId="0" borderId="15" xfId="0" applyNumberFormat="1" applyFont="1" applyFill="1" applyBorder="1" applyAlignment="1">
      <alignment horizontal="center" vertical="center" wrapText="1"/>
    </xf>
    <xf numFmtId="0" fontId="34" fillId="0" borderId="23" xfId="0" applyFont="1" applyFill="1" applyBorder="1" applyAlignment="1" applyProtection="1">
      <alignment horizontal="center" vertical="center" wrapText="1"/>
      <protection locked="0"/>
    </xf>
    <xf numFmtId="0" fontId="34" fillId="0" borderId="25" xfId="0" applyFont="1" applyFill="1" applyBorder="1" applyAlignment="1" applyProtection="1">
      <alignment horizontal="center" vertical="center" wrapText="1"/>
      <protection locked="0"/>
    </xf>
    <xf numFmtId="0" fontId="34" fillId="0" borderId="20" xfId="0" applyFont="1" applyFill="1" applyBorder="1" applyAlignment="1">
      <alignment horizontal="center" vertical="center" wrapText="1"/>
    </xf>
    <xf numFmtId="0" fontId="34" fillId="0" borderId="15" xfId="0" applyFont="1" applyFill="1" applyBorder="1" applyAlignment="1" applyProtection="1">
      <alignment horizontal="center" vertical="center" wrapText="1"/>
      <protection locked="0"/>
    </xf>
    <xf numFmtId="14" fontId="34" fillId="0" borderId="15" xfId="0" applyNumberFormat="1" applyFont="1" applyFill="1" applyBorder="1" applyAlignment="1">
      <alignment horizontal="center" vertical="center" wrapText="1"/>
    </xf>
    <xf numFmtId="0" fontId="34" fillId="0" borderId="15" xfId="0" applyFont="1" applyFill="1" applyBorder="1" applyAlignment="1">
      <alignment horizontal="center" vertical="center" wrapText="1"/>
    </xf>
    <xf numFmtId="49" fontId="34" fillId="0" borderId="15" xfId="0" applyNumberFormat="1" applyFont="1" applyFill="1" applyBorder="1" applyAlignment="1">
      <alignment horizontal="center" vertical="center" wrapText="1"/>
    </xf>
    <xf numFmtId="171" fontId="34" fillId="0" borderId="15" xfId="0" applyNumberFormat="1" applyFont="1" applyFill="1" applyBorder="1" applyAlignment="1">
      <alignment horizontal="center" vertical="center" wrapText="1"/>
    </xf>
    <xf numFmtId="173" fontId="34" fillId="0" borderId="12" xfId="139" applyNumberFormat="1" applyFont="1" applyBorder="1" applyAlignment="1" applyProtection="1">
      <alignment horizontal="center" vertical="top" wrapText="1"/>
      <protection locked="0"/>
    </xf>
    <xf numFmtId="173" fontId="34" fillId="0" borderId="18" xfId="139" applyNumberFormat="1" applyFont="1" applyBorder="1" applyAlignment="1" applyProtection="1">
      <alignment horizontal="center" vertical="top" wrapText="1"/>
      <protection locked="0"/>
    </xf>
    <xf numFmtId="173" fontId="34" fillId="0" borderId="12" xfId="0" applyNumberFormat="1" applyFont="1" applyBorder="1" applyAlignment="1" applyProtection="1">
      <alignment horizontal="center" vertical="top" wrapText="1"/>
      <protection locked="0"/>
    </xf>
    <xf numFmtId="173" fontId="34" fillId="0" borderId="18" xfId="0" applyNumberFormat="1" applyFont="1" applyBorder="1" applyAlignment="1" applyProtection="1">
      <alignment horizontal="center" vertical="top" wrapText="1"/>
      <protection locked="0"/>
    </xf>
    <xf numFmtId="49" fontId="34" fillId="0" borderId="13" xfId="0" applyNumberFormat="1" applyFont="1" applyBorder="1" applyAlignment="1" applyProtection="1">
      <alignment horizontal="center" vertical="top" wrapText="1"/>
      <protection locked="0"/>
    </xf>
    <xf numFmtId="49" fontId="34" fillId="0" borderId="16" xfId="0" applyNumberFormat="1" applyFont="1" applyBorder="1" applyAlignment="1" applyProtection="1">
      <alignment horizontal="center" vertical="top" wrapText="1"/>
      <protection locked="0"/>
    </xf>
    <xf numFmtId="49" fontId="34" fillId="0" borderId="14" xfId="0" applyNumberFormat="1" applyFont="1" applyBorder="1" applyAlignment="1" applyProtection="1">
      <alignment horizontal="center" vertical="top" wrapText="1"/>
      <protection locked="0"/>
    </xf>
    <xf numFmtId="49" fontId="34" fillId="0" borderId="12" xfId="81" applyNumberFormat="1" applyFont="1" applyBorder="1" applyAlignment="1" applyProtection="1">
      <alignment horizontal="center" vertical="top" wrapText="1"/>
      <protection locked="0"/>
    </xf>
    <xf numFmtId="49" fontId="34" fillId="0" borderId="17" xfId="81" applyNumberFormat="1" applyFont="1" applyBorder="1" applyAlignment="1" applyProtection="1">
      <alignment horizontal="center" vertical="top" wrapText="1"/>
      <protection locked="0"/>
    </xf>
    <xf numFmtId="49" fontId="34" fillId="0" borderId="18" xfId="81" applyNumberFormat="1" applyFont="1" applyBorder="1" applyAlignment="1" applyProtection="1">
      <alignment horizontal="center" vertical="top" wrapText="1"/>
      <protection locked="0"/>
    </xf>
    <xf numFmtId="173" fontId="34" fillId="0" borderId="17" xfId="0" applyNumberFormat="1" applyFont="1" applyBorder="1" applyAlignment="1" applyProtection="1">
      <alignment horizontal="center" vertical="top" wrapText="1"/>
      <protection locked="0"/>
    </xf>
    <xf numFmtId="49" fontId="34" fillId="0" borderId="12" xfId="81" applyNumberFormat="1" applyFont="1" applyFill="1" applyBorder="1" applyAlignment="1" applyProtection="1">
      <alignment horizontal="center" vertical="top" wrapText="1"/>
      <protection locked="0"/>
    </xf>
    <xf numFmtId="49" fontId="34" fillId="0" borderId="18" xfId="81" applyNumberFormat="1" applyFont="1" applyFill="1" applyBorder="1" applyAlignment="1" applyProtection="1">
      <alignment horizontal="center" vertical="top" wrapText="1"/>
      <protection locked="0"/>
    </xf>
    <xf numFmtId="49" fontId="34" fillId="0" borderId="13" xfId="81" applyNumberFormat="1" applyFont="1" applyFill="1" applyBorder="1" applyAlignment="1" applyProtection="1">
      <alignment horizontal="center" vertical="top" wrapText="1"/>
      <protection locked="0"/>
    </xf>
    <xf numFmtId="49" fontId="34" fillId="0" borderId="14" xfId="81" applyNumberFormat="1" applyFont="1" applyFill="1" applyBorder="1" applyAlignment="1" applyProtection="1">
      <alignment horizontal="center" vertical="top" wrapText="1"/>
      <protection locked="0"/>
    </xf>
    <xf numFmtId="4" fontId="34" fillId="0" borderId="12" xfId="81" applyNumberFormat="1" applyFont="1" applyFill="1" applyBorder="1" applyAlignment="1" applyProtection="1">
      <alignment horizontal="center" vertical="top" wrapText="1"/>
      <protection locked="0"/>
    </xf>
    <xf numFmtId="4" fontId="34" fillId="0" borderId="18" xfId="81" applyNumberFormat="1" applyFont="1" applyFill="1" applyBorder="1" applyAlignment="1" applyProtection="1">
      <alignment horizontal="center" vertical="top" wrapText="1"/>
      <protection locked="0"/>
    </xf>
    <xf numFmtId="174" fontId="34" fillId="0" borderId="12" xfId="81" applyNumberFormat="1" applyFont="1" applyFill="1" applyBorder="1" applyAlignment="1" applyProtection="1">
      <alignment horizontal="center" vertical="top" wrapText="1"/>
      <protection locked="0"/>
    </xf>
    <xf numFmtId="174" fontId="34" fillId="0" borderId="18" xfId="81" applyNumberFormat="1" applyFont="1" applyFill="1" applyBorder="1" applyAlignment="1" applyProtection="1">
      <alignment horizontal="center" vertical="top" wrapText="1"/>
      <protection locked="0"/>
    </xf>
    <xf numFmtId="49" fontId="34" fillId="0" borderId="17" xfId="81" applyNumberFormat="1" applyFont="1" applyFill="1" applyBorder="1" applyAlignment="1" applyProtection="1">
      <alignment horizontal="center" vertical="top" wrapText="1"/>
      <protection locked="0"/>
    </xf>
    <xf numFmtId="0" fontId="32" fillId="0" borderId="0" xfId="0" applyFont="1" applyAlignment="1">
      <alignment horizontal="center"/>
    </xf>
    <xf numFmtId="171" fontId="32" fillId="0" borderId="0" xfId="0" applyNumberFormat="1" applyFont="1" applyAlignment="1">
      <alignment horizontal="center"/>
    </xf>
    <xf numFmtId="171" fontId="34" fillId="0" borderId="12" xfId="81" applyNumberFormat="1" applyFont="1" applyFill="1" applyBorder="1" applyAlignment="1" applyProtection="1">
      <alignment horizontal="center" vertical="top" wrapText="1"/>
      <protection locked="0"/>
    </xf>
    <xf numFmtId="171" fontId="34" fillId="0" borderId="17" xfId="81" applyNumberFormat="1" applyFont="1" applyFill="1" applyBorder="1" applyAlignment="1" applyProtection="1">
      <alignment horizontal="center" vertical="top" wrapText="1"/>
      <protection locked="0"/>
    </xf>
    <xf numFmtId="171" fontId="34" fillId="0" borderId="18" xfId="81" applyNumberFormat="1" applyFont="1" applyFill="1" applyBorder="1" applyAlignment="1" applyProtection="1">
      <alignment horizontal="center" vertical="top" wrapText="1"/>
      <protection locked="0"/>
    </xf>
    <xf numFmtId="171" fontId="34" fillId="0" borderId="15" xfId="81" applyNumberFormat="1" applyFont="1" applyBorder="1" applyAlignment="1" applyProtection="1">
      <alignment horizontal="center" vertical="center" wrapText="1"/>
      <protection locked="0"/>
    </xf>
    <xf numFmtId="172" fontId="34" fillId="0" borderId="15" xfId="81" applyNumberFormat="1" applyFont="1" applyFill="1" applyBorder="1" applyAlignment="1" applyProtection="1">
      <alignment horizontal="center" vertical="top" wrapText="1"/>
      <protection locked="0"/>
    </xf>
    <xf numFmtId="49" fontId="34" fillId="0" borderId="13" xfId="81" applyNumberFormat="1" applyFont="1" applyBorder="1" applyAlignment="1" applyProtection="1">
      <alignment horizontal="center" vertical="top" wrapText="1"/>
      <protection locked="0"/>
    </xf>
    <xf numFmtId="49" fontId="34" fillId="0" borderId="16" xfId="81" applyNumberFormat="1" applyFont="1" applyBorder="1" applyAlignment="1" applyProtection="1">
      <alignment horizontal="center" vertical="top" wrapText="1"/>
      <protection locked="0"/>
    </xf>
    <xf numFmtId="49" fontId="34" fillId="0" borderId="14" xfId="81" applyNumberFormat="1" applyFont="1" applyBorder="1" applyAlignment="1" applyProtection="1">
      <alignment horizontal="center" vertical="top" wrapText="1"/>
      <protection locked="0"/>
    </xf>
    <xf numFmtId="49" fontId="34" fillId="0" borderId="16" xfId="81" applyNumberFormat="1" applyFont="1" applyFill="1" applyBorder="1" applyAlignment="1" applyProtection="1">
      <alignment horizontal="center" vertical="top" wrapText="1"/>
      <protection locked="0"/>
    </xf>
    <xf numFmtId="173" fontId="34" fillId="0" borderId="30" xfId="0" applyNumberFormat="1" applyFont="1" applyBorder="1" applyAlignment="1" applyProtection="1">
      <alignment horizontal="center" vertical="top" wrapText="1"/>
      <protection locked="0"/>
    </xf>
    <xf numFmtId="173" fontId="34" fillId="0" borderId="36" xfId="0" applyNumberFormat="1" applyFont="1" applyBorder="1" applyAlignment="1" applyProtection="1">
      <alignment horizontal="center" vertical="top" wrapText="1"/>
      <protection locked="0"/>
    </xf>
    <xf numFmtId="173" fontId="34" fillId="0" borderId="33" xfId="0" applyNumberFormat="1" applyFont="1" applyBorder="1" applyAlignment="1" applyProtection="1">
      <alignment horizontal="center" vertical="top" wrapText="1"/>
      <protection locked="0"/>
    </xf>
    <xf numFmtId="4" fontId="34" fillId="0" borderId="12" xfId="81" applyNumberFormat="1" applyFont="1" applyBorder="1" applyAlignment="1" applyProtection="1">
      <alignment horizontal="center" vertical="top" wrapText="1"/>
      <protection locked="0"/>
    </xf>
    <xf numFmtId="4" fontId="34" fillId="0" borderId="18" xfId="81" applyNumberFormat="1" applyFont="1" applyBorder="1" applyAlignment="1" applyProtection="1">
      <alignment horizontal="center" vertical="top" wrapText="1"/>
      <protection locked="0"/>
    </xf>
    <xf numFmtId="174" fontId="34" fillId="0" borderId="12" xfId="81" applyNumberFormat="1" applyFont="1" applyBorder="1" applyAlignment="1" applyProtection="1">
      <alignment horizontal="center" vertical="top" wrapText="1"/>
      <protection locked="0"/>
    </xf>
    <xf numFmtId="174" fontId="34" fillId="0" borderId="18" xfId="81" applyNumberFormat="1" applyFont="1" applyBorder="1" applyAlignment="1" applyProtection="1">
      <alignment horizontal="center" vertical="top" wrapText="1"/>
      <protection locked="0"/>
    </xf>
    <xf numFmtId="171" fontId="34" fillId="0" borderId="12" xfId="81" applyNumberFormat="1" applyFont="1" applyBorder="1" applyAlignment="1" applyProtection="1">
      <alignment horizontal="center" vertical="top" wrapText="1"/>
      <protection locked="0"/>
    </xf>
    <xf numFmtId="171" fontId="34" fillId="0" borderId="17" xfId="81" applyNumberFormat="1" applyFont="1" applyBorder="1" applyAlignment="1" applyProtection="1">
      <alignment horizontal="center" vertical="top" wrapText="1"/>
      <protection locked="0"/>
    </xf>
    <xf numFmtId="171" fontId="34" fillId="0" borderId="18" xfId="81" applyNumberFormat="1" applyFont="1" applyBorder="1" applyAlignment="1" applyProtection="1">
      <alignment horizontal="center" vertical="top" wrapText="1"/>
      <protection locked="0"/>
    </xf>
    <xf numFmtId="171" fontId="34" fillId="0" borderId="30" xfId="81" applyNumberFormat="1" applyFont="1" applyBorder="1" applyAlignment="1" applyProtection="1">
      <alignment horizontal="center" vertical="center" wrapText="1"/>
      <protection locked="0"/>
    </xf>
    <xf numFmtId="171" fontId="34" fillId="0" borderId="31" xfId="81" applyNumberFormat="1" applyFont="1" applyBorder="1" applyAlignment="1" applyProtection="1">
      <alignment horizontal="center" vertical="center" wrapText="1"/>
      <protection locked="0"/>
    </xf>
    <xf numFmtId="171" fontId="34" fillId="0" borderId="32" xfId="81" applyNumberFormat="1" applyFont="1" applyBorder="1" applyAlignment="1" applyProtection="1">
      <alignment horizontal="center" vertical="center" wrapText="1"/>
      <protection locked="0"/>
    </xf>
    <xf numFmtId="171" fontId="34" fillId="0" borderId="33" xfId="81" applyNumberFormat="1" applyFont="1" applyBorder="1" applyAlignment="1" applyProtection="1">
      <alignment horizontal="center" vertical="center" wrapText="1"/>
      <protection locked="0"/>
    </xf>
    <xf numFmtId="171" fontId="34" fillId="0" borderId="34" xfId="81" applyNumberFormat="1" applyFont="1" applyBorder="1" applyAlignment="1" applyProtection="1">
      <alignment horizontal="center" vertical="center" wrapText="1"/>
      <protection locked="0"/>
    </xf>
    <xf numFmtId="171" fontId="34" fillId="0" borderId="35" xfId="81" applyNumberFormat="1" applyFont="1" applyBorder="1" applyAlignment="1" applyProtection="1">
      <alignment horizontal="center" vertical="center" wrapText="1"/>
      <protection locked="0"/>
    </xf>
    <xf numFmtId="172" fontId="34" fillId="0" borderId="15" xfId="81" applyNumberFormat="1" applyFont="1" applyBorder="1" applyAlignment="1" applyProtection="1">
      <alignment horizontal="center" vertical="top" wrapText="1"/>
      <protection locked="0"/>
    </xf>
    <xf numFmtId="49" fontId="34" fillId="0" borderId="12" xfId="81" applyNumberFormat="1" applyFont="1" applyBorder="1" applyAlignment="1" applyProtection="1">
      <alignment horizontal="left" vertical="top" wrapText="1"/>
      <protection locked="0"/>
    </xf>
    <xf numFmtId="49" fontId="34" fillId="0" borderId="17" xfId="81" applyNumberFormat="1" applyFont="1" applyBorder="1" applyAlignment="1" applyProtection="1">
      <alignment horizontal="left" vertical="top" wrapText="1"/>
      <protection locked="0"/>
    </xf>
    <xf numFmtId="49" fontId="34" fillId="0" borderId="18" xfId="81" applyNumberFormat="1" applyFont="1" applyBorder="1" applyAlignment="1" applyProtection="1">
      <alignment horizontal="left" vertical="top" wrapText="1"/>
      <protection locked="0"/>
    </xf>
    <xf numFmtId="49" fontId="34" fillId="0" borderId="15" xfId="81" applyNumberFormat="1" applyFont="1" applyBorder="1" applyAlignment="1" applyProtection="1">
      <alignment horizontal="center" vertical="top" wrapText="1"/>
      <protection locked="0"/>
    </xf>
    <xf numFmtId="173" fontId="34" fillId="0" borderId="15" xfId="0" applyNumberFormat="1" applyFont="1" applyBorder="1" applyAlignment="1" applyProtection="1">
      <alignment horizontal="center" vertical="top" wrapText="1"/>
      <protection locked="0"/>
    </xf>
    <xf numFmtId="4" fontId="34" fillId="0" borderId="15" xfId="81" applyNumberFormat="1" applyFont="1" applyBorder="1" applyAlignment="1" applyProtection="1">
      <alignment horizontal="center" vertical="top" wrapText="1"/>
      <protection locked="0"/>
    </xf>
    <xf numFmtId="174" fontId="34" fillId="0" borderId="15" xfId="81" applyNumberFormat="1" applyFont="1" applyBorder="1" applyAlignment="1" applyProtection="1">
      <alignment horizontal="center" vertical="top" wrapText="1"/>
      <protection locked="0"/>
    </xf>
    <xf numFmtId="49" fontId="34" fillId="0" borderId="15" xfId="0" applyNumberFormat="1" applyFont="1" applyBorder="1" applyAlignment="1" applyProtection="1">
      <alignment horizontal="center" vertical="top" wrapText="1"/>
      <protection locked="0"/>
    </xf>
    <xf numFmtId="171" fontId="34" fillId="0" borderId="15" xfId="81" applyNumberFormat="1" applyFont="1" applyBorder="1" applyAlignment="1" applyProtection="1">
      <alignment horizontal="center" vertical="top" wrapText="1"/>
      <protection locked="0"/>
    </xf>
    <xf numFmtId="173" fontId="34" fillId="0" borderId="15" xfId="139" applyNumberFormat="1" applyFont="1" applyBorder="1" applyAlignment="1" applyProtection="1">
      <alignment horizontal="center" vertical="top" wrapText="1"/>
      <protection locked="0"/>
    </xf>
  </cellXfs>
  <cellStyles count="155">
    <cellStyle name="_149_942 - Отчет об исполнении ГКПЗ ОАО АЭК Комиэнерго за 2006 год" xfId="1"/>
    <cellStyle name="_ИСП 2006 свод" xfId="2"/>
    <cellStyle name="_МОЭСК корректировка ГКПЗ 2006 обраб" xfId="3"/>
    <cellStyle name="_МОЭСК отчет ГД за 2006" xfId="4"/>
    <cellStyle name="_МРСК Сибири отчет за 2006" xfId="5"/>
    <cellStyle name="_МРСК ЦиСК отчет за 2006" xfId="6"/>
    <cellStyle name="_Отчет в МРСК_1149_2006_Псковэнерго (V.3)" xfId="7"/>
    <cellStyle name="_Отчет исполнения ГКПЗ за 2006г" xfId="8"/>
    <cellStyle name="_Отчет ЛЭ_2006_по форме МРСК" xfId="9"/>
    <cellStyle name="_Отчет МРСК С-З за 2006 год" xfId="10"/>
    <cellStyle name="_Отчет о выполнении ГКПЗ за 2006" xfId="11"/>
    <cellStyle name="_отчет об исполнении ГКПЗ ОАО Колэнерго(МРСК) 2006г." xfId="12"/>
    <cellStyle name="_ЮСК отчет за 2006" xfId="13"/>
    <cellStyle name="20% - Акцент1 2" xfId="14"/>
    <cellStyle name="20% - Акцент2 2" xfId="15"/>
    <cellStyle name="20% - Акцент3 2" xfId="16"/>
    <cellStyle name="20% - Акцент4 2" xfId="17"/>
    <cellStyle name="20% - Акцент5 2" xfId="18"/>
    <cellStyle name="20% - Акцент6 2" xfId="19"/>
    <cellStyle name="40% - Акцент1 2" xfId="20"/>
    <cellStyle name="40% - Акцент2 2" xfId="21"/>
    <cellStyle name="40% - Акцент3 2" xfId="22"/>
    <cellStyle name="40% - Акцент4 2" xfId="23"/>
    <cellStyle name="40% - Акцент5 2" xfId="24"/>
    <cellStyle name="40% - Акцент6 2" xfId="25"/>
    <cellStyle name="60% - Акцент1 2" xfId="26"/>
    <cellStyle name="60% - Акцент2 2" xfId="27"/>
    <cellStyle name="60% - Акцент3 2" xfId="28"/>
    <cellStyle name="60% - Акцент4 2" xfId="29"/>
    <cellStyle name="60% - Акцент5 2" xfId="30"/>
    <cellStyle name="60% - Акцент6 2" xfId="31"/>
    <cellStyle name="Normal" xfId="32"/>
    <cellStyle name="Normal 2" xfId="33"/>
    <cellStyle name="S0" xfId="34"/>
    <cellStyle name="S3_Лист4 (2)" xfId="35"/>
    <cellStyle name="Акцент1 2" xfId="36"/>
    <cellStyle name="Акцент2 2" xfId="37"/>
    <cellStyle name="Акцент3 2" xfId="38"/>
    <cellStyle name="Акцент4 2" xfId="39"/>
    <cellStyle name="Акцент5 2" xfId="40"/>
    <cellStyle name="Акцент6 2" xfId="41"/>
    <cellStyle name="Беззащитный" xfId="42"/>
    <cellStyle name="Ввод  2" xfId="43"/>
    <cellStyle name="Вывод 2" xfId="44"/>
    <cellStyle name="Вычисление 2" xfId="45"/>
    <cellStyle name="Гиперссылка" xfId="46" builtinId="8"/>
    <cellStyle name="Заголовок 1 2" xfId="47"/>
    <cellStyle name="Заголовок 2 2" xfId="48"/>
    <cellStyle name="Заголовок 3 2" xfId="49"/>
    <cellStyle name="Заголовок 4 2" xfId="50"/>
    <cellStyle name="ЗаголовокСтолбца" xfId="51"/>
    <cellStyle name="Защитный" xfId="52"/>
    <cellStyle name="Значение" xfId="53"/>
    <cellStyle name="Итог 2" xfId="54"/>
    <cellStyle name="Контрольная ячейка 2" xfId="55"/>
    <cellStyle name="Название 2" xfId="56"/>
    <cellStyle name="Нейтральный 2" xfId="57"/>
    <cellStyle name="Обычный" xfId="0" builtinId="0"/>
    <cellStyle name="Обычный 10" xfId="58"/>
    <cellStyle name="Обычный 2" xfId="59"/>
    <cellStyle name="Обычный 2 10" xfId="60"/>
    <cellStyle name="Обычный 2 2" xfId="61"/>
    <cellStyle name="Обычный 2 2 2" xfId="62"/>
    <cellStyle name="Обычный 2 2 3" xfId="63"/>
    <cellStyle name="Обычный 2 2 4" xfId="64"/>
    <cellStyle name="Обычный 2 3" xfId="65"/>
    <cellStyle name="Обычный 2 4" xfId="66"/>
    <cellStyle name="Обычный 2_Доходы, затраты фин" xfId="67"/>
    <cellStyle name="Обычный 3" xfId="68"/>
    <cellStyle name="Обычный 3 2" xfId="69"/>
    <cellStyle name="Обычный 3 3" xfId="70"/>
    <cellStyle name="Обычный 3 4" xfId="71"/>
    <cellStyle name="Обычный 4" xfId="72"/>
    <cellStyle name="Обычный 4 2" xfId="73"/>
    <cellStyle name="Обычный 4 3" xfId="74"/>
    <cellStyle name="Обычный 4 4" xfId="75"/>
    <cellStyle name="Обычный 5" xfId="76"/>
    <cellStyle name="Обычный 6" xfId="77"/>
    <cellStyle name="Обычный 7" xfId="78"/>
    <cellStyle name="Обычный 8" xfId="79"/>
    <cellStyle name="Обычный 9" xfId="80"/>
    <cellStyle name="Обычный_Исполнительный аппарат МРСК Центра и Приволжья" xfId="81"/>
    <cellStyle name="Плохой 2" xfId="82"/>
    <cellStyle name="Поле ввода" xfId="83"/>
    <cellStyle name="Пояснение 2" xfId="84"/>
    <cellStyle name="Примечание 2" xfId="85"/>
    <cellStyle name="Процентный 10" xfId="86"/>
    <cellStyle name="Процентный 10 10" xfId="87"/>
    <cellStyle name="Процентный 10 2" xfId="88"/>
    <cellStyle name="Процентный 11" xfId="89"/>
    <cellStyle name="Процентный 11 2" xfId="90"/>
    <cellStyle name="Процентный 12" xfId="91"/>
    <cellStyle name="Процентный 13" xfId="92"/>
    <cellStyle name="Процентный 14" xfId="93"/>
    <cellStyle name="Процентный 15" xfId="94"/>
    <cellStyle name="Процентный 2" xfId="95"/>
    <cellStyle name="Процентный 2 10" xfId="96"/>
    <cellStyle name="Процентный 2 11" xfId="97"/>
    <cellStyle name="Процентный 2 2" xfId="98"/>
    <cellStyle name="Процентный 2 3" xfId="99"/>
    <cellStyle name="Процентный 2 4" xfId="100"/>
    <cellStyle name="Процентный 2 5" xfId="101"/>
    <cellStyle name="Процентный 2 6" xfId="102"/>
    <cellStyle name="Процентный 2 7" xfId="103"/>
    <cellStyle name="Процентный 2 8" xfId="104"/>
    <cellStyle name="Процентный 2 9" xfId="105"/>
    <cellStyle name="Процентный 3" xfId="106"/>
    <cellStyle name="Процентный 4" xfId="107"/>
    <cellStyle name="Процентный 5" xfId="108"/>
    <cellStyle name="Процентный 6" xfId="109"/>
    <cellStyle name="Процентный 7" xfId="110"/>
    <cellStyle name="Процентный 8" xfId="111"/>
    <cellStyle name="Процентный 9" xfId="112"/>
    <cellStyle name="Связанная ячейка 2" xfId="113"/>
    <cellStyle name="Стиль 1" xfId="114"/>
    <cellStyle name="Стиль 1 2" xfId="115"/>
    <cellStyle name="Стиль 1 2 2" xfId="116"/>
    <cellStyle name="Стиль 1 2 3" xfId="117"/>
    <cellStyle name="Стиль 1 2 4" xfId="118"/>
    <cellStyle name="Стиль 1 3" xfId="119"/>
    <cellStyle name="Стиль 1 4" xfId="120"/>
    <cellStyle name="Текст предупреждения 2" xfId="121"/>
    <cellStyle name="Тысячи [0]_22гк" xfId="122"/>
    <cellStyle name="Тысячи_22гк" xfId="123"/>
    <cellStyle name="Финансовый 10" xfId="124"/>
    <cellStyle name="Финансовый 10 2" xfId="125"/>
    <cellStyle name="Финансовый 11" xfId="126"/>
    <cellStyle name="Финансовый 11 2" xfId="127"/>
    <cellStyle name="Финансовый 12" xfId="128"/>
    <cellStyle name="Финансовый 13" xfId="129"/>
    <cellStyle name="Финансовый 14" xfId="130"/>
    <cellStyle name="Финансовый 15" xfId="131"/>
    <cellStyle name="Финансовый 16" xfId="132"/>
    <cellStyle name="Финансовый 17" xfId="133"/>
    <cellStyle name="Финансовый 18" xfId="134"/>
    <cellStyle name="Финансовый 2" xfId="135"/>
    <cellStyle name="Финансовый 2 10" xfId="136"/>
    <cellStyle name="Финансовый 2 11" xfId="137"/>
    <cellStyle name="Финансовый 2 2" xfId="138"/>
    <cellStyle name="Финансовый 2 2 2" xfId="139"/>
    <cellStyle name="Финансовый 2 3" xfId="140"/>
    <cellStyle name="Финансовый 2 4" xfId="141"/>
    <cellStyle name="Финансовый 2 5" xfId="142"/>
    <cellStyle name="Финансовый 2 6" xfId="143"/>
    <cellStyle name="Финансовый 2 7" xfId="144"/>
    <cellStyle name="Финансовый 2 8" xfId="145"/>
    <cellStyle name="Финансовый 2 9" xfId="146"/>
    <cellStyle name="Финансовый 3" xfId="147"/>
    <cellStyle name="Финансовый 4" xfId="148"/>
    <cellStyle name="Финансовый 5" xfId="149"/>
    <cellStyle name="Финансовый 6" xfId="150"/>
    <cellStyle name="Финансовый 7" xfId="151"/>
    <cellStyle name="Финансовый 8" xfId="152"/>
    <cellStyle name="Финансовый 9" xfId="153"/>
    <cellStyle name="Хороший 2" xfId="154"/>
  </cellStyles>
  <dxfs count="825"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  <dxf>
      <fill>
        <patternFill patternType="solid">
          <fgColor indexed="2"/>
          <bgColor indexed="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tonuk_mv\Documents\&#1040;&#1053;&#1058;&#1054;&#1053;&#1070;&#1050;\&#1044;&#1086;&#1075;&#1086;&#1074;&#1086;&#1088;&#1099;\&#1050;&#1056;&#1040;&#1057;&#1050;&#1054;&#1053;%202018\&#1055;&#1088;&#1086;&#1089;&#1090;&#1072;&#1103;%20&#1079;&#1072;&#1082;&#1091;&#1087;&#1082;&#1072;%20(&#1055;&#1047;%20&#1055;&#1040;&#1054;%20&#1052;&#1056;&#1057;&#1050;%20&#1057;&#1080;&#1073;&#1080;&#1088;&#1080;%20&#1085;&#1072;%202018%20&#1075;&#1086;&#1076;)&#1076;&#1077;&#1090;&#1089;&#1082;&#1080;&#1077;%20&#1087;&#1086;&#1076;&#1072;&#1088;&#1082;&#108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44;%20&#1052;&#1058;&#1054;%20&#1080;%20&#1084;&#1072;&#1088;&#1082;\&#1054;&#1052;&#1047;&#1044;\&#1043;&#1050;&#1055;&#1047;%20&#1085;&#1072;%202017%20&#1075;&#1086;&#1076;\35.%20&#1053;&#1072;%20&#1057;&#1044;\&#1055;&#1083;&#1072;&#1085;%20&#1079;&#1072;&#1082;&#1091;&#1087;&#1082;&#1080;%20&#1055;&#1040;&#1054;%20&#1052;&#1056;&#1057;&#1050;%20&#1057;&#1080;&#1073;&#1080;&#1088;&#1080;%20&#1085;&#1072;%202017%20&#1075;&#1086;&#1076;_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4;%20&#1050;&#1057;/&#1044;&#1050;&#1057;%20-%202008/06%20-%20&#1043;&#1050;&#1055;&#1047;-&#1079;&#1072;&#1082;&#1091;&#1087;&#1082;&#1080;/00000%20-%20&#1055;&#1083;&#1072;&#1085;%20&#1079;&#1072;&#1082;&#1091;&#1087;&#1086;&#1082;%202026/3.%20&#1055;&#1047;%202026/&#1059;&#1089;&#1090;&#1088;&#1072;&#1085;&#1077;&#1085;&#1080;&#1077;%20&#1079;&#1072;&#1084;&#1077;&#1095;&#1072;&#1085;&#1080;&#1081;%20&#1082;%20&#1055;&#1047;%2025.11.2025/&#1048;&#1055;&#1056;%2019.11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orbik_DV\Documents\&#1055;&#1083;&#1072;&#1085;%20&#1079;&#1072;&#1082;&#1091;&#1087;&#1086;&#1082;%20&#1085;&#1072;%202026%20&#1075;&#1086;&#1076;\&#1060;&#1086;&#1088;&#1084;&#1072;%20&#1055;&#1083;&#1072;&#1085;&#1072;%20&#1079;&#1072;&#1082;&#1091;&#1087;&#1082;&#1080;%20&#1059;&#1055;&#1041;%20&#1080;%20&#1055;&#1050;%20&#1040;&#1069;%202025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План закупки"/>
      <sheetName val="Лист1"/>
      <sheetName val="Свод"/>
    </sheetNames>
    <sheetDataSet>
      <sheetData sheetId="0"/>
      <sheetData sheetId="1"/>
      <sheetData sheetId="2">
        <row r="3">
          <cell r="C3" t="str">
            <v>Сводный сметный расчет</v>
          </cell>
        </row>
        <row r="4">
          <cell r="C4" t="str">
            <v>Локальные сметы</v>
          </cell>
        </row>
        <row r="5">
          <cell r="C5" t="str">
            <v>Укрупненные стоимостные показатели по объектам аналогам</v>
          </cell>
        </row>
        <row r="6">
          <cell r="C6" t="str">
            <v>Сравнительная матрица</v>
          </cell>
        </row>
        <row r="7">
          <cell r="C7" t="str">
            <v>Справочник цен (мониторинг)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План закупки"/>
      <sheetName val="Лист1"/>
      <sheetName val="Свод"/>
    </sheetNames>
    <sheetDataSet>
      <sheetData sheetId="0"/>
      <sheetData sheetId="1"/>
      <sheetData sheetId="2">
        <row r="10">
          <cell r="E10" t="str">
            <v>Россети</v>
          </cell>
        </row>
        <row r="11">
          <cell r="E11" t="str">
            <v>ИА МРСК Сибири</v>
          </cell>
        </row>
        <row r="12">
          <cell r="E12" t="str">
            <v>Филиал Алтайэнерго</v>
          </cell>
        </row>
        <row r="13">
          <cell r="E13" t="str">
            <v>Филиал ГАЭС</v>
          </cell>
        </row>
        <row r="14">
          <cell r="E14" t="str">
            <v>Филиал Бурятэнерго</v>
          </cell>
        </row>
        <row r="15">
          <cell r="E15" t="str">
            <v>Филиал Омскэнерго</v>
          </cell>
        </row>
        <row r="16">
          <cell r="E16" t="str">
            <v>Филиал Красноярскэнерго</v>
          </cell>
        </row>
        <row r="17">
          <cell r="E17" t="str">
            <v>Филиал Кузбассэнерго-РЭС</v>
          </cell>
        </row>
        <row r="18">
          <cell r="E18" t="str">
            <v>Филиал Хакасэнерго</v>
          </cell>
        </row>
        <row r="19">
          <cell r="E19" t="str">
            <v>Филиал Читаэнерго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.2"/>
    </sheetNames>
    <sheetDataSet>
      <sheetData sheetId="0">
        <row r="44">
          <cell r="B44" t="str">
            <v>Строительство ВЛ- 35 кВ (0,255 км) для электроснабжения объекта «Производственное здание/помещение» заявителя ООО "АгроБийскПереработка, Алтайский край, г. Бийск, ул. Мамонтова, 18, дог. ТП №20.2200.453.24</v>
          </cell>
          <cell r="U44">
            <v>8.8601189799999993</v>
          </cell>
          <cell r="X44">
            <v>8.8601189799999993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План закупки"/>
      <sheetName val="МСП 25-27"/>
      <sheetName val="приложение к Приложению 9"/>
    </sheetNames>
    <sheetDataSet>
      <sheetData sheetId="0" refreshError="1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lassifikators.ru/okpd/71.12.35.110" TargetMode="External"/><Relationship Id="rId1" Type="http://schemas.openxmlformats.org/officeDocument/2006/relationships/hyperlink" Target="https://classifikators.ru/okpd/71.12.35.1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XEZ801"/>
  <sheetViews>
    <sheetView tabSelected="1" zoomScale="70" zoomScaleNormal="70" workbookViewId="0">
      <pane xSplit="4" ySplit="8" topLeftCell="E776" activePane="bottomRight" state="frozen"/>
      <selection activeCell="M17" sqref="M17:M20"/>
      <selection pane="topRight"/>
      <selection pane="bottomLeft"/>
      <selection pane="bottomRight" activeCell="V779" sqref="V779"/>
    </sheetView>
  </sheetViews>
  <sheetFormatPr defaultColWidth="9.140625" defaultRowHeight="12.75" x14ac:dyDescent="0.2"/>
  <cols>
    <col min="1" max="1" width="9.7109375" style="298" bestFit="1" customWidth="1"/>
    <col min="2" max="2" width="10" style="298" customWidth="1"/>
    <col min="3" max="3" width="11.85546875" style="298" customWidth="1"/>
    <col min="4" max="4" width="11.42578125" style="298" customWidth="1"/>
    <col min="5" max="5" width="11.140625" style="298" customWidth="1"/>
    <col min="6" max="6" width="9.5703125" style="298" bestFit="1" customWidth="1"/>
    <col min="7" max="7" width="46" style="298" customWidth="1"/>
    <col min="8" max="8" width="9.28515625" style="298" customWidth="1"/>
    <col min="9" max="9" width="11.28515625" style="298" customWidth="1"/>
    <col min="10" max="10" width="8.7109375" style="298" customWidth="1"/>
    <col min="11" max="11" width="9.7109375" style="298" customWidth="1"/>
    <col min="12" max="12" width="11.140625" style="298" customWidth="1"/>
    <col min="13" max="13" width="10.28515625" style="298" customWidth="1"/>
    <col min="14" max="14" width="14.5703125" style="298" customWidth="1"/>
    <col min="15" max="15" width="16.85546875" style="299" customWidth="1"/>
    <col min="16" max="16" width="17" style="299" customWidth="1"/>
    <col min="17" max="17" width="20.5703125" style="299" customWidth="1"/>
    <col min="18" max="18" width="21.7109375" style="299" customWidth="1"/>
    <col min="19" max="19" width="19.5703125" style="299" customWidth="1"/>
    <col min="20" max="22" width="20.140625" style="2" customWidth="1"/>
    <col min="23" max="23" width="21.42578125" style="1" customWidth="1"/>
    <col min="24" max="24" width="16" style="1" customWidth="1"/>
    <col min="25" max="25" width="14.42578125" style="1" customWidth="1"/>
    <col min="26" max="26" width="18" style="1" customWidth="1"/>
    <col min="27" max="27" width="13.42578125" style="1" customWidth="1"/>
    <col min="28" max="28" width="21" style="1" customWidth="1"/>
    <col min="29" max="29" width="23.140625" style="1" customWidth="1"/>
    <col min="30" max="30" width="14.42578125" style="1" customWidth="1"/>
    <col min="31" max="31" width="16.28515625" style="1" customWidth="1"/>
    <col min="32" max="32" width="30.85546875" style="1" customWidth="1"/>
    <col min="33" max="33" width="15" style="1" customWidth="1"/>
    <col min="34" max="34" width="12.7109375" style="1" customWidth="1"/>
    <col min="35" max="35" width="16.7109375" style="1" customWidth="1"/>
    <col min="36" max="36" width="12.7109375" style="1" customWidth="1"/>
    <col min="37" max="37" width="14.28515625" style="1" customWidth="1"/>
    <col min="38" max="38" width="13.7109375" style="1" customWidth="1"/>
    <col min="39" max="39" width="14.28515625" style="1" customWidth="1"/>
    <col min="40" max="41" width="12.28515625" style="1" customWidth="1"/>
    <col min="42" max="42" width="14.28515625" style="1" customWidth="1"/>
    <col min="43" max="43" width="34" style="1" customWidth="1"/>
    <col min="44" max="44" width="14.140625" style="1" customWidth="1"/>
    <col min="45" max="45" width="35.7109375" style="1" customWidth="1"/>
    <col min="46" max="46" width="14.5703125" style="1" customWidth="1"/>
    <col min="47" max="48" width="9.7109375" style="1" bestFit="1" customWidth="1"/>
    <col min="49" max="49" width="13.5703125" style="1" bestFit="1" customWidth="1"/>
    <col min="50" max="50" width="13.85546875" style="1" bestFit="1" customWidth="1"/>
    <col min="51" max="53" width="9.140625" style="1"/>
    <col min="54" max="54" width="95.28515625" style="1" customWidth="1"/>
    <col min="55" max="55" width="9.28515625" style="1" bestFit="1" customWidth="1"/>
    <col min="56" max="56" width="37" style="1" customWidth="1"/>
    <col min="57" max="58" width="9.28515625" style="1" bestFit="1" customWidth="1"/>
    <col min="59" max="59" width="10" style="1" bestFit="1" customWidth="1"/>
    <col min="60" max="60" width="9.28515625" style="1" bestFit="1" customWidth="1"/>
    <col min="61" max="16384" width="9.140625" style="1"/>
  </cols>
  <sheetData>
    <row r="1" spans="1:54" hidden="1" x14ac:dyDescent="0.2">
      <c r="A1" s="297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7"/>
      <c r="P1" s="337"/>
      <c r="Q1" s="337"/>
      <c r="R1" s="337"/>
      <c r="S1" s="337"/>
      <c r="T1" s="337"/>
      <c r="U1" s="291"/>
      <c r="V1" s="291"/>
    </row>
    <row r="2" spans="1:54" hidden="1" x14ac:dyDescent="0.2"/>
    <row r="3" spans="1:54" hidden="1" x14ac:dyDescent="0.2">
      <c r="A3" s="300" t="s">
        <v>0</v>
      </c>
    </row>
    <row r="4" spans="1:54" hidden="1" x14ac:dyDescent="0.2"/>
    <row r="5" spans="1:54" ht="51" customHeight="1" x14ac:dyDescent="0.2">
      <c r="A5" s="327" t="s">
        <v>1</v>
      </c>
      <c r="B5" s="327" t="s">
        <v>2</v>
      </c>
      <c r="C5" s="329" t="s">
        <v>3</v>
      </c>
      <c r="D5" s="330"/>
      <c r="E5" s="327" t="s">
        <v>4</v>
      </c>
      <c r="F5" s="327" t="s">
        <v>5</v>
      </c>
      <c r="G5" s="327" t="s">
        <v>6</v>
      </c>
      <c r="H5" s="327" t="s">
        <v>7</v>
      </c>
      <c r="I5" s="327" t="s">
        <v>8</v>
      </c>
      <c r="J5" s="327" t="s">
        <v>9</v>
      </c>
      <c r="K5" s="327" t="s">
        <v>10</v>
      </c>
      <c r="L5" s="327" t="s">
        <v>11</v>
      </c>
      <c r="M5" s="327" t="s">
        <v>12</v>
      </c>
      <c r="N5" s="327" t="s">
        <v>13</v>
      </c>
      <c r="O5" s="338" t="s">
        <v>14</v>
      </c>
      <c r="P5" s="338" t="s">
        <v>15</v>
      </c>
      <c r="Q5" s="341" t="s">
        <v>16</v>
      </c>
      <c r="R5" s="341"/>
      <c r="S5" s="341"/>
      <c r="T5" s="341"/>
      <c r="U5" s="341"/>
      <c r="V5" s="341"/>
      <c r="W5" s="323" t="s">
        <v>17</v>
      </c>
      <c r="X5" s="327" t="s">
        <v>18</v>
      </c>
      <c r="Y5" s="327" t="s">
        <v>19</v>
      </c>
      <c r="Z5" s="342" t="s">
        <v>20</v>
      </c>
      <c r="AA5" s="342" t="s">
        <v>21</v>
      </c>
      <c r="AB5" s="343" t="s">
        <v>22</v>
      </c>
      <c r="AC5" s="344"/>
      <c r="AD5" s="344"/>
      <c r="AE5" s="345"/>
      <c r="AF5" s="329" t="s">
        <v>23</v>
      </c>
      <c r="AG5" s="346"/>
      <c r="AH5" s="346"/>
      <c r="AI5" s="346"/>
      <c r="AJ5" s="346"/>
      <c r="AK5" s="346"/>
      <c r="AL5" s="346"/>
      <c r="AM5" s="346"/>
      <c r="AN5" s="346"/>
      <c r="AO5" s="330"/>
      <c r="AP5" s="327" t="s">
        <v>24</v>
      </c>
      <c r="AQ5" s="327" t="s">
        <v>25</v>
      </c>
      <c r="AR5" s="320" t="s">
        <v>26</v>
      </c>
      <c r="AS5" s="321"/>
      <c r="AT5" s="321"/>
      <c r="AU5" s="321"/>
      <c r="AV5" s="321"/>
      <c r="AW5" s="321"/>
      <c r="AX5" s="321"/>
      <c r="AY5" s="322"/>
      <c r="AZ5" s="323" t="s">
        <v>27</v>
      </c>
      <c r="BA5" s="323" t="s">
        <v>28</v>
      </c>
      <c r="BB5" s="318" t="s">
        <v>29</v>
      </c>
    </row>
    <row r="6" spans="1:54" ht="39" customHeight="1" x14ac:dyDescent="0.2">
      <c r="A6" s="335"/>
      <c r="B6" s="335"/>
      <c r="C6" s="327" t="s">
        <v>30</v>
      </c>
      <c r="D6" s="327" t="s">
        <v>31</v>
      </c>
      <c r="E6" s="335"/>
      <c r="F6" s="335"/>
      <c r="G6" s="335"/>
      <c r="H6" s="335"/>
      <c r="I6" s="335"/>
      <c r="J6" s="335"/>
      <c r="K6" s="335"/>
      <c r="L6" s="335"/>
      <c r="M6" s="335"/>
      <c r="N6" s="335"/>
      <c r="O6" s="339"/>
      <c r="P6" s="339"/>
      <c r="Q6" s="341"/>
      <c r="R6" s="341"/>
      <c r="S6" s="341"/>
      <c r="T6" s="341"/>
      <c r="U6" s="341"/>
      <c r="V6" s="341"/>
      <c r="W6" s="324"/>
      <c r="X6" s="335"/>
      <c r="Y6" s="335"/>
      <c r="Z6" s="342"/>
      <c r="AA6" s="342"/>
      <c r="AB6" s="327" t="s">
        <v>32</v>
      </c>
      <c r="AC6" s="327" t="s">
        <v>33</v>
      </c>
      <c r="AD6" s="327" t="s">
        <v>34</v>
      </c>
      <c r="AE6" s="327" t="s">
        <v>35</v>
      </c>
      <c r="AF6" s="327" t="s">
        <v>36</v>
      </c>
      <c r="AG6" s="327" t="s">
        <v>37</v>
      </c>
      <c r="AH6" s="329" t="s">
        <v>38</v>
      </c>
      <c r="AI6" s="330"/>
      <c r="AJ6" s="327" t="s">
        <v>39</v>
      </c>
      <c r="AK6" s="329" t="s">
        <v>40</v>
      </c>
      <c r="AL6" s="330"/>
      <c r="AM6" s="331" t="s">
        <v>41</v>
      </c>
      <c r="AN6" s="327" t="s">
        <v>42</v>
      </c>
      <c r="AO6" s="333" t="s">
        <v>43</v>
      </c>
      <c r="AP6" s="335"/>
      <c r="AQ6" s="335"/>
      <c r="AR6" s="318" t="s">
        <v>44</v>
      </c>
      <c r="AS6" s="318" t="s">
        <v>45</v>
      </c>
      <c r="AT6" s="318" t="s">
        <v>46</v>
      </c>
      <c r="AU6" s="318" t="s">
        <v>47</v>
      </c>
      <c r="AV6" s="318" t="s">
        <v>48</v>
      </c>
      <c r="AW6" s="316" t="s">
        <v>49</v>
      </c>
      <c r="AX6" s="316" t="s">
        <v>50</v>
      </c>
      <c r="AY6" s="318" t="s">
        <v>51</v>
      </c>
      <c r="AZ6" s="324"/>
      <c r="BA6" s="324"/>
      <c r="BB6" s="326"/>
    </row>
    <row r="7" spans="1:54" ht="57" customHeight="1" x14ac:dyDescent="0.2">
      <c r="A7" s="328"/>
      <c r="B7" s="328"/>
      <c r="C7" s="328"/>
      <c r="D7" s="328"/>
      <c r="E7" s="328"/>
      <c r="F7" s="328"/>
      <c r="G7" s="328"/>
      <c r="H7" s="328"/>
      <c r="I7" s="328"/>
      <c r="J7" s="328"/>
      <c r="K7" s="328"/>
      <c r="L7" s="328"/>
      <c r="M7" s="328"/>
      <c r="N7" s="328"/>
      <c r="O7" s="340"/>
      <c r="P7" s="340"/>
      <c r="Q7" s="294">
        <v>2026</v>
      </c>
      <c r="R7" s="294" t="s">
        <v>52</v>
      </c>
      <c r="S7" s="294" t="s">
        <v>53</v>
      </c>
      <c r="T7" s="5" t="s">
        <v>54</v>
      </c>
      <c r="U7" s="5" t="s">
        <v>55</v>
      </c>
      <c r="V7" s="5" t="s">
        <v>56</v>
      </c>
      <c r="W7" s="325"/>
      <c r="X7" s="328"/>
      <c r="Y7" s="328"/>
      <c r="Z7" s="342"/>
      <c r="AA7" s="342"/>
      <c r="AB7" s="328"/>
      <c r="AC7" s="328"/>
      <c r="AD7" s="328"/>
      <c r="AE7" s="328"/>
      <c r="AF7" s="328"/>
      <c r="AG7" s="328"/>
      <c r="AH7" s="164" t="s">
        <v>57</v>
      </c>
      <c r="AI7" s="164" t="s">
        <v>58</v>
      </c>
      <c r="AJ7" s="328"/>
      <c r="AK7" s="164" t="s">
        <v>59</v>
      </c>
      <c r="AL7" s="164" t="s">
        <v>58</v>
      </c>
      <c r="AM7" s="332"/>
      <c r="AN7" s="328"/>
      <c r="AO7" s="334"/>
      <c r="AP7" s="328"/>
      <c r="AQ7" s="328"/>
      <c r="AR7" s="319"/>
      <c r="AS7" s="319"/>
      <c r="AT7" s="319"/>
      <c r="AU7" s="319"/>
      <c r="AV7" s="319"/>
      <c r="AW7" s="317"/>
      <c r="AX7" s="317"/>
      <c r="AY7" s="319"/>
      <c r="AZ7" s="325"/>
      <c r="BA7" s="325"/>
      <c r="BB7" s="319"/>
    </row>
    <row r="8" spans="1:54" x14ac:dyDescent="0.2">
      <c r="A8" s="162">
        <v>1</v>
      </c>
      <c r="B8" s="162">
        <v>2</v>
      </c>
      <c r="C8" s="162">
        <v>3</v>
      </c>
      <c r="D8" s="162">
        <v>4</v>
      </c>
      <c r="E8" s="162">
        <v>5</v>
      </c>
      <c r="F8" s="162">
        <v>6</v>
      </c>
      <c r="G8" s="162">
        <v>7</v>
      </c>
      <c r="H8" s="162">
        <v>8</v>
      </c>
      <c r="I8" s="162">
        <v>9</v>
      </c>
      <c r="J8" s="162">
        <v>10</v>
      </c>
      <c r="K8" s="162">
        <v>11</v>
      </c>
      <c r="L8" s="162">
        <v>12</v>
      </c>
      <c r="M8" s="162">
        <v>13</v>
      </c>
      <c r="N8" s="162">
        <v>14</v>
      </c>
      <c r="O8" s="209">
        <v>15</v>
      </c>
      <c r="P8" s="209">
        <v>16</v>
      </c>
      <c r="Q8" s="209">
        <v>17</v>
      </c>
      <c r="R8" s="209">
        <v>18</v>
      </c>
      <c r="S8" s="209">
        <v>19</v>
      </c>
      <c r="T8" s="292">
        <v>20</v>
      </c>
      <c r="U8" s="292"/>
      <c r="V8" s="292"/>
      <c r="W8" s="7">
        <v>21</v>
      </c>
      <c r="X8" s="7">
        <v>22</v>
      </c>
      <c r="Y8" s="7">
        <v>23</v>
      </c>
      <c r="Z8" s="7">
        <v>24</v>
      </c>
      <c r="AA8" s="7">
        <v>25</v>
      </c>
      <c r="AB8" s="7">
        <v>26</v>
      </c>
      <c r="AC8" s="7">
        <v>27</v>
      </c>
      <c r="AD8" s="7">
        <v>28</v>
      </c>
      <c r="AE8" s="8">
        <v>29</v>
      </c>
      <c r="AF8" s="8">
        <v>30</v>
      </c>
      <c r="AG8" s="8">
        <v>31</v>
      </c>
      <c r="AH8" s="7">
        <v>32</v>
      </c>
      <c r="AI8" s="7">
        <v>33</v>
      </c>
      <c r="AJ8" s="162">
        <v>34</v>
      </c>
      <c r="AK8" s="7">
        <v>35</v>
      </c>
      <c r="AL8" s="7">
        <v>36</v>
      </c>
      <c r="AM8" s="7">
        <v>37</v>
      </c>
      <c r="AN8" s="7">
        <v>38</v>
      </c>
      <c r="AO8" s="7">
        <v>39</v>
      </c>
      <c r="AP8" s="7">
        <v>40</v>
      </c>
      <c r="AQ8" s="7">
        <v>41</v>
      </c>
      <c r="AR8" s="7">
        <v>42</v>
      </c>
      <c r="AS8" s="162">
        <v>43</v>
      </c>
      <c r="AT8" s="162">
        <v>44</v>
      </c>
      <c r="AU8" s="162">
        <v>45</v>
      </c>
      <c r="AV8" s="162">
        <v>46</v>
      </c>
      <c r="AW8" s="162">
        <v>47</v>
      </c>
      <c r="AX8" s="162">
        <v>48</v>
      </c>
      <c r="AY8" s="162">
        <v>49</v>
      </c>
      <c r="AZ8" s="162">
        <v>50</v>
      </c>
      <c r="BA8" s="162">
        <v>51</v>
      </c>
      <c r="BB8" s="162">
        <v>52</v>
      </c>
    </row>
    <row r="9" spans="1:54" s="169" customFormat="1" ht="81" customHeight="1" x14ac:dyDescent="0.25">
      <c r="A9" s="289">
        <v>1</v>
      </c>
      <c r="B9" s="289" t="s">
        <v>2523</v>
      </c>
      <c r="C9" s="289" t="s">
        <v>60</v>
      </c>
      <c r="D9" s="289" t="s">
        <v>61</v>
      </c>
      <c r="E9" s="289" t="s">
        <v>62</v>
      </c>
      <c r="F9" s="289" t="s">
        <v>63</v>
      </c>
      <c r="G9" s="306" t="s">
        <v>64</v>
      </c>
      <c r="H9" s="289" t="s">
        <v>65</v>
      </c>
      <c r="I9" s="289" t="s">
        <v>66</v>
      </c>
      <c r="J9" s="289">
        <v>2</v>
      </c>
      <c r="K9" s="289"/>
      <c r="L9" s="289" t="s">
        <v>67</v>
      </c>
      <c r="M9" s="289"/>
      <c r="N9" s="289" t="s">
        <v>68</v>
      </c>
      <c r="O9" s="165">
        <v>5281.9672131147545</v>
      </c>
      <c r="P9" s="165">
        <v>6444</v>
      </c>
      <c r="Q9" s="165">
        <v>6444</v>
      </c>
      <c r="R9" s="165"/>
      <c r="S9" s="165"/>
      <c r="T9" s="165"/>
      <c r="U9" s="165"/>
      <c r="V9" s="165"/>
      <c r="W9" s="276" t="s">
        <v>69</v>
      </c>
      <c r="X9" s="276" t="s">
        <v>70</v>
      </c>
      <c r="Y9" s="276" t="s">
        <v>71</v>
      </c>
      <c r="Z9" s="153">
        <v>46079</v>
      </c>
      <c r="AA9" s="153">
        <f t="shared" ref="AA9:AA17" si="0">Z9+50</f>
        <v>46129</v>
      </c>
      <c r="AB9" s="274"/>
      <c r="AC9" s="274"/>
      <c r="AD9" s="274"/>
      <c r="AE9" s="274"/>
      <c r="AF9" s="276" t="str">
        <f>G9</f>
        <v>Работы по строительству ВЛ- 35 кВ (0,255 км) для
 электроснабжения объекта «Производственное
 здание/помещение» заявителя ООО "АгроБийскПереработка, Алтайский край, г. Бийск, ул. Мамонтова, 18, дог. ТП №20.2200.453.24</v>
      </c>
      <c r="AG9" s="274" t="s">
        <v>72</v>
      </c>
      <c r="AH9" s="274">
        <v>876</v>
      </c>
      <c r="AI9" s="274" t="s">
        <v>73</v>
      </c>
      <c r="AJ9" s="274">
        <v>1</v>
      </c>
      <c r="AK9" s="167" t="s">
        <v>74</v>
      </c>
      <c r="AL9" s="274" t="s">
        <v>75</v>
      </c>
      <c r="AM9" s="275">
        <f t="shared" ref="AM9:AM17" si="1">AA9+15</f>
        <v>46144</v>
      </c>
      <c r="AN9" s="275">
        <f t="shared" ref="AN9:AN17" si="2">AM9</f>
        <v>46144</v>
      </c>
      <c r="AO9" s="275">
        <f>AM9+60</f>
        <v>46204</v>
      </c>
      <c r="AP9" s="274">
        <v>2026</v>
      </c>
      <c r="AQ9" s="274"/>
      <c r="AR9" s="274" t="s">
        <v>76</v>
      </c>
      <c r="AS9" s="274" t="str">
        <f>[3]ф.2!$B$44</f>
        <v>Строительство ВЛ- 35 кВ (0,255 км) для электроснабжения объекта «Производственное здание/помещение» заявителя ООО "АгроБийскПереработка, Алтайский край, г. Бийск, ул. Мамонтова, 18, дог. ТП №20.2200.453.24</v>
      </c>
      <c r="AT9" s="274" t="s">
        <v>77</v>
      </c>
      <c r="AU9" s="276">
        <v>2025</v>
      </c>
      <c r="AV9" s="276">
        <v>2026</v>
      </c>
      <c r="AW9" s="189">
        <f>[3]ф.2!$U$44</f>
        <v>8.8601189799999993</v>
      </c>
      <c r="AX9" s="189">
        <f>[3]ф.2!$X$44</f>
        <v>8.8601189799999993</v>
      </c>
      <c r="AY9" s="276" t="s">
        <v>78</v>
      </c>
      <c r="AZ9" s="276"/>
      <c r="BA9" s="276"/>
      <c r="BB9" s="276"/>
    </row>
    <row r="10" spans="1:54" s="169" customFormat="1" ht="111.4" customHeight="1" x14ac:dyDescent="0.25">
      <c r="A10" s="289">
        <v>1</v>
      </c>
      <c r="B10" s="289" t="s">
        <v>1754</v>
      </c>
      <c r="C10" s="289" t="s">
        <v>60</v>
      </c>
      <c r="D10" s="289" t="s">
        <v>61</v>
      </c>
      <c r="E10" s="288" t="s">
        <v>79</v>
      </c>
      <c r="F10" s="289" t="s">
        <v>63</v>
      </c>
      <c r="G10" s="305" t="s">
        <v>80</v>
      </c>
      <c r="H10" s="289" t="s">
        <v>65</v>
      </c>
      <c r="I10" s="289" t="s">
        <v>66</v>
      </c>
      <c r="J10" s="289">
        <v>2</v>
      </c>
      <c r="K10" s="288"/>
      <c r="L10" s="289" t="s">
        <v>67</v>
      </c>
      <c r="M10" s="288"/>
      <c r="N10" s="289" t="s">
        <v>68</v>
      </c>
      <c r="O10" s="286">
        <v>89671.068590163937</v>
      </c>
      <c r="P10" s="286">
        <v>109398.70368000001</v>
      </c>
      <c r="Q10" s="286">
        <v>109398.70368000001</v>
      </c>
      <c r="R10" s="286"/>
      <c r="S10" s="286"/>
      <c r="T10" s="286"/>
      <c r="U10" s="286"/>
      <c r="V10" s="286"/>
      <c r="W10" s="274" t="s">
        <v>69</v>
      </c>
      <c r="X10" s="276" t="s">
        <v>70</v>
      </c>
      <c r="Y10" s="276" t="s">
        <v>71</v>
      </c>
      <c r="Z10" s="275">
        <v>46135</v>
      </c>
      <c r="AA10" s="275">
        <f t="shared" si="0"/>
        <v>46185</v>
      </c>
      <c r="AB10" s="274"/>
      <c r="AC10" s="274"/>
      <c r="AD10" s="274"/>
      <c r="AE10" s="274"/>
      <c r="AF10" s="276" t="str">
        <f>G10</f>
        <v>Работы по Строительству двухцепной
 ВЛ-10 кВ (24,35 км), монтаж ПКУ-10 кВ для электроснабжения объекта с/х производства заявителя ИП Конник Д.А. Алтайский край, Благовещенский р-н., с. Леньки, ул. Центральная, 1п., дог. ТП №20.2200.711.24 от 23.07.2024</v>
      </c>
      <c r="AG10" s="274" t="s">
        <v>72</v>
      </c>
      <c r="AH10" s="274">
        <v>876</v>
      </c>
      <c r="AI10" s="274" t="s">
        <v>73</v>
      </c>
      <c r="AJ10" s="274">
        <v>1</v>
      </c>
      <c r="AK10" s="167" t="s">
        <v>74</v>
      </c>
      <c r="AL10" s="274" t="s">
        <v>75</v>
      </c>
      <c r="AM10" s="275">
        <f t="shared" si="1"/>
        <v>46200</v>
      </c>
      <c r="AN10" s="275">
        <f t="shared" si="2"/>
        <v>46200</v>
      </c>
      <c r="AO10" s="275">
        <f>AM10+120</f>
        <v>46320</v>
      </c>
      <c r="AP10" s="274">
        <v>2026</v>
      </c>
      <c r="AQ10" s="274"/>
      <c r="AR10" s="274" t="s">
        <v>76</v>
      </c>
      <c r="AS10" s="266" t="s">
        <v>81</v>
      </c>
      <c r="AT10" s="281" t="s">
        <v>82</v>
      </c>
      <c r="AU10" s="276">
        <v>2024</v>
      </c>
      <c r="AV10" s="276">
        <v>2030</v>
      </c>
      <c r="AW10" s="189">
        <v>147.12908075000001</v>
      </c>
      <c r="AX10" s="189">
        <v>147.12897776</v>
      </c>
      <c r="AY10" s="276" t="s">
        <v>78</v>
      </c>
      <c r="AZ10" s="276"/>
      <c r="BA10" s="276"/>
      <c r="BB10" s="276"/>
    </row>
    <row r="11" spans="1:54" s="169" customFormat="1" ht="56.25" customHeight="1" x14ac:dyDescent="0.25">
      <c r="A11" s="288">
        <v>1</v>
      </c>
      <c r="B11" s="289" t="s">
        <v>1755</v>
      </c>
      <c r="C11" s="289" t="s">
        <v>60</v>
      </c>
      <c r="D11" s="289" t="s">
        <v>61</v>
      </c>
      <c r="E11" s="288" t="s">
        <v>83</v>
      </c>
      <c r="F11" s="289" t="s">
        <v>63</v>
      </c>
      <c r="G11" s="305" t="s">
        <v>84</v>
      </c>
      <c r="H11" s="288" t="s">
        <v>85</v>
      </c>
      <c r="I11" s="288" t="s">
        <v>86</v>
      </c>
      <c r="J11" s="289">
        <v>2</v>
      </c>
      <c r="K11" s="288"/>
      <c r="L11" s="289" t="s">
        <v>67</v>
      </c>
      <c r="M11" s="288"/>
      <c r="N11" s="289" t="s">
        <v>68</v>
      </c>
      <c r="O11" s="286">
        <v>2557.377049180328</v>
      </c>
      <c r="P11" s="286">
        <v>3120</v>
      </c>
      <c r="Q11" s="286">
        <v>780</v>
      </c>
      <c r="R11" s="286">
        <v>2340</v>
      </c>
      <c r="S11" s="286"/>
      <c r="T11" s="286"/>
      <c r="U11" s="286"/>
      <c r="V11" s="286"/>
      <c r="W11" s="274" t="s">
        <v>87</v>
      </c>
      <c r="X11" s="276" t="s">
        <v>70</v>
      </c>
      <c r="Y11" s="276" t="s">
        <v>71</v>
      </c>
      <c r="Z11" s="275">
        <v>46203</v>
      </c>
      <c r="AA11" s="275">
        <f t="shared" si="0"/>
        <v>46253</v>
      </c>
      <c r="AB11" s="274"/>
      <c r="AC11" s="274"/>
      <c r="AD11" s="274"/>
      <c r="AE11" s="274"/>
      <c r="AF11" s="274" t="str">
        <f>G11</f>
        <v>ПИР по Строительству ПС-110/10 кВ "Ковыльная"  (уст-ка тр-ров 2*16 МВА), ЦЭС, протяж. 0,085 км</v>
      </c>
      <c r="AG11" s="274" t="s">
        <v>72</v>
      </c>
      <c r="AH11" s="274">
        <v>876</v>
      </c>
      <c r="AI11" s="274" t="s">
        <v>73</v>
      </c>
      <c r="AJ11" s="274">
        <v>1</v>
      </c>
      <c r="AK11" s="167" t="s">
        <v>74</v>
      </c>
      <c r="AL11" s="274" t="s">
        <v>75</v>
      </c>
      <c r="AM11" s="275">
        <f t="shared" si="1"/>
        <v>46268</v>
      </c>
      <c r="AN11" s="275">
        <f t="shared" si="2"/>
        <v>46268</v>
      </c>
      <c r="AO11" s="275">
        <f>AM11+220</f>
        <v>46488</v>
      </c>
      <c r="AP11" s="274">
        <v>2026</v>
      </c>
      <c r="AQ11" s="274"/>
      <c r="AR11" s="274" t="s">
        <v>76</v>
      </c>
      <c r="AS11" s="266" t="s">
        <v>88</v>
      </c>
      <c r="AT11" s="274" t="s">
        <v>89</v>
      </c>
      <c r="AU11" s="276">
        <v>2014</v>
      </c>
      <c r="AV11" s="276">
        <v>2028</v>
      </c>
      <c r="AW11" s="189">
        <v>1073.9161805799999</v>
      </c>
      <c r="AX11" s="189">
        <v>1068.1525012</v>
      </c>
      <c r="AY11" s="276"/>
      <c r="AZ11" s="276"/>
      <c r="BA11" s="276"/>
      <c r="BB11" s="276"/>
    </row>
    <row r="12" spans="1:54" s="169" customFormat="1" ht="69.75" customHeight="1" x14ac:dyDescent="0.25">
      <c r="A12" s="288">
        <v>1</v>
      </c>
      <c r="B12" s="289" t="s">
        <v>1756</v>
      </c>
      <c r="C12" s="289" t="s">
        <v>60</v>
      </c>
      <c r="D12" s="289" t="s">
        <v>61</v>
      </c>
      <c r="E12" s="288" t="s">
        <v>62</v>
      </c>
      <c r="F12" s="289" t="s">
        <v>63</v>
      </c>
      <c r="G12" s="305" t="s">
        <v>90</v>
      </c>
      <c r="H12" s="289" t="s">
        <v>65</v>
      </c>
      <c r="I12" s="289" t="s">
        <v>66</v>
      </c>
      <c r="J12" s="289">
        <v>2</v>
      </c>
      <c r="K12" s="288"/>
      <c r="L12" s="289" t="s">
        <v>67</v>
      </c>
      <c r="M12" s="288"/>
      <c r="N12" s="289" t="s">
        <v>68</v>
      </c>
      <c r="O12" s="286">
        <v>25180.327868852459</v>
      </c>
      <c r="P12" s="286">
        <v>30720</v>
      </c>
      <c r="Q12" s="286">
        <v>30720</v>
      </c>
      <c r="R12" s="286"/>
      <c r="S12" s="286"/>
      <c r="T12" s="286"/>
      <c r="U12" s="286"/>
      <c r="V12" s="286"/>
      <c r="W12" s="274" t="s">
        <v>69</v>
      </c>
      <c r="X12" s="276" t="s">
        <v>70</v>
      </c>
      <c r="Y12" s="276" t="s">
        <v>71</v>
      </c>
      <c r="Z12" s="275">
        <v>46198</v>
      </c>
      <c r="AA12" s="275">
        <f t="shared" si="0"/>
        <v>46248</v>
      </c>
      <c r="AB12" s="274"/>
      <c r="AC12" s="274"/>
      <c r="AD12" s="274"/>
      <c r="AE12" s="274"/>
      <c r="AF12" s="274" t="str">
        <f>G12</f>
        <v>Работы по Строительству линии
 резервирования 10 кВ между ПС 35 кВ Востровская (ВЛ 10 кВ Л-52-3) и ПС 35 кВ Мельниковская (Л-36-3), 10,5 км</v>
      </c>
      <c r="AG12" s="274" t="s">
        <v>72</v>
      </c>
      <c r="AH12" s="274">
        <v>876</v>
      </c>
      <c r="AI12" s="274" t="s">
        <v>73</v>
      </c>
      <c r="AJ12" s="274">
        <v>1</v>
      </c>
      <c r="AK12" s="167" t="s">
        <v>74</v>
      </c>
      <c r="AL12" s="274" t="s">
        <v>75</v>
      </c>
      <c r="AM12" s="275">
        <f t="shared" si="1"/>
        <v>46263</v>
      </c>
      <c r="AN12" s="275">
        <f t="shared" si="2"/>
        <v>46263</v>
      </c>
      <c r="AO12" s="275">
        <f>AM12+100</f>
        <v>46363</v>
      </c>
      <c r="AP12" s="274">
        <v>2026</v>
      </c>
      <c r="AQ12" s="274"/>
      <c r="AR12" s="274" t="s">
        <v>76</v>
      </c>
      <c r="AS12" s="267" t="s">
        <v>91</v>
      </c>
      <c r="AT12" s="274" t="s">
        <v>92</v>
      </c>
      <c r="AU12" s="276">
        <v>2025</v>
      </c>
      <c r="AV12" s="276">
        <v>2026</v>
      </c>
      <c r="AW12" s="189">
        <v>32.094094200000001</v>
      </c>
      <c r="AX12" s="189">
        <v>32.094094200000001</v>
      </c>
      <c r="AY12" s="276"/>
      <c r="AZ12" s="276"/>
      <c r="BA12" s="276"/>
      <c r="BB12" s="276"/>
    </row>
    <row r="13" spans="1:54" s="169" customFormat="1" ht="68.25" customHeight="1" x14ac:dyDescent="0.25">
      <c r="A13" s="288">
        <v>1</v>
      </c>
      <c r="B13" s="289" t="s">
        <v>1757</v>
      </c>
      <c r="C13" s="289" t="s">
        <v>60</v>
      </c>
      <c r="D13" s="289" t="s">
        <v>61</v>
      </c>
      <c r="E13" s="288" t="s">
        <v>62</v>
      </c>
      <c r="F13" s="289" t="s">
        <v>63</v>
      </c>
      <c r="G13" s="305" t="s">
        <v>93</v>
      </c>
      <c r="H13" s="289" t="s">
        <v>65</v>
      </c>
      <c r="I13" s="289" t="s">
        <v>66</v>
      </c>
      <c r="J13" s="289">
        <v>2</v>
      </c>
      <c r="K13" s="288"/>
      <c r="L13" s="289" t="s">
        <v>67</v>
      </c>
      <c r="M13" s="288"/>
      <c r="N13" s="289" t="s">
        <v>68</v>
      </c>
      <c r="O13" s="286">
        <v>21987.33101639344</v>
      </c>
      <c r="P13" s="286">
        <v>26824.543839999998</v>
      </c>
      <c r="Q13" s="286">
        <v>2944.5438399999998</v>
      </c>
      <c r="R13" s="286">
        <v>23880</v>
      </c>
      <c r="S13" s="286"/>
      <c r="T13" s="286"/>
      <c r="U13" s="286"/>
      <c r="V13" s="286"/>
      <c r="W13" s="274" t="s">
        <v>87</v>
      </c>
      <c r="X13" s="276" t="s">
        <v>70</v>
      </c>
      <c r="Y13" s="276" t="s">
        <v>71</v>
      </c>
      <c r="Z13" s="275">
        <v>46198</v>
      </c>
      <c r="AA13" s="275">
        <f t="shared" si="0"/>
        <v>46248</v>
      </c>
      <c r="AB13" s="274"/>
      <c r="AC13" s="274"/>
      <c r="AD13" s="274"/>
      <c r="AE13" s="274"/>
      <c r="AF13" s="274" t="str">
        <f>G13</f>
        <v>Строительство административного здания в с.Алексеевка, Петропавловского района Алтайского края</v>
      </c>
      <c r="AG13" s="274" t="s">
        <v>72</v>
      </c>
      <c r="AH13" s="274">
        <v>876</v>
      </c>
      <c r="AI13" s="274" t="s">
        <v>73</v>
      </c>
      <c r="AJ13" s="274">
        <v>1</v>
      </c>
      <c r="AK13" s="167" t="s">
        <v>74</v>
      </c>
      <c r="AL13" s="274" t="s">
        <v>75</v>
      </c>
      <c r="AM13" s="275">
        <f t="shared" si="1"/>
        <v>46263</v>
      </c>
      <c r="AN13" s="275">
        <f t="shared" si="2"/>
        <v>46263</v>
      </c>
      <c r="AO13" s="275">
        <f>AM13+200</f>
        <v>46463</v>
      </c>
      <c r="AP13" s="274">
        <v>2026</v>
      </c>
      <c r="AQ13" s="274"/>
      <c r="AR13" s="274" t="s">
        <v>76</v>
      </c>
      <c r="AS13" s="274" t="s">
        <v>2518</v>
      </c>
      <c r="AT13" s="274" t="s">
        <v>94</v>
      </c>
      <c r="AU13" s="276">
        <v>2026</v>
      </c>
      <c r="AV13" s="276">
        <v>2027</v>
      </c>
      <c r="AW13" s="189">
        <v>60.659384459999998</v>
      </c>
      <c r="AX13" s="189">
        <v>60.659384459999998</v>
      </c>
      <c r="AY13" s="276"/>
      <c r="AZ13" s="276"/>
      <c r="BA13" s="276"/>
      <c r="BB13" s="276"/>
    </row>
    <row r="14" spans="1:54" s="174" customFormat="1" ht="75.75" customHeight="1" x14ac:dyDescent="0.2">
      <c r="A14" s="170">
        <v>1</v>
      </c>
      <c r="B14" s="289" t="s">
        <v>1758</v>
      </c>
      <c r="C14" s="289" t="s">
        <v>60</v>
      </c>
      <c r="D14" s="171" t="s">
        <v>95</v>
      </c>
      <c r="E14" s="170" t="s">
        <v>62</v>
      </c>
      <c r="F14" s="170" t="s">
        <v>96</v>
      </c>
      <c r="G14" s="171" t="str">
        <f>AF14</f>
        <v>Строительно-монтажные работы по реконструкции участка ВЛ 10 кВ Л-20-4 в пролёте опор № 109-195 с заменой опор и провода 6,5 км (двуцепное исполнение) в Майминском районе Республики Алтай</v>
      </c>
      <c r="H14" s="170" t="s">
        <v>65</v>
      </c>
      <c r="I14" s="170" t="s">
        <v>66</v>
      </c>
      <c r="J14" s="170">
        <v>2</v>
      </c>
      <c r="K14" s="170"/>
      <c r="L14" s="170" t="s">
        <v>67</v>
      </c>
      <c r="M14" s="170"/>
      <c r="N14" s="171" t="s">
        <v>68</v>
      </c>
      <c r="O14" s="286">
        <v>27709.801553409841</v>
      </c>
      <c r="P14" s="286">
        <v>33805.957895160005</v>
      </c>
      <c r="Q14" s="286">
        <v>13086.12232</v>
      </c>
      <c r="R14" s="286">
        <v>20719.835575160003</v>
      </c>
      <c r="S14" s="295"/>
      <c r="T14" s="295"/>
      <c r="U14" s="296"/>
      <c r="V14" s="296"/>
      <c r="W14" s="170" t="s">
        <v>87</v>
      </c>
      <c r="X14" s="171" t="s">
        <v>70</v>
      </c>
      <c r="Y14" s="170" t="s">
        <v>71</v>
      </c>
      <c r="Z14" s="172">
        <v>46177</v>
      </c>
      <c r="AA14" s="172">
        <f t="shared" si="0"/>
        <v>46227</v>
      </c>
      <c r="AB14" s="170"/>
      <c r="AC14" s="170"/>
      <c r="AD14" s="170"/>
      <c r="AE14" s="170"/>
      <c r="AF14" s="171" t="s">
        <v>97</v>
      </c>
      <c r="AG14" s="171" t="s">
        <v>98</v>
      </c>
      <c r="AH14" s="170">
        <v>876</v>
      </c>
      <c r="AI14" s="170" t="s">
        <v>73</v>
      </c>
      <c r="AJ14" s="170">
        <v>1</v>
      </c>
      <c r="AK14" s="163" t="s">
        <v>99</v>
      </c>
      <c r="AL14" s="163" t="s">
        <v>100</v>
      </c>
      <c r="AM14" s="172">
        <f t="shared" si="1"/>
        <v>46242</v>
      </c>
      <c r="AN14" s="172">
        <f t="shared" si="2"/>
        <v>46242</v>
      </c>
      <c r="AO14" s="172">
        <f>AN14+60</f>
        <v>46302</v>
      </c>
      <c r="AP14" s="170">
        <v>2026</v>
      </c>
      <c r="AQ14" s="170"/>
      <c r="AR14" s="171" t="s">
        <v>76</v>
      </c>
      <c r="AS14" s="171" t="s">
        <v>101</v>
      </c>
      <c r="AT14" s="274" t="s">
        <v>102</v>
      </c>
      <c r="AU14" s="276">
        <v>2025</v>
      </c>
      <c r="AV14" s="276">
        <v>2027</v>
      </c>
      <c r="AW14" s="189">
        <v>41.237025920000001</v>
      </c>
      <c r="AX14" s="189">
        <v>41.237025920000001</v>
      </c>
      <c r="AY14" s="173"/>
      <c r="AZ14" s="173"/>
      <c r="BA14" s="173"/>
      <c r="BB14" s="173"/>
    </row>
    <row r="15" spans="1:54" s="169" customFormat="1" ht="79.5" customHeight="1" x14ac:dyDescent="0.25">
      <c r="A15" s="289">
        <v>2</v>
      </c>
      <c r="B15" s="288" t="s">
        <v>1759</v>
      </c>
      <c r="C15" s="289" t="s">
        <v>60</v>
      </c>
      <c r="D15" s="289" t="s">
        <v>61</v>
      </c>
      <c r="E15" s="288" t="s">
        <v>79</v>
      </c>
      <c r="F15" s="289" t="s">
        <v>63</v>
      </c>
      <c r="G15" s="305" t="s">
        <v>103</v>
      </c>
      <c r="H15" s="289" t="s">
        <v>65</v>
      </c>
      <c r="I15" s="289" t="s">
        <v>66</v>
      </c>
      <c r="J15" s="289">
        <v>2</v>
      </c>
      <c r="K15" s="288"/>
      <c r="L15" s="289" t="s">
        <v>67</v>
      </c>
      <c r="M15" s="288"/>
      <c r="N15" s="289" t="s">
        <v>68</v>
      </c>
      <c r="O15" s="286">
        <v>121672.13114754099</v>
      </c>
      <c r="P15" s="286">
        <v>148440</v>
      </c>
      <c r="Q15" s="286">
        <v>148440</v>
      </c>
      <c r="R15" s="286"/>
      <c r="S15" s="286"/>
      <c r="T15" s="286"/>
      <c r="U15" s="286"/>
      <c r="V15" s="286"/>
      <c r="W15" s="274" t="s">
        <v>69</v>
      </c>
      <c r="X15" s="276" t="s">
        <v>70</v>
      </c>
      <c r="Y15" s="276" t="s">
        <v>71</v>
      </c>
      <c r="Z15" s="275">
        <v>46142</v>
      </c>
      <c r="AA15" s="275">
        <f t="shared" si="0"/>
        <v>46192</v>
      </c>
      <c r="AB15" s="274"/>
      <c r="AC15" s="274"/>
      <c r="AD15" s="274"/>
      <c r="AE15" s="274"/>
      <c r="AF15" s="276" t="str">
        <f>G15</f>
        <v>Реконструкция ПС "База СВЭС" №48 35/10кВ 
с заменой двух силовых трансформаторов мощностью 2,5 МВА на два силовых трансформатора мощностью 6,3МВА</v>
      </c>
      <c r="AG15" s="274" t="s">
        <v>72</v>
      </c>
      <c r="AH15" s="274">
        <v>876</v>
      </c>
      <c r="AI15" s="274" t="s">
        <v>73</v>
      </c>
      <c r="AJ15" s="274">
        <v>1</v>
      </c>
      <c r="AK15" s="167" t="s">
        <v>74</v>
      </c>
      <c r="AL15" s="274" t="s">
        <v>75</v>
      </c>
      <c r="AM15" s="275">
        <f t="shared" si="1"/>
        <v>46207</v>
      </c>
      <c r="AN15" s="275">
        <f t="shared" si="2"/>
        <v>46207</v>
      </c>
      <c r="AO15" s="275">
        <f>AM15+120</f>
        <v>46327</v>
      </c>
      <c r="AP15" s="274">
        <v>2026</v>
      </c>
      <c r="AQ15" s="274"/>
      <c r="AR15" s="274" t="s">
        <v>76</v>
      </c>
      <c r="AS15" s="274" t="s">
        <v>104</v>
      </c>
      <c r="AT15" s="274" t="s">
        <v>105</v>
      </c>
      <c r="AU15" s="276">
        <v>2021</v>
      </c>
      <c r="AV15" s="276">
        <v>2027</v>
      </c>
      <c r="AW15" s="276">
        <v>185.40984603000001</v>
      </c>
      <c r="AX15" s="276">
        <v>182.75708824</v>
      </c>
      <c r="AY15" s="276" t="s">
        <v>78</v>
      </c>
      <c r="AZ15" s="276"/>
      <c r="BA15" s="276"/>
      <c r="BB15" s="276"/>
    </row>
    <row r="16" spans="1:54" s="169" customFormat="1" ht="69" customHeight="1" x14ac:dyDescent="0.25">
      <c r="A16" s="288">
        <v>2</v>
      </c>
      <c r="B16" s="288" t="s">
        <v>1760</v>
      </c>
      <c r="C16" s="289" t="s">
        <v>60</v>
      </c>
      <c r="D16" s="289" t="s">
        <v>61</v>
      </c>
      <c r="E16" s="288" t="s">
        <v>79</v>
      </c>
      <c r="F16" s="289" t="s">
        <v>63</v>
      </c>
      <c r="G16" s="305" t="s">
        <v>106</v>
      </c>
      <c r="H16" s="289" t="s">
        <v>65</v>
      </c>
      <c r="I16" s="289" t="s">
        <v>66</v>
      </c>
      <c r="J16" s="289">
        <v>2</v>
      </c>
      <c r="K16" s="288"/>
      <c r="L16" s="289" t="s">
        <v>67</v>
      </c>
      <c r="M16" s="288"/>
      <c r="N16" s="289" t="s">
        <v>68</v>
      </c>
      <c r="O16" s="286">
        <v>183639.34426229508</v>
      </c>
      <c r="P16" s="286">
        <v>224040</v>
      </c>
      <c r="Q16" s="286">
        <v>201640</v>
      </c>
      <c r="R16" s="286">
        <v>22400</v>
      </c>
      <c r="S16" s="286"/>
      <c r="T16" s="286"/>
      <c r="U16" s="286"/>
      <c r="V16" s="286"/>
      <c r="W16" s="274" t="s">
        <v>69</v>
      </c>
      <c r="X16" s="276" t="s">
        <v>70</v>
      </c>
      <c r="Y16" s="276" t="s">
        <v>71</v>
      </c>
      <c r="Z16" s="275">
        <v>46203</v>
      </c>
      <c r="AA16" s="275">
        <f t="shared" si="0"/>
        <v>46253</v>
      </c>
      <c r="AB16" s="274"/>
      <c r="AC16" s="274"/>
      <c r="AD16" s="274"/>
      <c r="AE16" s="274"/>
      <c r="AF16" s="276" t="str">
        <f>G16</f>
        <v>Реконструкция ПС 35 кВ "Юбилейная" №12
 с заменой силовых трансформаторов на (2х10 МВА на 2х16 МВА)</v>
      </c>
      <c r="AG16" s="274" t="s">
        <v>72</v>
      </c>
      <c r="AH16" s="274">
        <v>876</v>
      </c>
      <c r="AI16" s="274" t="s">
        <v>73</v>
      </c>
      <c r="AJ16" s="274">
        <v>1</v>
      </c>
      <c r="AK16" s="167" t="s">
        <v>74</v>
      </c>
      <c r="AL16" s="274" t="s">
        <v>75</v>
      </c>
      <c r="AM16" s="275">
        <f t="shared" si="1"/>
        <v>46268</v>
      </c>
      <c r="AN16" s="275">
        <f t="shared" si="2"/>
        <v>46268</v>
      </c>
      <c r="AO16" s="275">
        <f>AM16+110</f>
        <v>46378</v>
      </c>
      <c r="AP16" s="274">
        <v>2026</v>
      </c>
      <c r="AQ16" s="274"/>
      <c r="AR16" s="274" t="s">
        <v>76</v>
      </c>
      <c r="AS16" s="274" t="s">
        <v>107</v>
      </c>
      <c r="AT16" s="274" t="s">
        <v>108</v>
      </c>
      <c r="AU16" s="276">
        <v>2025</v>
      </c>
      <c r="AV16" s="276">
        <v>2027</v>
      </c>
      <c r="AW16" s="276">
        <v>284.10494704000001</v>
      </c>
      <c r="AX16" s="276">
        <v>284.10494704000001</v>
      </c>
      <c r="AY16" s="276" t="s">
        <v>78</v>
      </c>
      <c r="AZ16" s="276"/>
      <c r="BA16" s="276"/>
      <c r="BB16" s="276"/>
    </row>
    <row r="17" spans="1:55" s="169" customFormat="1" ht="45" customHeight="1" x14ac:dyDescent="0.25">
      <c r="A17" s="278">
        <v>2</v>
      </c>
      <c r="B17" s="313" t="s">
        <v>1761</v>
      </c>
      <c r="C17" s="311" t="s">
        <v>60</v>
      </c>
      <c r="D17" s="311" t="s">
        <v>61</v>
      </c>
      <c r="E17" s="313" t="s">
        <v>79</v>
      </c>
      <c r="F17" s="311" t="s">
        <v>63</v>
      </c>
      <c r="G17" s="313" t="s">
        <v>109</v>
      </c>
      <c r="H17" s="313" t="s">
        <v>65</v>
      </c>
      <c r="I17" s="313" t="s">
        <v>66</v>
      </c>
      <c r="J17" s="282">
        <v>2</v>
      </c>
      <c r="K17" s="313"/>
      <c r="L17" s="311" t="s">
        <v>67</v>
      </c>
      <c r="M17" s="313"/>
      <c r="N17" s="311" t="s">
        <v>68</v>
      </c>
      <c r="O17" s="286">
        <v>711.62730327868849</v>
      </c>
      <c r="P17" s="286">
        <v>868.18530999999996</v>
      </c>
      <c r="Q17" s="286">
        <v>868.18530999999996</v>
      </c>
      <c r="R17" s="315"/>
      <c r="S17" s="315"/>
      <c r="T17" s="315"/>
      <c r="U17" s="315"/>
      <c r="V17" s="315"/>
      <c r="W17" s="278" t="s">
        <v>87</v>
      </c>
      <c r="X17" s="311" t="s">
        <v>70</v>
      </c>
      <c r="Y17" s="282" t="s">
        <v>71</v>
      </c>
      <c r="Z17" s="312">
        <v>46171</v>
      </c>
      <c r="AA17" s="312">
        <f t="shared" si="0"/>
        <v>46221</v>
      </c>
      <c r="AB17" s="313"/>
      <c r="AC17" s="313"/>
      <c r="AD17" s="313"/>
      <c r="AE17" s="313"/>
      <c r="AF17" s="311" t="str">
        <f>G17</f>
        <v>Модернизация системы телемеханики и каналов связи для  систем телемеханики на подстанциях 110-35кВ
 ПС 110кВ Орловская, ПС Верхчуманская</v>
      </c>
      <c r="AG17" s="313" t="s">
        <v>72</v>
      </c>
      <c r="AH17" s="313">
        <v>876</v>
      </c>
      <c r="AI17" s="313" t="s">
        <v>73</v>
      </c>
      <c r="AJ17" s="313">
        <v>1</v>
      </c>
      <c r="AK17" s="314" t="s">
        <v>74</v>
      </c>
      <c r="AL17" s="313" t="s">
        <v>75</v>
      </c>
      <c r="AM17" s="312">
        <f t="shared" si="1"/>
        <v>46236</v>
      </c>
      <c r="AN17" s="312">
        <f t="shared" si="2"/>
        <v>46236</v>
      </c>
      <c r="AO17" s="312">
        <f>AM17+120</f>
        <v>46356</v>
      </c>
      <c r="AP17" s="313">
        <v>2026</v>
      </c>
      <c r="AQ17" s="313"/>
      <c r="AR17" s="313" t="s">
        <v>76</v>
      </c>
      <c r="AS17" s="274" t="s">
        <v>110</v>
      </c>
      <c r="AT17" s="274" t="s">
        <v>111</v>
      </c>
      <c r="AU17" s="276">
        <v>2026</v>
      </c>
      <c r="AV17" s="276">
        <v>2027</v>
      </c>
      <c r="AW17" s="276">
        <v>17.486220379999999</v>
      </c>
      <c r="AX17" s="276">
        <v>17.486220379999999</v>
      </c>
      <c r="AY17" s="276"/>
      <c r="AZ17" s="276"/>
      <c r="BA17" s="276"/>
      <c r="BB17" s="276"/>
    </row>
    <row r="18" spans="1:55" s="169" customFormat="1" ht="42.75" customHeight="1" x14ac:dyDescent="0.25">
      <c r="A18" s="278">
        <v>2</v>
      </c>
      <c r="B18" s="313"/>
      <c r="C18" s="311"/>
      <c r="D18" s="311"/>
      <c r="E18" s="313"/>
      <c r="F18" s="311"/>
      <c r="G18" s="313"/>
      <c r="H18" s="313"/>
      <c r="I18" s="313"/>
      <c r="J18" s="282">
        <v>2</v>
      </c>
      <c r="K18" s="313"/>
      <c r="L18" s="311"/>
      <c r="M18" s="313"/>
      <c r="N18" s="311"/>
      <c r="O18" s="286">
        <v>704.38504098360659</v>
      </c>
      <c r="P18" s="286">
        <v>859.34974999999997</v>
      </c>
      <c r="Q18" s="286">
        <v>859.34974999999997</v>
      </c>
      <c r="R18" s="315"/>
      <c r="S18" s="315"/>
      <c r="T18" s="315"/>
      <c r="U18" s="315"/>
      <c r="V18" s="315"/>
      <c r="W18" s="278" t="s">
        <v>87</v>
      </c>
      <c r="X18" s="311"/>
      <c r="Y18" s="282" t="s">
        <v>71</v>
      </c>
      <c r="Z18" s="313"/>
      <c r="AA18" s="313"/>
      <c r="AB18" s="313"/>
      <c r="AC18" s="313"/>
      <c r="AD18" s="313"/>
      <c r="AE18" s="313"/>
      <c r="AF18" s="311"/>
      <c r="AG18" s="313"/>
      <c r="AH18" s="313"/>
      <c r="AI18" s="313"/>
      <c r="AJ18" s="313"/>
      <c r="AK18" s="313"/>
      <c r="AL18" s="313"/>
      <c r="AM18" s="313"/>
      <c r="AN18" s="313"/>
      <c r="AO18" s="313"/>
      <c r="AP18" s="313"/>
      <c r="AQ18" s="313"/>
      <c r="AR18" s="313"/>
      <c r="AS18" s="274" t="s">
        <v>112</v>
      </c>
      <c r="AT18" s="274" t="s">
        <v>113</v>
      </c>
      <c r="AU18" s="276">
        <v>2026</v>
      </c>
      <c r="AV18" s="276">
        <v>2027</v>
      </c>
      <c r="AW18" s="276">
        <v>17.311260470000001</v>
      </c>
      <c r="AX18" s="276">
        <v>17.311260470000001</v>
      </c>
      <c r="AY18" s="276"/>
      <c r="AZ18" s="276"/>
      <c r="BA18" s="276"/>
      <c r="BB18" s="276"/>
    </row>
    <row r="19" spans="1:55" s="169" customFormat="1" ht="39.75" customHeight="1" x14ac:dyDescent="0.25">
      <c r="A19" s="278">
        <v>2</v>
      </c>
      <c r="B19" s="313"/>
      <c r="C19" s="311"/>
      <c r="D19" s="311"/>
      <c r="E19" s="313"/>
      <c r="F19" s="311"/>
      <c r="G19" s="313"/>
      <c r="H19" s="313"/>
      <c r="I19" s="313"/>
      <c r="J19" s="282">
        <v>2</v>
      </c>
      <c r="K19" s="313"/>
      <c r="L19" s="311"/>
      <c r="M19" s="313"/>
      <c r="N19" s="311"/>
      <c r="O19" s="286">
        <v>256.08875409836065</v>
      </c>
      <c r="P19" s="286">
        <v>312.42827999999997</v>
      </c>
      <c r="Q19" s="286">
        <v>312.42827999999997</v>
      </c>
      <c r="R19" s="315"/>
      <c r="S19" s="315"/>
      <c r="T19" s="315"/>
      <c r="U19" s="315"/>
      <c r="V19" s="315"/>
      <c r="W19" s="278" t="s">
        <v>87</v>
      </c>
      <c r="X19" s="311"/>
      <c r="Y19" s="282" t="s">
        <v>71</v>
      </c>
      <c r="Z19" s="313"/>
      <c r="AA19" s="313"/>
      <c r="AB19" s="313"/>
      <c r="AC19" s="313"/>
      <c r="AD19" s="313"/>
      <c r="AE19" s="313"/>
      <c r="AF19" s="311"/>
      <c r="AG19" s="313"/>
      <c r="AH19" s="313"/>
      <c r="AI19" s="313"/>
      <c r="AJ19" s="313"/>
      <c r="AK19" s="313"/>
      <c r="AL19" s="313"/>
      <c r="AM19" s="313"/>
      <c r="AN19" s="313"/>
      <c r="AO19" s="313"/>
      <c r="AP19" s="313"/>
      <c r="AQ19" s="313"/>
      <c r="AR19" s="313"/>
      <c r="AS19" s="274" t="s">
        <v>114</v>
      </c>
      <c r="AT19" s="274" t="s">
        <v>115</v>
      </c>
      <c r="AU19" s="276">
        <v>2021</v>
      </c>
      <c r="AV19" s="276">
        <v>2027</v>
      </c>
      <c r="AW19" s="276">
        <v>6.4693693899999998</v>
      </c>
      <c r="AX19" s="276">
        <v>6.2248331500000003</v>
      </c>
      <c r="AY19" s="276"/>
      <c r="AZ19" s="276"/>
      <c r="BA19" s="276"/>
      <c r="BB19" s="276"/>
    </row>
    <row r="20" spans="1:55" s="169" customFormat="1" ht="42" customHeight="1" x14ac:dyDescent="0.25">
      <c r="A20" s="278">
        <v>2</v>
      </c>
      <c r="B20" s="313"/>
      <c r="C20" s="311"/>
      <c r="D20" s="311"/>
      <c r="E20" s="313"/>
      <c r="F20" s="311"/>
      <c r="G20" s="313"/>
      <c r="H20" s="313"/>
      <c r="I20" s="313"/>
      <c r="J20" s="282">
        <v>2</v>
      </c>
      <c r="K20" s="313"/>
      <c r="L20" s="311"/>
      <c r="M20" s="313"/>
      <c r="N20" s="311"/>
      <c r="O20" s="286">
        <v>233.39944262295083</v>
      </c>
      <c r="P20" s="286">
        <v>284.74732</v>
      </c>
      <c r="Q20" s="286">
        <v>284.74732</v>
      </c>
      <c r="R20" s="315"/>
      <c r="S20" s="315"/>
      <c r="T20" s="315"/>
      <c r="U20" s="315"/>
      <c r="V20" s="315"/>
      <c r="W20" s="278" t="s">
        <v>87</v>
      </c>
      <c r="X20" s="311"/>
      <c r="Y20" s="282" t="s">
        <v>71</v>
      </c>
      <c r="Z20" s="313"/>
      <c r="AA20" s="313"/>
      <c r="AB20" s="313"/>
      <c r="AC20" s="313"/>
      <c r="AD20" s="313"/>
      <c r="AE20" s="313"/>
      <c r="AF20" s="311"/>
      <c r="AG20" s="313"/>
      <c r="AH20" s="313"/>
      <c r="AI20" s="313"/>
      <c r="AJ20" s="313"/>
      <c r="AK20" s="313"/>
      <c r="AL20" s="313"/>
      <c r="AM20" s="313"/>
      <c r="AN20" s="313"/>
      <c r="AO20" s="313"/>
      <c r="AP20" s="313"/>
      <c r="AQ20" s="313"/>
      <c r="AR20" s="313"/>
      <c r="AS20" s="274" t="s">
        <v>116</v>
      </c>
      <c r="AT20" s="274" t="s">
        <v>117</v>
      </c>
      <c r="AU20" s="276">
        <v>2021</v>
      </c>
      <c r="AV20" s="276">
        <v>2027</v>
      </c>
      <c r="AW20" s="276">
        <v>6.0049326499999998</v>
      </c>
      <c r="AX20" s="276">
        <v>5.6745592299999998</v>
      </c>
      <c r="AY20" s="276"/>
      <c r="AZ20" s="276"/>
      <c r="BA20" s="276"/>
      <c r="BB20" s="276"/>
    </row>
    <row r="21" spans="1:55" s="169" customFormat="1" ht="39.75" customHeight="1" x14ac:dyDescent="0.25">
      <c r="A21" s="278">
        <v>2</v>
      </c>
      <c r="B21" s="313" t="s">
        <v>1762</v>
      </c>
      <c r="C21" s="311" t="s">
        <v>60</v>
      </c>
      <c r="D21" s="311" t="s">
        <v>61</v>
      </c>
      <c r="E21" s="313" t="s">
        <v>62</v>
      </c>
      <c r="F21" s="311" t="s">
        <v>63</v>
      </c>
      <c r="G21" s="313" t="s">
        <v>119</v>
      </c>
      <c r="H21" s="313" t="s">
        <v>65</v>
      </c>
      <c r="I21" s="313" t="s">
        <v>66</v>
      </c>
      <c r="J21" s="282">
        <v>2</v>
      </c>
      <c r="K21" s="313"/>
      <c r="L21" s="311" t="s">
        <v>67</v>
      </c>
      <c r="M21" s="313"/>
      <c r="N21" s="311" t="s">
        <v>68</v>
      </c>
      <c r="O21" s="286">
        <v>2580.9836065573768</v>
      </c>
      <c r="P21" s="286">
        <v>3148.7999999999997</v>
      </c>
      <c r="Q21" s="286">
        <v>3148.8</v>
      </c>
      <c r="R21" s="315"/>
      <c r="S21" s="315"/>
      <c r="T21" s="315"/>
      <c r="U21" s="315"/>
      <c r="V21" s="315"/>
      <c r="W21" s="278" t="s">
        <v>87</v>
      </c>
      <c r="X21" s="311" t="s">
        <v>70</v>
      </c>
      <c r="Y21" s="282" t="s">
        <v>71</v>
      </c>
      <c r="Z21" s="312">
        <v>46135</v>
      </c>
      <c r="AA21" s="312">
        <f>Z21+50</f>
        <v>46185</v>
      </c>
      <c r="AB21" s="313"/>
      <c r="AC21" s="313"/>
      <c r="AD21" s="313"/>
      <c r="AE21" s="313"/>
      <c r="AF21" s="311" t="str">
        <f>G21</f>
        <v>Работы по Модернизация и реконструкция
 устройств РЗА и ПА  (ОБР) ПС Алексеевская, ПС Чарышская, ПС 110 кВ Михайловская, ПС 110 кВ МЗХР, ПС 35 кВ НС-4П</v>
      </c>
      <c r="AG21" s="313" t="s">
        <v>72</v>
      </c>
      <c r="AH21" s="313">
        <v>876</v>
      </c>
      <c r="AI21" s="313" t="s">
        <v>73</v>
      </c>
      <c r="AJ21" s="313">
        <v>1</v>
      </c>
      <c r="AK21" s="314" t="s">
        <v>74</v>
      </c>
      <c r="AL21" s="313" t="s">
        <v>75</v>
      </c>
      <c r="AM21" s="312">
        <f>AA21+15</f>
        <v>46200</v>
      </c>
      <c r="AN21" s="312">
        <f>AM21</f>
        <v>46200</v>
      </c>
      <c r="AO21" s="312">
        <f>AM21+180</f>
        <v>46380</v>
      </c>
      <c r="AP21" s="313">
        <v>2026</v>
      </c>
      <c r="AQ21" s="313"/>
      <c r="AR21" s="313" t="s">
        <v>76</v>
      </c>
      <c r="AS21" s="274" t="s">
        <v>2519</v>
      </c>
      <c r="AT21" s="274" t="s">
        <v>120</v>
      </c>
      <c r="AU21" s="276">
        <v>2026</v>
      </c>
      <c r="AV21" s="276">
        <v>2026</v>
      </c>
      <c r="AW21" s="276">
        <v>3.7687666200000001</v>
      </c>
      <c r="AX21" s="276">
        <v>3.7687666200000001</v>
      </c>
      <c r="AY21" s="276"/>
      <c r="AZ21" s="276"/>
      <c r="BA21" s="276"/>
      <c r="BB21" s="276"/>
      <c r="BC21" s="277"/>
    </row>
    <row r="22" spans="1:55" s="169" customFormat="1" ht="35.25" customHeight="1" x14ac:dyDescent="0.25">
      <c r="A22" s="278">
        <v>2</v>
      </c>
      <c r="B22" s="313"/>
      <c r="C22" s="311"/>
      <c r="D22" s="311"/>
      <c r="E22" s="313"/>
      <c r="F22" s="311"/>
      <c r="G22" s="313"/>
      <c r="H22" s="313"/>
      <c r="I22" s="313"/>
      <c r="J22" s="282">
        <v>2</v>
      </c>
      <c r="K22" s="313"/>
      <c r="L22" s="311"/>
      <c r="M22" s="313"/>
      <c r="N22" s="311"/>
      <c r="O22" s="286">
        <v>2089.1803278688521</v>
      </c>
      <c r="P22" s="286">
        <v>2548.7999999999997</v>
      </c>
      <c r="Q22" s="286">
        <v>2548.7999999999997</v>
      </c>
      <c r="R22" s="315"/>
      <c r="S22" s="315"/>
      <c r="T22" s="315"/>
      <c r="U22" s="315"/>
      <c r="V22" s="315"/>
      <c r="W22" s="278" t="s">
        <v>87</v>
      </c>
      <c r="X22" s="311"/>
      <c r="Y22" s="282" t="s">
        <v>71</v>
      </c>
      <c r="Z22" s="313"/>
      <c r="AA22" s="313"/>
      <c r="AB22" s="313"/>
      <c r="AC22" s="313"/>
      <c r="AD22" s="313"/>
      <c r="AE22" s="313"/>
      <c r="AF22" s="311"/>
      <c r="AG22" s="313"/>
      <c r="AH22" s="313"/>
      <c r="AI22" s="313"/>
      <c r="AJ22" s="313"/>
      <c r="AK22" s="313"/>
      <c r="AL22" s="313"/>
      <c r="AM22" s="313"/>
      <c r="AN22" s="313"/>
      <c r="AO22" s="313"/>
      <c r="AP22" s="313"/>
      <c r="AQ22" s="313"/>
      <c r="AR22" s="313"/>
      <c r="AS22" s="274" t="s">
        <v>121</v>
      </c>
      <c r="AT22" s="274" t="s">
        <v>122</v>
      </c>
      <c r="AU22" s="276">
        <v>2017</v>
      </c>
      <c r="AV22" s="276">
        <v>2026</v>
      </c>
      <c r="AW22" s="276">
        <v>3.0343394799999999</v>
      </c>
      <c r="AX22" s="276">
        <v>2.9216124799999998</v>
      </c>
      <c r="AY22" s="276"/>
      <c r="AZ22" s="276"/>
      <c r="BA22" s="276"/>
      <c r="BB22" s="276"/>
      <c r="BC22" s="277"/>
    </row>
    <row r="23" spans="1:55" s="169" customFormat="1" ht="27.95" customHeight="1" x14ac:dyDescent="0.25">
      <c r="A23" s="278">
        <v>2</v>
      </c>
      <c r="B23" s="313"/>
      <c r="C23" s="311"/>
      <c r="D23" s="311"/>
      <c r="E23" s="313"/>
      <c r="F23" s="311"/>
      <c r="G23" s="313"/>
      <c r="H23" s="313"/>
      <c r="I23" s="313"/>
      <c r="J23" s="282">
        <v>2</v>
      </c>
      <c r="K23" s="313"/>
      <c r="L23" s="311"/>
      <c r="M23" s="313"/>
      <c r="N23" s="311"/>
      <c r="O23" s="286">
        <v>2089.1803278688521</v>
      </c>
      <c r="P23" s="286">
        <v>2548.7999999999997</v>
      </c>
      <c r="Q23" s="286">
        <v>2548.7999999999997</v>
      </c>
      <c r="R23" s="315"/>
      <c r="S23" s="315"/>
      <c r="T23" s="315"/>
      <c r="U23" s="315"/>
      <c r="V23" s="315"/>
      <c r="W23" s="278" t="s">
        <v>87</v>
      </c>
      <c r="X23" s="311"/>
      <c r="Y23" s="282" t="s">
        <v>71</v>
      </c>
      <c r="Z23" s="313"/>
      <c r="AA23" s="313"/>
      <c r="AB23" s="313"/>
      <c r="AC23" s="313"/>
      <c r="AD23" s="313"/>
      <c r="AE23" s="313"/>
      <c r="AF23" s="311"/>
      <c r="AG23" s="313"/>
      <c r="AH23" s="313"/>
      <c r="AI23" s="313"/>
      <c r="AJ23" s="313"/>
      <c r="AK23" s="313"/>
      <c r="AL23" s="313"/>
      <c r="AM23" s="313"/>
      <c r="AN23" s="313"/>
      <c r="AO23" s="313"/>
      <c r="AP23" s="313"/>
      <c r="AQ23" s="313"/>
      <c r="AR23" s="313"/>
      <c r="AS23" s="274" t="s">
        <v>123</v>
      </c>
      <c r="AT23" s="274" t="s">
        <v>124</v>
      </c>
      <c r="AU23" s="276">
        <v>2025</v>
      </c>
      <c r="AV23" s="276">
        <v>2026</v>
      </c>
      <c r="AW23" s="276">
        <v>3.3260429399999998</v>
      </c>
      <c r="AX23" s="276">
        <v>3.3260429399999998</v>
      </c>
      <c r="AY23" s="276"/>
      <c r="AZ23" s="276"/>
      <c r="BA23" s="276"/>
      <c r="BB23" s="276"/>
      <c r="BC23" s="277"/>
    </row>
    <row r="24" spans="1:55" s="169" customFormat="1" ht="37.5" customHeight="1" x14ac:dyDescent="0.25">
      <c r="A24" s="278">
        <v>2</v>
      </c>
      <c r="B24" s="313"/>
      <c r="C24" s="311"/>
      <c r="D24" s="311"/>
      <c r="E24" s="313"/>
      <c r="F24" s="311"/>
      <c r="G24" s="313"/>
      <c r="H24" s="313"/>
      <c r="I24" s="313"/>
      <c r="J24" s="282">
        <v>2</v>
      </c>
      <c r="K24" s="313"/>
      <c r="L24" s="311"/>
      <c r="M24" s="313"/>
      <c r="N24" s="311"/>
      <c r="O24" s="286">
        <v>2089.1803278688521</v>
      </c>
      <c r="P24" s="286">
        <v>2548.7999999999997</v>
      </c>
      <c r="Q24" s="286">
        <v>2548.7999999999997</v>
      </c>
      <c r="R24" s="315"/>
      <c r="S24" s="315"/>
      <c r="T24" s="315"/>
      <c r="U24" s="315"/>
      <c r="V24" s="315"/>
      <c r="W24" s="278" t="s">
        <v>87</v>
      </c>
      <c r="X24" s="311"/>
      <c r="Y24" s="282" t="s">
        <v>71</v>
      </c>
      <c r="Z24" s="313"/>
      <c r="AA24" s="313"/>
      <c r="AB24" s="313"/>
      <c r="AC24" s="313"/>
      <c r="AD24" s="313"/>
      <c r="AE24" s="313"/>
      <c r="AF24" s="311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274" t="s">
        <v>125</v>
      </c>
      <c r="AT24" s="274" t="s">
        <v>126</v>
      </c>
      <c r="AU24" s="276">
        <v>2025</v>
      </c>
      <c r="AV24" s="276">
        <v>2026</v>
      </c>
      <c r="AW24" s="276">
        <v>3.30284507</v>
      </c>
      <c r="AX24" s="276">
        <v>3.30284507</v>
      </c>
      <c r="AY24" s="276"/>
      <c r="AZ24" s="276"/>
      <c r="BA24" s="276"/>
      <c r="BB24" s="276"/>
      <c r="BC24" s="277"/>
    </row>
    <row r="25" spans="1:55" s="169" customFormat="1" ht="37.5" customHeight="1" x14ac:dyDescent="0.25">
      <c r="A25" s="278">
        <v>2</v>
      </c>
      <c r="B25" s="313"/>
      <c r="C25" s="311"/>
      <c r="D25" s="311"/>
      <c r="E25" s="313"/>
      <c r="F25" s="311"/>
      <c r="G25" s="313"/>
      <c r="H25" s="313"/>
      <c r="I25" s="313"/>
      <c r="J25" s="282">
        <v>2</v>
      </c>
      <c r="K25" s="313"/>
      <c r="L25" s="311"/>
      <c r="M25" s="313"/>
      <c r="N25" s="311"/>
      <c r="O25" s="286">
        <v>1597.377049180328</v>
      </c>
      <c r="P25" s="286">
        <v>1948.8</v>
      </c>
      <c r="Q25" s="286">
        <v>1948.8</v>
      </c>
      <c r="R25" s="315"/>
      <c r="S25" s="315"/>
      <c r="T25" s="315"/>
      <c r="U25" s="315"/>
      <c r="V25" s="315"/>
      <c r="W25" s="278" t="s">
        <v>87</v>
      </c>
      <c r="X25" s="311"/>
      <c r="Y25" s="282" t="s">
        <v>71</v>
      </c>
      <c r="Z25" s="313"/>
      <c r="AA25" s="313"/>
      <c r="AB25" s="313"/>
      <c r="AC25" s="313"/>
      <c r="AD25" s="313"/>
      <c r="AE25" s="313"/>
      <c r="AF25" s="311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274" t="s">
        <v>127</v>
      </c>
      <c r="AT25" s="274" t="s">
        <v>128</v>
      </c>
      <c r="AU25" s="276">
        <v>2016</v>
      </c>
      <c r="AV25" s="276">
        <v>2026</v>
      </c>
      <c r="AW25" s="276">
        <v>2.5940442400000001</v>
      </c>
      <c r="AX25" s="276">
        <v>2.57416424</v>
      </c>
      <c r="AY25" s="276"/>
      <c r="AZ25" s="276"/>
      <c r="BA25" s="276"/>
      <c r="BB25" s="276"/>
      <c r="BC25" s="277"/>
    </row>
    <row r="26" spans="1:55" s="169" customFormat="1" ht="59.25" customHeight="1" x14ac:dyDescent="0.25">
      <c r="A26" s="278">
        <v>2</v>
      </c>
      <c r="B26" s="313" t="s">
        <v>1763</v>
      </c>
      <c r="C26" s="311" t="s">
        <v>60</v>
      </c>
      <c r="D26" s="311" t="s">
        <v>61</v>
      </c>
      <c r="E26" s="313" t="s">
        <v>62</v>
      </c>
      <c r="F26" s="311" t="s">
        <v>63</v>
      </c>
      <c r="G26" s="313" t="s">
        <v>129</v>
      </c>
      <c r="H26" s="313" t="s">
        <v>65</v>
      </c>
      <c r="I26" s="313" t="s">
        <v>66</v>
      </c>
      <c r="J26" s="282">
        <v>2</v>
      </c>
      <c r="K26" s="313"/>
      <c r="L26" s="311" t="s">
        <v>67</v>
      </c>
      <c r="M26" s="313"/>
      <c r="N26" s="311" t="s">
        <v>68</v>
      </c>
      <c r="O26" s="286">
        <v>1340.5665081967213</v>
      </c>
      <c r="P26" s="286">
        <v>1635.4911400000001</v>
      </c>
      <c r="Q26" s="286">
        <v>1635.4911400000001</v>
      </c>
      <c r="R26" s="315"/>
      <c r="S26" s="315"/>
      <c r="T26" s="315"/>
      <c r="U26" s="286"/>
      <c r="V26" s="286"/>
      <c r="W26" s="278" t="s">
        <v>87</v>
      </c>
      <c r="X26" s="311" t="s">
        <v>70</v>
      </c>
      <c r="Y26" s="282" t="s">
        <v>71</v>
      </c>
      <c r="Z26" s="312">
        <v>46163</v>
      </c>
      <c r="AA26" s="312">
        <f>Z26+50</f>
        <v>46213</v>
      </c>
      <c r="AB26" s="313"/>
      <c r="AC26" s="313"/>
      <c r="AD26" s="313"/>
      <c r="AE26" s="313"/>
      <c r="AF26" s="313" t="str">
        <f>G26</f>
        <v>Замена устройств РЗА  ВЛ 110 кВ Шелаболихинская–Павловская
 (ШП-440), ВЛ 110 кВ Рогозихинская–Шелаболихинская (РШ-437) типа ШДЭ2802, ПС-110кВ Корчинская - замена устройств РЗА ОВ-110 кВ типа ЭПЗ-1636,  ВЛ-110 кВ Приозерная-Тишинская типа ШДЭ2802 на микропроцессорные устройства РЗА</v>
      </c>
      <c r="AG26" s="313" t="s">
        <v>72</v>
      </c>
      <c r="AH26" s="313">
        <v>876</v>
      </c>
      <c r="AI26" s="313" t="s">
        <v>73</v>
      </c>
      <c r="AJ26" s="313">
        <v>1</v>
      </c>
      <c r="AK26" s="314" t="s">
        <v>74</v>
      </c>
      <c r="AL26" s="313" t="s">
        <v>75</v>
      </c>
      <c r="AM26" s="312">
        <f>AA26+15</f>
        <v>46228</v>
      </c>
      <c r="AN26" s="312">
        <f>AM26</f>
        <v>46228</v>
      </c>
      <c r="AO26" s="312">
        <f>AM26+150</f>
        <v>46378</v>
      </c>
      <c r="AP26" s="313">
        <v>2026</v>
      </c>
      <c r="AQ26" s="313"/>
      <c r="AR26" s="313" t="s">
        <v>76</v>
      </c>
      <c r="AS26" s="274" t="s">
        <v>130</v>
      </c>
      <c r="AT26" s="274" t="s">
        <v>131</v>
      </c>
      <c r="AU26" s="276">
        <v>2025</v>
      </c>
      <c r="AV26" s="276">
        <v>2027</v>
      </c>
      <c r="AW26" s="276">
        <v>14.31229368</v>
      </c>
      <c r="AX26" s="276">
        <v>14.31229368</v>
      </c>
      <c r="AY26" s="276"/>
      <c r="AZ26" s="276"/>
      <c r="BA26" s="276"/>
      <c r="BB26" s="276"/>
    </row>
    <row r="27" spans="1:55" s="169" customFormat="1" ht="47.25" customHeight="1" x14ac:dyDescent="0.25">
      <c r="A27" s="278">
        <v>2</v>
      </c>
      <c r="B27" s="313"/>
      <c r="C27" s="311"/>
      <c r="D27" s="311"/>
      <c r="E27" s="313"/>
      <c r="F27" s="311"/>
      <c r="G27" s="313"/>
      <c r="H27" s="313"/>
      <c r="I27" s="313"/>
      <c r="J27" s="282">
        <v>2</v>
      </c>
      <c r="K27" s="313"/>
      <c r="L27" s="311"/>
      <c r="M27" s="313"/>
      <c r="N27" s="311"/>
      <c r="O27" s="286">
        <v>1902.01518852459</v>
      </c>
      <c r="P27" s="286">
        <v>2320.4585299999999</v>
      </c>
      <c r="Q27" s="286">
        <v>2320.4585299999999</v>
      </c>
      <c r="R27" s="315"/>
      <c r="S27" s="315"/>
      <c r="T27" s="315"/>
      <c r="U27" s="286"/>
      <c r="V27" s="286"/>
      <c r="W27" s="278" t="s">
        <v>87</v>
      </c>
      <c r="X27" s="311"/>
      <c r="Y27" s="282" t="s">
        <v>71</v>
      </c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  <c r="AL27" s="313"/>
      <c r="AM27" s="313"/>
      <c r="AN27" s="313"/>
      <c r="AO27" s="313"/>
      <c r="AP27" s="313"/>
      <c r="AQ27" s="313"/>
      <c r="AR27" s="313"/>
      <c r="AS27" s="274" t="s">
        <v>132</v>
      </c>
      <c r="AT27" s="274" t="s">
        <v>133</v>
      </c>
      <c r="AU27" s="276">
        <v>2025</v>
      </c>
      <c r="AV27" s="276">
        <v>2027</v>
      </c>
      <c r="AW27" s="276">
        <v>7.2828147100000002</v>
      </c>
      <c r="AX27" s="276">
        <v>7.2828147100000002</v>
      </c>
      <c r="AY27" s="276"/>
      <c r="AZ27" s="276"/>
      <c r="BA27" s="276"/>
      <c r="BB27" s="276"/>
    </row>
    <row r="28" spans="1:55" s="169" customFormat="1" ht="45.95" customHeight="1" x14ac:dyDescent="0.25">
      <c r="A28" s="278">
        <v>2</v>
      </c>
      <c r="B28" s="313"/>
      <c r="C28" s="311"/>
      <c r="D28" s="311"/>
      <c r="E28" s="313"/>
      <c r="F28" s="311"/>
      <c r="G28" s="313"/>
      <c r="H28" s="313"/>
      <c r="I28" s="313"/>
      <c r="J28" s="282">
        <v>2</v>
      </c>
      <c r="K28" s="313"/>
      <c r="L28" s="311"/>
      <c r="M28" s="313"/>
      <c r="N28" s="311"/>
      <c r="O28" s="286">
        <v>1836.1817377049181</v>
      </c>
      <c r="P28" s="286">
        <v>2240.1417200000001</v>
      </c>
      <c r="Q28" s="286">
        <v>2240.1417200000001</v>
      </c>
      <c r="R28" s="315"/>
      <c r="S28" s="315"/>
      <c r="T28" s="315"/>
      <c r="U28" s="286"/>
      <c r="V28" s="286"/>
      <c r="W28" s="278" t="s">
        <v>87</v>
      </c>
      <c r="X28" s="311"/>
      <c r="Y28" s="282" t="s">
        <v>71</v>
      </c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  <c r="AL28" s="313"/>
      <c r="AM28" s="313"/>
      <c r="AN28" s="313"/>
      <c r="AO28" s="313"/>
      <c r="AP28" s="313"/>
      <c r="AQ28" s="313"/>
      <c r="AR28" s="313"/>
      <c r="AS28" s="274" t="s">
        <v>134</v>
      </c>
      <c r="AT28" s="274" t="s">
        <v>135</v>
      </c>
      <c r="AU28" s="276">
        <v>2025</v>
      </c>
      <c r="AV28" s="276">
        <v>2027</v>
      </c>
      <c r="AW28" s="276">
        <v>6.9245554900000004</v>
      </c>
      <c r="AX28" s="276">
        <v>6.9245554900000004</v>
      </c>
      <c r="AY28" s="276"/>
      <c r="AZ28" s="276"/>
      <c r="BA28" s="276"/>
      <c r="BB28" s="276"/>
    </row>
    <row r="29" spans="1:55" s="169" customFormat="1" ht="84" customHeight="1" x14ac:dyDescent="0.25">
      <c r="A29" s="288">
        <v>2</v>
      </c>
      <c r="B29" s="288" t="s">
        <v>1764</v>
      </c>
      <c r="C29" s="289" t="s">
        <v>60</v>
      </c>
      <c r="D29" s="289" t="s">
        <v>61</v>
      </c>
      <c r="E29" s="288" t="s">
        <v>62</v>
      </c>
      <c r="F29" s="289" t="s">
        <v>63</v>
      </c>
      <c r="G29" s="305" t="s">
        <v>136</v>
      </c>
      <c r="H29" s="288" t="s">
        <v>65</v>
      </c>
      <c r="I29" s="288" t="s">
        <v>66</v>
      </c>
      <c r="J29" s="289">
        <v>2</v>
      </c>
      <c r="K29" s="288"/>
      <c r="L29" s="289" t="s">
        <v>67</v>
      </c>
      <c r="M29" s="288"/>
      <c r="N29" s="289" t="s">
        <v>68</v>
      </c>
      <c r="O29" s="286">
        <v>9934.4262295081971</v>
      </c>
      <c r="P29" s="286">
        <v>12120</v>
      </c>
      <c r="Q29" s="286">
        <v>12120</v>
      </c>
      <c r="R29" s="286"/>
      <c r="S29" s="286"/>
      <c r="T29" s="286"/>
      <c r="U29" s="286"/>
      <c r="V29" s="286"/>
      <c r="W29" s="274" t="s">
        <v>69</v>
      </c>
      <c r="X29" s="276" t="s">
        <v>70</v>
      </c>
      <c r="Y29" s="276" t="s">
        <v>71</v>
      </c>
      <c r="Z29" s="275">
        <v>46170</v>
      </c>
      <c r="AA29" s="275">
        <f>Z29+50</f>
        <v>46220</v>
      </c>
      <c r="AB29" s="274"/>
      <c r="AC29" s="274"/>
      <c r="AD29" s="274"/>
      <c r="AE29" s="274"/>
      <c r="AF29" s="274" t="str">
        <f>G29</f>
        <v>Работы по Реконструкции ВЛ-10 кВ Л-35-8,
 в части замены провода  на провод большего сечения, и строительство участка от опоры 36 до ВЛ 10 кВ Л-35-13 опора 28/4 ( 1 км) с установкой 2-х реклоузеров.</v>
      </c>
      <c r="AG29" s="274" t="s">
        <v>72</v>
      </c>
      <c r="AH29" s="274">
        <v>876</v>
      </c>
      <c r="AI29" s="274" t="s">
        <v>73</v>
      </c>
      <c r="AJ29" s="274">
        <v>1</v>
      </c>
      <c r="AK29" s="273" t="s">
        <v>74</v>
      </c>
      <c r="AL29" s="274" t="s">
        <v>75</v>
      </c>
      <c r="AM29" s="275">
        <f>AA29+15</f>
        <v>46235</v>
      </c>
      <c r="AN29" s="275">
        <f>AM29</f>
        <v>46235</v>
      </c>
      <c r="AO29" s="275">
        <f>AM29+70</f>
        <v>46305</v>
      </c>
      <c r="AP29" s="274">
        <v>2026</v>
      </c>
      <c r="AQ29" s="274"/>
      <c r="AR29" s="274" t="s">
        <v>76</v>
      </c>
      <c r="AS29" s="274" t="s">
        <v>137</v>
      </c>
      <c r="AT29" s="274" t="s">
        <v>138</v>
      </c>
      <c r="AU29" s="276">
        <v>2024</v>
      </c>
      <c r="AV29" s="276">
        <v>2026</v>
      </c>
      <c r="AW29" s="276">
        <v>14.94495534</v>
      </c>
      <c r="AX29" s="276">
        <v>14.704741459999999</v>
      </c>
      <c r="AY29" s="276"/>
      <c r="AZ29" s="276"/>
      <c r="BA29" s="276"/>
      <c r="BB29" s="276"/>
    </row>
    <row r="30" spans="1:55" s="169" customFormat="1" ht="30.75" customHeight="1" x14ac:dyDescent="0.25">
      <c r="A30" s="278">
        <v>2</v>
      </c>
      <c r="B30" s="313" t="s">
        <v>1765</v>
      </c>
      <c r="C30" s="311" t="s">
        <v>60</v>
      </c>
      <c r="D30" s="311" t="s">
        <v>61</v>
      </c>
      <c r="E30" s="313" t="s">
        <v>118</v>
      </c>
      <c r="F30" s="311" t="s">
        <v>63</v>
      </c>
      <c r="G30" s="313" t="s">
        <v>139</v>
      </c>
      <c r="H30" s="313" t="s">
        <v>85</v>
      </c>
      <c r="I30" s="313" t="s">
        <v>86</v>
      </c>
      <c r="J30" s="282">
        <v>2</v>
      </c>
      <c r="K30" s="313"/>
      <c r="L30" s="311" t="s">
        <v>67</v>
      </c>
      <c r="M30" s="313"/>
      <c r="N30" s="311" t="s">
        <v>68</v>
      </c>
      <c r="O30" s="286">
        <v>393.44262295081967</v>
      </c>
      <c r="P30" s="286">
        <v>480</v>
      </c>
      <c r="Q30" s="286">
        <v>480</v>
      </c>
      <c r="R30" s="315"/>
      <c r="S30" s="315"/>
      <c r="T30" s="315"/>
      <c r="U30" s="286"/>
      <c r="V30" s="286"/>
      <c r="W30" s="278" t="s">
        <v>87</v>
      </c>
      <c r="X30" s="311" t="s">
        <v>70</v>
      </c>
      <c r="Y30" s="282" t="s">
        <v>71</v>
      </c>
      <c r="Z30" s="312">
        <v>46135</v>
      </c>
      <c r="AA30" s="312">
        <f>Z30+50</f>
        <v>46185</v>
      </c>
      <c r="AB30" s="313"/>
      <c r="AC30" s="313"/>
      <c r="AD30" s="313"/>
      <c r="AE30" s="313"/>
      <c r="AF30" s="313" t="str">
        <f>G30</f>
        <v>Реконструкция зданий и сооружений: 
маслосборники на ПС 35 кВ Повалихинская №43, ПС 35 кВ Чумышская №76 , ПС 110 кВ Панкрушихинская, ПС 110 кВ Зятьковская</v>
      </c>
      <c r="AG30" s="313" t="s">
        <v>72</v>
      </c>
      <c r="AH30" s="313">
        <v>876</v>
      </c>
      <c r="AI30" s="313" t="s">
        <v>73</v>
      </c>
      <c r="AJ30" s="313">
        <v>1</v>
      </c>
      <c r="AK30" s="314" t="s">
        <v>74</v>
      </c>
      <c r="AL30" s="313" t="s">
        <v>75</v>
      </c>
      <c r="AM30" s="312">
        <f>AA30+15</f>
        <v>46200</v>
      </c>
      <c r="AN30" s="312">
        <f>AM30</f>
        <v>46200</v>
      </c>
      <c r="AO30" s="312">
        <f>AM30+180</f>
        <v>46380</v>
      </c>
      <c r="AP30" s="313">
        <v>2026</v>
      </c>
      <c r="AQ30" s="313"/>
      <c r="AR30" s="313" t="s">
        <v>76</v>
      </c>
      <c r="AS30" s="274" t="s">
        <v>140</v>
      </c>
      <c r="AT30" s="274" t="s">
        <v>141</v>
      </c>
      <c r="AU30" s="276">
        <v>2026</v>
      </c>
      <c r="AV30" s="276">
        <v>2028</v>
      </c>
      <c r="AW30" s="276">
        <v>4.44714806</v>
      </c>
      <c r="AX30" s="276">
        <v>4.44714806</v>
      </c>
      <c r="AY30" s="276"/>
      <c r="AZ30" s="276"/>
      <c r="BA30" s="276"/>
      <c r="BB30" s="276"/>
    </row>
    <row r="31" spans="1:55" s="169" customFormat="1" ht="32.25" customHeight="1" x14ac:dyDescent="0.25">
      <c r="A31" s="278">
        <v>2</v>
      </c>
      <c r="B31" s="313"/>
      <c r="C31" s="311"/>
      <c r="D31" s="311"/>
      <c r="E31" s="313"/>
      <c r="F31" s="311"/>
      <c r="G31" s="313"/>
      <c r="H31" s="313"/>
      <c r="I31" s="313"/>
      <c r="J31" s="282">
        <v>2</v>
      </c>
      <c r="K31" s="313"/>
      <c r="L31" s="311"/>
      <c r="M31" s="313"/>
      <c r="N31" s="311"/>
      <c r="O31" s="286">
        <v>393.44262295081967</v>
      </c>
      <c r="P31" s="286">
        <v>480</v>
      </c>
      <c r="Q31" s="286">
        <v>480</v>
      </c>
      <c r="R31" s="315"/>
      <c r="S31" s="315"/>
      <c r="T31" s="315"/>
      <c r="U31" s="286"/>
      <c r="V31" s="286"/>
      <c r="W31" s="278" t="s">
        <v>87</v>
      </c>
      <c r="X31" s="311"/>
      <c r="Y31" s="282" t="s">
        <v>71</v>
      </c>
      <c r="Z31" s="313"/>
      <c r="AA31" s="313"/>
      <c r="AB31" s="313"/>
      <c r="AC31" s="313"/>
      <c r="AD31" s="313"/>
      <c r="AE31" s="313"/>
      <c r="AF31" s="313"/>
      <c r="AG31" s="313"/>
      <c r="AH31" s="313"/>
      <c r="AI31" s="313"/>
      <c r="AJ31" s="313"/>
      <c r="AK31" s="313"/>
      <c r="AL31" s="313"/>
      <c r="AM31" s="312"/>
      <c r="AN31" s="312"/>
      <c r="AO31" s="312"/>
      <c r="AP31" s="313"/>
      <c r="AQ31" s="313"/>
      <c r="AR31" s="313"/>
      <c r="AS31" s="274" t="s">
        <v>142</v>
      </c>
      <c r="AT31" s="274" t="s">
        <v>143</v>
      </c>
      <c r="AU31" s="276">
        <v>2026</v>
      </c>
      <c r="AV31" s="276">
        <v>2028</v>
      </c>
      <c r="AW31" s="276">
        <v>4.44714806</v>
      </c>
      <c r="AX31" s="276">
        <v>4.44714806</v>
      </c>
      <c r="AY31" s="276"/>
      <c r="AZ31" s="276"/>
      <c r="BA31" s="276"/>
      <c r="BB31" s="276"/>
    </row>
    <row r="32" spans="1:55" s="169" customFormat="1" ht="34.5" customHeight="1" x14ac:dyDescent="0.25">
      <c r="A32" s="278">
        <v>2</v>
      </c>
      <c r="B32" s="313"/>
      <c r="C32" s="311"/>
      <c r="D32" s="311"/>
      <c r="E32" s="313"/>
      <c r="F32" s="311"/>
      <c r="G32" s="313"/>
      <c r="H32" s="313"/>
      <c r="I32" s="313"/>
      <c r="J32" s="282">
        <v>2</v>
      </c>
      <c r="K32" s="313"/>
      <c r="L32" s="311"/>
      <c r="M32" s="313"/>
      <c r="N32" s="311"/>
      <c r="O32" s="286">
        <v>393.44262295081967</v>
      </c>
      <c r="P32" s="286">
        <v>480</v>
      </c>
      <c r="Q32" s="286">
        <v>480</v>
      </c>
      <c r="R32" s="315"/>
      <c r="S32" s="315"/>
      <c r="T32" s="315"/>
      <c r="U32" s="286"/>
      <c r="V32" s="286"/>
      <c r="W32" s="278" t="s">
        <v>87</v>
      </c>
      <c r="X32" s="311"/>
      <c r="Y32" s="282" t="s">
        <v>71</v>
      </c>
      <c r="Z32" s="313"/>
      <c r="AA32" s="313"/>
      <c r="AB32" s="313"/>
      <c r="AC32" s="313"/>
      <c r="AD32" s="313"/>
      <c r="AE32" s="313"/>
      <c r="AF32" s="313"/>
      <c r="AG32" s="313"/>
      <c r="AH32" s="313"/>
      <c r="AI32" s="313"/>
      <c r="AJ32" s="313"/>
      <c r="AK32" s="313"/>
      <c r="AL32" s="313"/>
      <c r="AM32" s="312"/>
      <c r="AN32" s="312"/>
      <c r="AO32" s="312"/>
      <c r="AP32" s="313"/>
      <c r="AQ32" s="313"/>
      <c r="AR32" s="313"/>
      <c r="AS32" s="274" t="s">
        <v>144</v>
      </c>
      <c r="AT32" s="274" t="s">
        <v>145</v>
      </c>
      <c r="AU32" s="276">
        <v>2026</v>
      </c>
      <c r="AV32" s="276">
        <v>2028</v>
      </c>
      <c r="AW32" s="276">
        <v>4.44714806</v>
      </c>
      <c r="AX32" s="276">
        <v>4.44714806</v>
      </c>
      <c r="AY32" s="276"/>
      <c r="AZ32" s="276"/>
      <c r="BA32" s="276"/>
      <c r="BB32" s="276"/>
    </row>
    <row r="33" spans="1:54" s="169" customFormat="1" ht="30" customHeight="1" x14ac:dyDescent="0.25">
      <c r="A33" s="278">
        <v>2</v>
      </c>
      <c r="B33" s="313"/>
      <c r="C33" s="311"/>
      <c r="D33" s="311"/>
      <c r="E33" s="313"/>
      <c r="F33" s="311"/>
      <c r="G33" s="313"/>
      <c r="H33" s="313"/>
      <c r="I33" s="313"/>
      <c r="J33" s="282">
        <v>2</v>
      </c>
      <c r="K33" s="313"/>
      <c r="L33" s="311"/>
      <c r="M33" s="313"/>
      <c r="N33" s="311"/>
      <c r="O33" s="286">
        <v>393.44262295081967</v>
      </c>
      <c r="P33" s="286">
        <v>480</v>
      </c>
      <c r="Q33" s="286">
        <v>480</v>
      </c>
      <c r="R33" s="315"/>
      <c r="S33" s="315"/>
      <c r="T33" s="315"/>
      <c r="U33" s="286"/>
      <c r="V33" s="286"/>
      <c r="W33" s="278" t="s">
        <v>87</v>
      </c>
      <c r="X33" s="311"/>
      <c r="Y33" s="282" t="s">
        <v>71</v>
      </c>
      <c r="Z33" s="313"/>
      <c r="AA33" s="313"/>
      <c r="AB33" s="313"/>
      <c r="AC33" s="313"/>
      <c r="AD33" s="313"/>
      <c r="AE33" s="313"/>
      <c r="AF33" s="313"/>
      <c r="AG33" s="313"/>
      <c r="AH33" s="313"/>
      <c r="AI33" s="313"/>
      <c r="AJ33" s="313"/>
      <c r="AK33" s="313"/>
      <c r="AL33" s="313"/>
      <c r="AM33" s="312"/>
      <c r="AN33" s="312"/>
      <c r="AO33" s="312"/>
      <c r="AP33" s="313"/>
      <c r="AQ33" s="313"/>
      <c r="AR33" s="313"/>
      <c r="AS33" s="274" t="s">
        <v>146</v>
      </c>
      <c r="AT33" s="274" t="s">
        <v>147</v>
      </c>
      <c r="AU33" s="276">
        <v>2026</v>
      </c>
      <c r="AV33" s="276">
        <v>2028</v>
      </c>
      <c r="AW33" s="276">
        <v>4.44714806</v>
      </c>
      <c r="AX33" s="276">
        <v>4.44714806</v>
      </c>
      <c r="AY33" s="276"/>
      <c r="AZ33" s="276"/>
      <c r="BA33" s="276"/>
      <c r="BB33" s="276"/>
    </row>
    <row r="34" spans="1:54" s="169" customFormat="1" ht="52.5" customHeight="1" x14ac:dyDescent="0.25">
      <c r="A34" s="278">
        <v>2</v>
      </c>
      <c r="B34" s="288" t="s">
        <v>1766</v>
      </c>
      <c r="C34" s="289" t="s">
        <v>60</v>
      </c>
      <c r="D34" s="289" t="s">
        <v>61</v>
      </c>
      <c r="E34" s="288" t="s">
        <v>62</v>
      </c>
      <c r="F34" s="289" t="s">
        <v>63</v>
      </c>
      <c r="G34" s="305" t="s">
        <v>148</v>
      </c>
      <c r="H34" s="288" t="s">
        <v>65</v>
      </c>
      <c r="I34" s="288" t="s">
        <v>66</v>
      </c>
      <c r="J34" s="289">
        <v>2</v>
      </c>
      <c r="K34" s="288"/>
      <c r="L34" s="289" t="s">
        <v>67</v>
      </c>
      <c r="M34" s="288"/>
      <c r="N34" s="289" t="s">
        <v>68</v>
      </c>
      <c r="O34" s="286">
        <v>9737.7049180327867</v>
      </c>
      <c r="P34" s="286">
        <v>11880</v>
      </c>
      <c r="Q34" s="286">
        <v>11880</v>
      </c>
      <c r="R34" s="286"/>
      <c r="S34" s="286"/>
      <c r="T34" s="286"/>
      <c r="U34" s="286"/>
      <c r="V34" s="286"/>
      <c r="W34" s="274" t="s">
        <v>87</v>
      </c>
      <c r="X34" s="276" t="s">
        <v>70</v>
      </c>
      <c r="Y34" s="276" t="s">
        <v>71</v>
      </c>
      <c r="Z34" s="275">
        <v>46142</v>
      </c>
      <c r="AA34" s="275">
        <f>Z34+50</f>
        <v>46192</v>
      </c>
      <c r="AB34" s="274"/>
      <c r="AC34" s="274"/>
      <c r="AD34" s="274"/>
      <c r="AE34" s="274"/>
      <c r="AF34" s="274" t="str">
        <f>G34</f>
        <v>Реконструкция зданий и сооружений:
 гараж Ельцовского РЭС с. Ельцовка (реконструкция кровли, стен, фундамента)</v>
      </c>
      <c r="AG34" s="274" t="s">
        <v>72</v>
      </c>
      <c r="AH34" s="274">
        <v>876</v>
      </c>
      <c r="AI34" s="274" t="s">
        <v>73</v>
      </c>
      <c r="AJ34" s="274">
        <v>1</v>
      </c>
      <c r="AK34" s="273" t="s">
        <v>74</v>
      </c>
      <c r="AL34" s="274" t="s">
        <v>75</v>
      </c>
      <c r="AM34" s="275">
        <f>AA34+15</f>
        <v>46207</v>
      </c>
      <c r="AN34" s="275">
        <f>AM34</f>
        <v>46207</v>
      </c>
      <c r="AO34" s="275">
        <f>AM34+180</f>
        <v>46387</v>
      </c>
      <c r="AP34" s="274">
        <v>2026</v>
      </c>
      <c r="AQ34" s="274"/>
      <c r="AR34" s="274" t="s">
        <v>76</v>
      </c>
      <c r="AS34" s="274" t="s">
        <v>149</v>
      </c>
      <c r="AT34" s="274" t="s">
        <v>150</v>
      </c>
      <c r="AU34" s="276">
        <v>2015</v>
      </c>
      <c r="AV34" s="276">
        <v>2026</v>
      </c>
      <c r="AW34" s="276">
        <v>21.4541109</v>
      </c>
      <c r="AX34" s="276">
        <v>15.0874509</v>
      </c>
      <c r="AY34" s="276"/>
      <c r="AZ34" s="276"/>
      <c r="BA34" s="276"/>
      <c r="BB34" s="276"/>
    </row>
    <row r="35" spans="1:54" s="169" customFormat="1" ht="30" customHeight="1" x14ac:dyDescent="0.25">
      <c r="A35" s="278">
        <v>2</v>
      </c>
      <c r="B35" s="313" t="s">
        <v>1767</v>
      </c>
      <c r="C35" s="311" t="s">
        <v>60</v>
      </c>
      <c r="D35" s="311" t="s">
        <v>61</v>
      </c>
      <c r="E35" s="313" t="s">
        <v>62</v>
      </c>
      <c r="F35" s="311" t="s">
        <v>63</v>
      </c>
      <c r="G35" s="313" t="s">
        <v>151</v>
      </c>
      <c r="H35" s="313" t="s">
        <v>65</v>
      </c>
      <c r="I35" s="313" t="s">
        <v>66</v>
      </c>
      <c r="J35" s="282">
        <v>2</v>
      </c>
      <c r="K35" s="313"/>
      <c r="L35" s="311" t="s">
        <v>67</v>
      </c>
      <c r="M35" s="313"/>
      <c r="N35" s="311" t="s">
        <v>68</v>
      </c>
      <c r="O35" s="286">
        <v>4313.1147540983611</v>
      </c>
      <c r="P35" s="286">
        <v>5262</v>
      </c>
      <c r="Q35" s="286">
        <v>5262</v>
      </c>
      <c r="R35" s="315"/>
      <c r="S35" s="315"/>
      <c r="T35" s="315"/>
      <c r="U35" s="286"/>
      <c r="V35" s="286"/>
      <c r="W35" s="274" t="s">
        <v>87</v>
      </c>
      <c r="X35" s="311" t="s">
        <v>70</v>
      </c>
      <c r="Y35" s="282" t="s">
        <v>71</v>
      </c>
      <c r="Z35" s="312">
        <v>46170</v>
      </c>
      <c r="AA35" s="312">
        <f>Z35+50</f>
        <v>46220</v>
      </c>
      <c r="AB35" s="313"/>
      <c r="AC35" s="313"/>
      <c r="AD35" s="313"/>
      <c r="AE35" s="313"/>
      <c r="AF35" s="313" t="str">
        <f>G35</f>
        <v>Работы по Реконструкции зданий
 и сооружений: маслосборники на ПС №16 110 кВ «Николаевская» (инв. № Б000023510), ПС №19 110 кВ «Хлопуновская» (инв. № Б000023596)</v>
      </c>
      <c r="AG35" s="313" t="s">
        <v>72</v>
      </c>
      <c r="AH35" s="313">
        <v>876</v>
      </c>
      <c r="AI35" s="313" t="s">
        <v>73</v>
      </c>
      <c r="AJ35" s="313">
        <v>1</v>
      </c>
      <c r="AK35" s="314" t="s">
        <v>74</v>
      </c>
      <c r="AL35" s="313" t="s">
        <v>75</v>
      </c>
      <c r="AM35" s="312">
        <f>AA35+15</f>
        <v>46235</v>
      </c>
      <c r="AN35" s="312">
        <f>AM35</f>
        <v>46235</v>
      </c>
      <c r="AO35" s="312">
        <f>AM35+120</f>
        <v>46355</v>
      </c>
      <c r="AP35" s="313">
        <v>2026</v>
      </c>
      <c r="AQ35" s="313"/>
      <c r="AR35" s="313" t="s">
        <v>76</v>
      </c>
      <c r="AS35" s="274" t="s">
        <v>152</v>
      </c>
      <c r="AT35" s="274" t="s">
        <v>153</v>
      </c>
      <c r="AU35" s="276">
        <v>2025</v>
      </c>
      <c r="AV35" s="276">
        <v>2026</v>
      </c>
      <c r="AW35" s="276">
        <v>6.3223938799999999</v>
      </c>
      <c r="AX35" s="276">
        <v>6.3223938799999999</v>
      </c>
      <c r="AY35" s="276"/>
      <c r="AZ35" s="276"/>
      <c r="BA35" s="276"/>
      <c r="BB35" s="276"/>
    </row>
    <row r="36" spans="1:54" s="169" customFormat="1" ht="31.7" customHeight="1" x14ac:dyDescent="0.25">
      <c r="A36" s="278">
        <v>2</v>
      </c>
      <c r="B36" s="313"/>
      <c r="C36" s="311"/>
      <c r="D36" s="311"/>
      <c r="E36" s="313"/>
      <c r="F36" s="311"/>
      <c r="G36" s="313"/>
      <c r="H36" s="313"/>
      <c r="I36" s="313"/>
      <c r="J36" s="282">
        <v>2</v>
      </c>
      <c r="K36" s="313"/>
      <c r="L36" s="311"/>
      <c r="M36" s="313"/>
      <c r="N36" s="311"/>
      <c r="O36" s="286">
        <v>4313.1147540983611</v>
      </c>
      <c r="P36" s="286">
        <v>5262</v>
      </c>
      <c r="Q36" s="286">
        <v>5262</v>
      </c>
      <c r="R36" s="315"/>
      <c r="S36" s="315"/>
      <c r="T36" s="315"/>
      <c r="U36" s="286"/>
      <c r="V36" s="286"/>
      <c r="W36" s="274" t="s">
        <v>87</v>
      </c>
      <c r="X36" s="311"/>
      <c r="Y36" s="282" t="s">
        <v>71</v>
      </c>
      <c r="Z36" s="313"/>
      <c r="AA36" s="313"/>
      <c r="AB36" s="313"/>
      <c r="AC36" s="313"/>
      <c r="AD36" s="313"/>
      <c r="AE36" s="313"/>
      <c r="AF36" s="313"/>
      <c r="AG36" s="313"/>
      <c r="AH36" s="313"/>
      <c r="AI36" s="313"/>
      <c r="AJ36" s="313"/>
      <c r="AK36" s="313"/>
      <c r="AL36" s="313"/>
      <c r="AM36" s="312"/>
      <c r="AN36" s="312"/>
      <c r="AO36" s="312"/>
      <c r="AP36" s="313"/>
      <c r="AQ36" s="313"/>
      <c r="AR36" s="313"/>
      <c r="AS36" s="268" t="s">
        <v>154</v>
      </c>
      <c r="AT36" s="269" t="s">
        <v>155</v>
      </c>
      <c r="AU36" s="270">
        <v>2025</v>
      </c>
      <c r="AV36" s="270">
        <v>2026</v>
      </c>
      <c r="AW36" s="268">
        <v>6.3223938799999999</v>
      </c>
      <c r="AX36" s="268">
        <v>6.3223938799999999</v>
      </c>
      <c r="AY36" s="276"/>
      <c r="AZ36" s="276"/>
      <c r="BA36" s="276"/>
      <c r="BB36" s="276"/>
    </row>
    <row r="37" spans="1:54" s="169" customFormat="1" ht="34.5" customHeight="1" x14ac:dyDescent="0.25">
      <c r="A37" s="278">
        <v>2</v>
      </c>
      <c r="B37" s="313" t="s">
        <v>1768</v>
      </c>
      <c r="C37" s="311" t="s">
        <v>60</v>
      </c>
      <c r="D37" s="311" t="s">
        <v>61</v>
      </c>
      <c r="E37" s="313" t="s">
        <v>62</v>
      </c>
      <c r="F37" s="311" t="s">
        <v>63</v>
      </c>
      <c r="G37" s="313" t="s">
        <v>156</v>
      </c>
      <c r="H37" s="313" t="s">
        <v>65</v>
      </c>
      <c r="I37" s="313" t="s">
        <v>66</v>
      </c>
      <c r="J37" s="282">
        <v>2</v>
      </c>
      <c r="K37" s="313"/>
      <c r="L37" s="311" t="s">
        <v>67</v>
      </c>
      <c r="M37" s="313"/>
      <c r="N37" s="311" t="s">
        <v>68</v>
      </c>
      <c r="O37" s="286">
        <v>16065.573770491803</v>
      </c>
      <c r="P37" s="286">
        <v>19600</v>
      </c>
      <c r="Q37" s="286">
        <v>19600</v>
      </c>
      <c r="R37" s="315"/>
      <c r="S37" s="315"/>
      <c r="T37" s="315"/>
      <c r="U37" s="286"/>
      <c r="V37" s="286"/>
      <c r="W37" s="274" t="s">
        <v>87</v>
      </c>
      <c r="X37" s="311" t="s">
        <v>70</v>
      </c>
      <c r="Y37" s="282" t="s">
        <v>71</v>
      </c>
      <c r="Z37" s="312">
        <v>46107</v>
      </c>
      <c r="AA37" s="312">
        <f>Z37+50</f>
        <v>46157</v>
      </c>
      <c r="AB37" s="313"/>
      <c r="AC37" s="313"/>
      <c r="AD37" s="313"/>
      <c r="AE37" s="313"/>
      <c r="AF37" s="313" t="str">
        <f>G37</f>
        <v>Модернизация ИТСО на объектах  "Алтайэнерго"
 (ПС 110 кВ Сиреневая, ПС 110 кВ Центральная, ПС 35 кВ Первый Подъем)</v>
      </c>
      <c r="AG37" s="313" t="s">
        <v>72</v>
      </c>
      <c r="AH37" s="313">
        <v>876</v>
      </c>
      <c r="AI37" s="313" t="s">
        <v>73</v>
      </c>
      <c r="AJ37" s="313">
        <v>1</v>
      </c>
      <c r="AK37" s="314" t="s">
        <v>74</v>
      </c>
      <c r="AL37" s="313" t="s">
        <v>75</v>
      </c>
      <c r="AM37" s="312">
        <f>AA37+15</f>
        <v>46172</v>
      </c>
      <c r="AN37" s="312">
        <f>AM37</f>
        <v>46172</v>
      </c>
      <c r="AO37" s="312">
        <f>AM37+160</f>
        <v>46332</v>
      </c>
      <c r="AP37" s="313">
        <v>2026</v>
      </c>
      <c r="AQ37" s="313"/>
      <c r="AR37" s="313" t="s">
        <v>76</v>
      </c>
      <c r="AS37" s="274" t="s">
        <v>157</v>
      </c>
      <c r="AT37" s="274" t="s">
        <v>158</v>
      </c>
      <c r="AU37" s="276">
        <v>2025</v>
      </c>
      <c r="AV37" s="276">
        <v>2026</v>
      </c>
      <c r="AW37" s="276">
        <v>22.011260960000001</v>
      </c>
      <c r="AX37" s="276">
        <v>22.011260960000001</v>
      </c>
      <c r="AY37" s="276"/>
      <c r="AZ37" s="276"/>
      <c r="BA37" s="276"/>
      <c r="BB37" s="276"/>
    </row>
    <row r="38" spans="1:54" s="169" customFormat="1" ht="29.25" customHeight="1" x14ac:dyDescent="0.25">
      <c r="A38" s="278">
        <v>2</v>
      </c>
      <c r="B38" s="313"/>
      <c r="C38" s="311"/>
      <c r="D38" s="311"/>
      <c r="E38" s="313"/>
      <c r="F38" s="311"/>
      <c r="G38" s="313"/>
      <c r="H38" s="313"/>
      <c r="I38" s="313"/>
      <c r="J38" s="282">
        <v>2</v>
      </c>
      <c r="K38" s="313"/>
      <c r="L38" s="311"/>
      <c r="M38" s="313"/>
      <c r="N38" s="311"/>
      <c r="O38" s="286">
        <v>14098.360655737672</v>
      </c>
      <c r="P38" s="286">
        <v>17199.99999999996</v>
      </c>
      <c r="Q38" s="286">
        <v>17199.99999999996</v>
      </c>
      <c r="R38" s="315"/>
      <c r="S38" s="315"/>
      <c r="T38" s="315"/>
      <c r="U38" s="286"/>
      <c r="V38" s="286"/>
      <c r="W38" s="274" t="s">
        <v>87</v>
      </c>
      <c r="X38" s="311"/>
      <c r="Y38" s="282" t="s">
        <v>71</v>
      </c>
      <c r="Z38" s="313"/>
      <c r="AA38" s="313"/>
      <c r="AB38" s="313"/>
      <c r="AC38" s="313"/>
      <c r="AD38" s="313"/>
      <c r="AE38" s="313"/>
      <c r="AF38" s="313"/>
      <c r="AG38" s="313"/>
      <c r="AH38" s="313"/>
      <c r="AI38" s="313"/>
      <c r="AJ38" s="313"/>
      <c r="AK38" s="313"/>
      <c r="AL38" s="313"/>
      <c r="AM38" s="312"/>
      <c r="AN38" s="312"/>
      <c r="AO38" s="312"/>
      <c r="AP38" s="313"/>
      <c r="AQ38" s="313"/>
      <c r="AR38" s="313"/>
      <c r="AS38" s="274" t="s">
        <v>159</v>
      </c>
      <c r="AT38" s="274" t="s">
        <v>160</v>
      </c>
      <c r="AU38" s="276">
        <v>2025</v>
      </c>
      <c r="AV38" s="276">
        <v>2026</v>
      </c>
      <c r="AW38" s="276">
        <v>18.712139690000001</v>
      </c>
      <c r="AX38" s="276">
        <v>18.712139690000001</v>
      </c>
      <c r="AY38" s="276"/>
      <c r="AZ38" s="276"/>
      <c r="BA38" s="276"/>
      <c r="BB38" s="276"/>
    </row>
    <row r="39" spans="1:54" s="169" customFormat="1" ht="28.5" customHeight="1" x14ac:dyDescent="0.25">
      <c r="A39" s="278">
        <v>2</v>
      </c>
      <c r="B39" s="313"/>
      <c r="C39" s="311"/>
      <c r="D39" s="311"/>
      <c r="E39" s="313"/>
      <c r="F39" s="311"/>
      <c r="G39" s="313"/>
      <c r="H39" s="313"/>
      <c r="I39" s="313"/>
      <c r="J39" s="282">
        <v>2</v>
      </c>
      <c r="K39" s="313"/>
      <c r="L39" s="311"/>
      <c r="M39" s="313"/>
      <c r="N39" s="311"/>
      <c r="O39" s="286">
        <v>18032.786885245871</v>
      </c>
      <c r="P39" s="286">
        <v>21999.99999999996</v>
      </c>
      <c r="Q39" s="286">
        <v>21999.99999999996</v>
      </c>
      <c r="R39" s="315"/>
      <c r="S39" s="315"/>
      <c r="T39" s="315"/>
      <c r="U39" s="286"/>
      <c r="V39" s="286"/>
      <c r="W39" s="274" t="s">
        <v>87</v>
      </c>
      <c r="X39" s="311"/>
      <c r="Y39" s="282" t="s">
        <v>71</v>
      </c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313"/>
      <c r="AK39" s="313"/>
      <c r="AL39" s="313"/>
      <c r="AM39" s="312"/>
      <c r="AN39" s="312"/>
      <c r="AO39" s="312"/>
      <c r="AP39" s="313"/>
      <c r="AQ39" s="313"/>
      <c r="AR39" s="313"/>
      <c r="AS39" s="274" t="s">
        <v>161</v>
      </c>
      <c r="AT39" s="274" t="s">
        <v>162</v>
      </c>
      <c r="AU39" s="276">
        <v>2025</v>
      </c>
      <c r="AV39" s="276">
        <v>2026</v>
      </c>
      <c r="AW39" s="276">
        <v>25.543743589999998</v>
      </c>
      <c r="AX39" s="276">
        <v>25.543743589999998</v>
      </c>
      <c r="AY39" s="276"/>
      <c r="AZ39" s="276"/>
      <c r="BA39" s="276"/>
      <c r="BB39" s="276"/>
    </row>
    <row r="40" spans="1:54" s="169" customFormat="1" ht="77.25" customHeight="1" x14ac:dyDescent="0.25">
      <c r="A40" s="288">
        <v>2</v>
      </c>
      <c r="B40" s="288" t="s">
        <v>1769</v>
      </c>
      <c r="C40" s="289" t="s">
        <v>60</v>
      </c>
      <c r="D40" s="289" t="s">
        <v>61</v>
      </c>
      <c r="E40" s="288" t="s">
        <v>62</v>
      </c>
      <c r="F40" s="289" t="s">
        <v>63</v>
      </c>
      <c r="G40" s="305" t="s">
        <v>163</v>
      </c>
      <c r="H40" s="289" t="s">
        <v>65</v>
      </c>
      <c r="I40" s="289" t="s">
        <v>66</v>
      </c>
      <c r="J40" s="289">
        <v>2</v>
      </c>
      <c r="K40" s="288"/>
      <c r="L40" s="289" t="s">
        <v>67</v>
      </c>
      <c r="M40" s="288"/>
      <c r="N40" s="289" t="s">
        <v>68</v>
      </c>
      <c r="O40" s="286">
        <v>1278.688524590164</v>
      </c>
      <c r="P40" s="286">
        <v>1560</v>
      </c>
      <c r="Q40" s="286">
        <v>1560</v>
      </c>
      <c r="R40" s="286"/>
      <c r="S40" s="286"/>
      <c r="T40" s="286"/>
      <c r="U40" s="286"/>
      <c r="V40" s="286"/>
      <c r="W40" s="274" t="s">
        <v>87</v>
      </c>
      <c r="X40" s="276" t="s">
        <v>70</v>
      </c>
      <c r="Y40" s="276" t="s">
        <v>71</v>
      </c>
      <c r="Z40" s="275">
        <v>46198</v>
      </c>
      <c r="AA40" s="275">
        <f>Z40+50</f>
        <v>46248</v>
      </c>
      <c r="AB40" s="274"/>
      <c r="AC40" s="274"/>
      <c r="AD40" s="274"/>
      <c r="AE40" s="274"/>
      <c r="AF40" s="274" t="str">
        <f>AS40</f>
        <v>Модернизация средств пожарной сигнализации в зданиях (60 точек контроля) (производственного отделения БЭС; производственного отделения ВЭС; производственного отделения КЭС; производственного отделения СЭС; производственного отделения СВЭС; производственного отделения ЦЭС; производственного отделения ЗЭС)</v>
      </c>
      <c r="AG40" s="274" t="s">
        <v>72</v>
      </c>
      <c r="AH40" s="274">
        <v>876</v>
      </c>
      <c r="AI40" s="274" t="s">
        <v>73</v>
      </c>
      <c r="AJ40" s="274">
        <v>1</v>
      </c>
      <c r="AK40" s="273" t="s">
        <v>74</v>
      </c>
      <c r="AL40" s="274" t="s">
        <v>75</v>
      </c>
      <c r="AM40" s="275">
        <f>AA40+15</f>
        <v>46263</v>
      </c>
      <c r="AN40" s="275">
        <f>AM40</f>
        <v>46263</v>
      </c>
      <c r="AO40" s="275">
        <f>AM40+60</f>
        <v>46323</v>
      </c>
      <c r="AP40" s="274">
        <v>2026</v>
      </c>
      <c r="AQ40" s="274"/>
      <c r="AR40" s="274" t="s">
        <v>76</v>
      </c>
      <c r="AS40" s="274" t="s">
        <v>2520</v>
      </c>
      <c r="AT40" s="274" t="s">
        <v>164</v>
      </c>
      <c r="AU40" s="276">
        <v>2020</v>
      </c>
      <c r="AV40" s="276">
        <v>2026</v>
      </c>
      <c r="AW40" s="276">
        <v>9.5819115099999994</v>
      </c>
      <c r="AX40" s="276">
        <v>1.8401991099999999</v>
      </c>
      <c r="AY40" s="276"/>
      <c r="AZ40" s="276"/>
      <c r="BA40" s="276"/>
      <c r="BB40" s="276"/>
    </row>
    <row r="41" spans="1:54" s="181" customFormat="1" ht="147.4" customHeight="1" x14ac:dyDescent="0.25">
      <c r="A41" s="289">
        <v>2</v>
      </c>
      <c r="B41" s="289" t="s">
        <v>1775</v>
      </c>
      <c r="C41" s="289" t="s">
        <v>60</v>
      </c>
      <c r="D41" s="163" t="s">
        <v>165</v>
      </c>
      <c r="E41" s="289" t="s">
        <v>62</v>
      </c>
      <c r="F41" s="289"/>
      <c r="G41" s="177" t="s">
        <v>166</v>
      </c>
      <c r="H41" s="163" t="s">
        <v>65</v>
      </c>
      <c r="I41" s="163" t="s">
        <v>66</v>
      </c>
      <c r="J41" s="289">
        <v>2</v>
      </c>
      <c r="K41" s="289"/>
      <c r="L41" s="289" t="s">
        <v>167</v>
      </c>
      <c r="M41" s="289"/>
      <c r="N41" s="178" t="s">
        <v>168</v>
      </c>
      <c r="O41" s="148">
        <v>24814.355030163933</v>
      </c>
      <c r="P41" s="148">
        <v>30273.5131368</v>
      </c>
      <c r="Q41" s="148">
        <v>30273.5131368</v>
      </c>
      <c r="R41" s="148"/>
      <c r="S41" s="148"/>
      <c r="T41" s="148"/>
      <c r="U41" s="148"/>
      <c r="V41" s="148"/>
      <c r="W41" s="276" t="s">
        <v>87</v>
      </c>
      <c r="X41" s="276" t="s">
        <v>169</v>
      </c>
      <c r="Y41" s="163" t="s">
        <v>71</v>
      </c>
      <c r="Z41" s="153">
        <v>46142</v>
      </c>
      <c r="AA41" s="153">
        <f>Z41+51</f>
        <v>46193</v>
      </c>
      <c r="AB41" s="276"/>
      <c r="AC41" s="276"/>
      <c r="AD41" s="276"/>
      <c r="AE41" s="276"/>
      <c r="AF41" s="179" t="str">
        <f>G41</f>
        <v>Модернизация существующих АОПО ВЛ 110 кВ 1К, 2К ПС 110 кВ Анжерская с реализацией УВ на ДС (в рамках электрификации Байкало-Амурской и Транссибирской железнодорожных магистралей БАМ-2)</v>
      </c>
      <c r="AG41" s="167" t="s">
        <v>170</v>
      </c>
      <c r="AH41" s="163">
        <v>876</v>
      </c>
      <c r="AI41" s="163" t="s">
        <v>73</v>
      </c>
      <c r="AJ41" s="163">
        <v>1</v>
      </c>
      <c r="AK41" s="167">
        <v>32000000000</v>
      </c>
      <c r="AL41" s="276" t="s">
        <v>171</v>
      </c>
      <c r="AM41" s="153">
        <f>AA41+10</f>
        <v>46203</v>
      </c>
      <c r="AN41" s="153">
        <f>AM41</f>
        <v>46203</v>
      </c>
      <c r="AO41" s="153">
        <v>46386</v>
      </c>
      <c r="AP41" s="276">
        <v>2026</v>
      </c>
      <c r="AQ41" s="276"/>
      <c r="AR41" s="276"/>
      <c r="AS41" s="276" t="s">
        <v>166</v>
      </c>
      <c r="AT41" s="276" t="s">
        <v>172</v>
      </c>
      <c r="AU41" s="276">
        <v>2025</v>
      </c>
      <c r="AV41" s="276">
        <v>2026</v>
      </c>
      <c r="AW41" s="180">
        <v>72.385551120000002</v>
      </c>
      <c r="AX41" s="276">
        <v>72.385551120000002</v>
      </c>
      <c r="AY41" s="276" t="s">
        <v>78</v>
      </c>
      <c r="AZ41" s="276"/>
      <c r="BA41" s="276"/>
      <c r="BB41" s="276"/>
    </row>
    <row r="42" spans="1:54" s="181" customFormat="1" ht="89.25" customHeight="1" x14ac:dyDescent="0.25">
      <c r="A42" s="289">
        <v>2</v>
      </c>
      <c r="B42" s="289" t="s">
        <v>1776</v>
      </c>
      <c r="C42" s="289" t="s">
        <v>60</v>
      </c>
      <c r="D42" s="163" t="s">
        <v>165</v>
      </c>
      <c r="E42" s="289" t="s">
        <v>62</v>
      </c>
      <c r="F42" s="289"/>
      <c r="G42" s="177" t="s">
        <v>173</v>
      </c>
      <c r="H42" s="163" t="s">
        <v>65</v>
      </c>
      <c r="I42" s="163" t="s">
        <v>66</v>
      </c>
      <c r="J42" s="289">
        <v>2</v>
      </c>
      <c r="K42" s="289"/>
      <c r="L42" s="289" t="s">
        <v>167</v>
      </c>
      <c r="M42" s="289"/>
      <c r="N42" s="178" t="s">
        <v>168</v>
      </c>
      <c r="O42" s="148">
        <v>6306.6427763606525</v>
      </c>
      <c r="P42" s="148">
        <v>7694.1041871599964</v>
      </c>
      <c r="Q42" s="148">
        <v>7694.1041871599964</v>
      </c>
      <c r="R42" s="148"/>
      <c r="S42" s="148"/>
      <c r="T42" s="148"/>
      <c r="U42" s="148"/>
      <c r="V42" s="148"/>
      <c r="W42" s="276" t="s">
        <v>69</v>
      </c>
      <c r="X42" s="276" t="s">
        <v>169</v>
      </c>
      <c r="Y42" s="163" t="s">
        <v>71</v>
      </c>
      <c r="Z42" s="153">
        <v>46034</v>
      </c>
      <c r="AA42" s="153">
        <f>Z42+15</f>
        <v>46049</v>
      </c>
      <c r="AB42" s="276"/>
      <c r="AC42" s="276"/>
      <c r="AD42" s="276"/>
      <c r="AE42" s="276"/>
      <c r="AF42" s="179" t="str">
        <f>G42</f>
        <v>Реконструкция ВЛ 35 кВ АТ-41 и ВЛ 35 кВ АТ-42 с заменой провода АС-120 на АС-185 (двуцепная ВЛ 35 кВ по трассе 18,4 км) (в рамках электрификации Байкало-Амурской и Транссибирской железнодорожных магистралей БАМ-2)</v>
      </c>
      <c r="AG42" s="167" t="s">
        <v>170</v>
      </c>
      <c r="AH42" s="163">
        <v>876</v>
      </c>
      <c r="AI42" s="163" t="s">
        <v>73</v>
      </c>
      <c r="AJ42" s="163">
        <v>1</v>
      </c>
      <c r="AK42" s="167">
        <v>32000000000</v>
      </c>
      <c r="AL42" s="276" t="s">
        <v>171</v>
      </c>
      <c r="AM42" s="153">
        <f>AA42+10</f>
        <v>46059</v>
      </c>
      <c r="AN42" s="153">
        <f>AM42</f>
        <v>46059</v>
      </c>
      <c r="AO42" s="153">
        <v>46386</v>
      </c>
      <c r="AP42" s="276">
        <v>2026</v>
      </c>
      <c r="AQ42" s="276"/>
      <c r="AR42" s="276"/>
      <c r="AS42" s="276" t="s">
        <v>173</v>
      </c>
      <c r="AT42" s="276" t="s">
        <v>174</v>
      </c>
      <c r="AU42" s="276">
        <v>2024</v>
      </c>
      <c r="AV42" s="276">
        <v>2026</v>
      </c>
      <c r="AW42" s="180">
        <v>87.036008280000004</v>
      </c>
      <c r="AX42" s="276">
        <v>81.916164570000007</v>
      </c>
      <c r="AY42" s="276" t="s">
        <v>78</v>
      </c>
      <c r="AZ42" s="276"/>
      <c r="BA42" s="276"/>
      <c r="BB42" s="276"/>
    </row>
    <row r="43" spans="1:54" s="181" customFormat="1" ht="195" customHeight="1" x14ac:dyDescent="0.25">
      <c r="A43" s="289">
        <v>2</v>
      </c>
      <c r="B43" s="289" t="s">
        <v>1770</v>
      </c>
      <c r="C43" s="289" t="s">
        <v>60</v>
      </c>
      <c r="D43" s="289" t="s">
        <v>175</v>
      </c>
      <c r="E43" s="289" t="s">
        <v>79</v>
      </c>
      <c r="F43" s="289"/>
      <c r="G43" s="306" t="s">
        <v>176</v>
      </c>
      <c r="H43" s="289" t="s">
        <v>65</v>
      </c>
      <c r="I43" s="289" t="s">
        <v>177</v>
      </c>
      <c r="J43" s="289">
        <v>2</v>
      </c>
      <c r="K43" s="289"/>
      <c r="L43" s="289" t="s">
        <v>67</v>
      </c>
      <c r="M43" s="289"/>
      <c r="N43" s="289" t="s">
        <v>168</v>
      </c>
      <c r="O43" s="148">
        <v>190513.96526557376</v>
      </c>
      <c r="P43" s="148">
        <v>232427.03762399999</v>
      </c>
      <c r="Q43" s="148">
        <v>232427.03762399999</v>
      </c>
      <c r="R43" s="148"/>
      <c r="S43" s="148"/>
      <c r="T43" s="148"/>
      <c r="U43" s="148"/>
      <c r="V43" s="148"/>
      <c r="W43" s="276" t="s">
        <v>87</v>
      </c>
      <c r="X43" s="274" t="s">
        <v>178</v>
      </c>
      <c r="Y43" s="276" t="s">
        <v>71</v>
      </c>
      <c r="Z43" s="153">
        <v>46066</v>
      </c>
      <c r="AA43" s="153">
        <f>Z43+60</f>
        <v>46126</v>
      </c>
      <c r="AB43" s="276"/>
      <c r="AC43" s="276" t="s">
        <v>179</v>
      </c>
      <c r="AD43" s="276" t="s">
        <v>179</v>
      </c>
      <c r="AE43" s="276" t="s">
        <v>179</v>
      </c>
      <c r="AF43" s="276" t="s">
        <v>176</v>
      </c>
      <c r="AG43" s="276" t="s">
        <v>180</v>
      </c>
      <c r="AH43" s="276">
        <v>876</v>
      </c>
      <c r="AI43" s="276" t="s">
        <v>73</v>
      </c>
      <c r="AJ43" s="276">
        <v>1</v>
      </c>
      <c r="AK43" s="182" t="s">
        <v>181</v>
      </c>
      <c r="AL43" s="276" t="s">
        <v>182</v>
      </c>
      <c r="AM43" s="153">
        <f>AA43+10</f>
        <v>46136</v>
      </c>
      <c r="AN43" s="153">
        <f>AM43</f>
        <v>46136</v>
      </c>
      <c r="AO43" s="153">
        <v>46374</v>
      </c>
      <c r="AP43" s="276">
        <v>2026</v>
      </c>
      <c r="AQ43" s="276" t="s">
        <v>179</v>
      </c>
      <c r="AR43" s="276" t="s">
        <v>179</v>
      </c>
      <c r="AS43" s="276" t="s">
        <v>183</v>
      </c>
      <c r="AT43" s="276" t="s">
        <v>184</v>
      </c>
      <c r="AU43" s="276">
        <v>2024</v>
      </c>
      <c r="AV43" s="276">
        <v>2026</v>
      </c>
      <c r="AW43" s="180">
        <v>259.35932795999997</v>
      </c>
      <c r="AX43" s="276">
        <v>258.89781878999997</v>
      </c>
      <c r="AY43" s="276" t="s">
        <v>167</v>
      </c>
      <c r="AZ43" s="276"/>
      <c r="BA43" s="276"/>
      <c r="BB43" s="276"/>
    </row>
    <row r="44" spans="1:54" s="181" customFormat="1" ht="227.85" customHeight="1" x14ac:dyDescent="0.25">
      <c r="A44" s="289">
        <v>2</v>
      </c>
      <c r="B44" s="289" t="s">
        <v>1771</v>
      </c>
      <c r="C44" s="289" t="s">
        <v>60</v>
      </c>
      <c r="D44" s="289" t="s">
        <v>175</v>
      </c>
      <c r="E44" s="289" t="s">
        <v>79</v>
      </c>
      <c r="F44" s="289"/>
      <c r="G44" s="306" t="s">
        <v>185</v>
      </c>
      <c r="H44" s="289" t="s">
        <v>65</v>
      </c>
      <c r="I44" s="289" t="s">
        <v>177</v>
      </c>
      <c r="J44" s="289">
        <v>2</v>
      </c>
      <c r="K44" s="289"/>
      <c r="L44" s="289" t="s">
        <v>167</v>
      </c>
      <c r="M44" s="289"/>
      <c r="N44" s="289" t="s">
        <v>168</v>
      </c>
      <c r="O44" s="148">
        <v>190118.70262295086</v>
      </c>
      <c r="P44" s="148">
        <v>231944.81720000005</v>
      </c>
      <c r="Q44" s="148">
        <v>231944.81720000005</v>
      </c>
      <c r="R44" s="148"/>
      <c r="S44" s="148"/>
      <c r="T44" s="148"/>
      <c r="U44" s="148"/>
      <c r="V44" s="148"/>
      <c r="W44" s="276" t="s">
        <v>87</v>
      </c>
      <c r="X44" s="274" t="s">
        <v>178</v>
      </c>
      <c r="Y44" s="276" t="s">
        <v>71</v>
      </c>
      <c r="Z44" s="153">
        <v>46081</v>
      </c>
      <c r="AA44" s="153">
        <v>46142</v>
      </c>
      <c r="AB44" s="276"/>
      <c r="AC44" s="276" t="s">
        <v>179</v>
      </c>
      <c r="AD44" s="276" t="s">
        <v>179</v>
      </c>
      <c r="AE44" s="276" t="s">
        <v>179</v>
      </c>
      <c r="AF44" s="276" t="s">
        <v>185</v>
      </c>
      <c r="AG44" s="276" t="s">
        <v>180</v>
      </c>
      <c r="AH44" s="276">
        <v>876</v>
      </c>
      <c r="AI44" s="276" t="s">
        <v>73</v>
      </c>
      <c r="AJ44" s="276">
        <v>1</v>
      </c>
      <c r="AK44" s="182" t="s">
        <v>181</v>
      </c>
      <c r="AL44" s="276" t="s">
        <v>182</v>
      </c>
      <c r="AM44" s="153">
        <v>46152</v>
      </c>
      <c r="AN44" s="153">
        <v>46152</v>
      </c>
      <c r="AO44" s="153">
        <v>46386</v>
      </c>
      <c r="AP44" s="276">
        <v>2026</v>
      </c>
      <c r="AQ44" s="276" t="s">
        <v>179</v>
      </c>
      <c r="AR44" s="276" t="s">
        <v>179</v>
      </c>
      <c r="AS44" s="276" t="s">
        <v>186</v>
      </c>
      <c r="AT44" s="276" t="s">
        <v>187</v>
      </c>
      <c r="AU44" s="276">
        <v>2023</v>
      </c>
      <c r="AV44" s="276">
        <v>2026</v>
      </c>
      <c r="AW44" s="180">
        <v>613.67273756000009</v>
      </c>
      <c r="AX44" s="276">
        <v>613.44614106999995</v>
      </c>
      <c r="AY44" s="276" t="s">
        <v>188</v>
      </c>
      <c r="AZ44" s="276"/>
      <c r="BA44" s="276"/>
      <c r="BB44" s="279"/>
    </row>
    <row r="45" spans="1:54" s="181" customFormat="1" ht="188.65" customHeight="1" x14ac:dyDescent="0.25">
      <c r="A45" s="289">
        <v>2</v>
      </c>
      <c r="B45" s="289" t="s">
        <v>1772</v>
      </c>
      <c r="C45" s="289" t="s">
        <v>60</v>
      </c>
      <c r="D45" s="289" t="s">
        <v>175</v>
      </c>
      <c r="E45" s="289" t="s">
        <v>79</v>
      </c>
      <c r="F45" s="289"/>
      <c r="G45" s="306" t="s">
        <v>189</v>
      </c>
      <c r="H45" s="289" t="s">
        <v>65</v>
      </c>
      <c r="I45" s="289" t="s">
        <v>177</v>
      </c>
      <c r="J45" s="289">
        <v>2</v>
      </c>
      <c r="K45" s="289"/>
      <c r="L45" s="289" t="s">
        <v>167</v>
      </c>
      <c r="M45" s="289"/>
      <c r="N45" s="289" t="s">
        <v>168</v>
      </c>
      <c r="O45" s="148">
        <v>30729.566557377049</v>
      </c>
      <c r="P45" s="148">
        <v>37490.071199999998</v>
      </c>
      <c r="Q45" s="148">
        <v>37490.071199999998</v>
      </c>
      <c r="R45" s="148"/>
      <c r="S45" s="148"/>
      <c r="T45" s="148"/>
      <c r="U45" s="148"/>
      <c r="V45" s="148"/>
      <c r="W45" s="276" t="s">
        <v>87</v>
      </c>
      <c r="X45" s="274" t="s">
        <v>178</v>
      </c>
      <c r="Y45" s="276" t="s">
        <v>71</v>
      </c>
      <c r="Z45" s="153">
        <v>46054</v>
      </c>
      <c r="AA45" s="153">
        <v>46113</v>
      </c>
      <c r="AB45" s="276"/>
      <c r="AC45" s="276" t="s">
        <v>179</v>
      </c>
      <c r="AD45" s="276" t="s">
        <v>179</v>
      </c>
      <c r="AE45" s="276" t="s">
        <v>179</v>
      </c>
      <c r="AF45" s="276" t="s">
        <v>189</v>
      </c>
      <c r="AG45" s="276" t="s">
        <v>180</v>
      </c>
      <c r="AH45" s="276">
        <v>876</v>
      </c>
      <c r="AI45" s="276" t="s">
        <v>73</v>
      </c>
      <c r="AJ45" s="276">
        <v>1</v>
      </c>
      <c r="AK45" s="182" t="s">
        <v>181</v>
      </c>
      <c r="AL45" s="276" t="s">
        <v>182</v>
      </c>
      <c r="AM45" s="153">
        <v>46129</v>
      </c>
      <c r="AN45" s="153">
        <v>46129</v>
      </c>
      <c r="AO45" s="153">
        <v>46386</v>
      </c>
      <c r="AP45" s="276">
        <v>2026</v>
      </c>
      <c r="AQ45" s="276" t="s">
        <v>179</v>
      </c>
      <c r="AR45" s="276" t="s">
        <v>179</v>
      </c>
      <c r="AS45" s="276" t="s">
        <v>190</v>
      </c>
      <c r="AT45" s="276" t="s">
        <v>191</v>
      </c>
      <c r="AU45" s="276">
        <v>2025</v>
      </c>
      <c r="AV45" s="276">
        <v>2026</v>
      </c>
      <c r="AW45" s="180">
        <v>55.675445250000003</v>
      </c>
      <c r="AX45" s="276">
        <v>55.675445250000003</v>
      </c>
      <c r="AY45" s="276" t="s">
        <v>188</v>
      </c>
      <c r="AZ45" s="276"/>
      <c r="BA45" s="276"/>
      <c r="BB45" s="280"/>
    </row>
    <row r="46" spans="1:54" s="181" customFormat="1" ht="136.5" customHeight="1" x14ac:dyDescent="0.25">
      <c r="A46" s="289">
        <v>2</v>
      </c>
      <c r="B46" s="289" t="s">
        <v>1773</v>
      </c>
      <c r="C46" s="289" t="s">
        <v>60</v>
      </c>
      <c r="D46" s="289" t="s">
        <v>175</v>
      </c>
      <c r="E46" s="289" t="s">
        <v>79</v>
      </c>
      <c r="F46" s="289"/>
      <c r="G46" s="306" t="s">
        <v>192</v>
      </c>
      <c r="H46" s="289" t="s">
        <v>65</v>
      </c>
      <c r="I46" s="289" t="s">
        <v>177</v>
      </c>
      <c r="J46" s="289">
        <v>2</v>
      </c>
      <c r="K46" s="289"/>
      <c r="L46" s="289" t="s">
        <v>167</v>
      </c>
      <c r="M46" s="289"/>
      <c r="N46" s="289" t="s">
        <v>168</v>
      </c>
      <c r="O46" s="148">
        <v>54155.928114754104</v>
      </c>
      <c r="P46" s="165">
        <v>66070.232300000003</v>
      </c>
      <c r="Q46" s="165">
        <v>66070.232300000003</v>
      </c>
      <c r="R46" s="148"/>
      <c r="S46" s="148"/>
      <c r="T46" s="148"/>
      <c r="U46" s="148"/>
      <c r="V46" s="148"/>
      <c r="W46" s="276" t="s">
        <v>87</v>
      </c>
      <c r="X46" s="274" t="s">
        <v>178</v>
      </c>
      <c r="Y46" s="276" t="s">
        <v>71</v>
      </c>
      <c r="Z46" s="153">
        <v>46054</v>
      </c>
      <c r="AA46" s="153">
        <v>46113</v>
      </c>
      <c r="AB46" s="276"/>
      <c r="AC46" s="276" t="s">
        <v>179</v>
      </c>
      <c r="AD46" s="276" t="s">
        <v>179</v>
      </c>
      <c r="AE46" s="276" t="s">
        <v>179</v>
      </c>
      <c r="AF46" s="276" t="s">
        <v>192</v>
      </c>
      <c r="AG46" s="276" t="s">
        <v>180</v>
      </c>
      <c r="AH46" s="276">
        <v>876</v>
      </c>
      <c r="AI46" s="276" t="s">
        <v>73</v>
      </c>
      <c r="AJ46" s="276">
        <v>1</v>
      </c>
      <c r="AK46" s="182" t="s">
        <v>181</v>
      </c>
      <c r="AL46" s="276" t="s">
        <v>182</v>
      </c>
      <c r="AM46" s="153">
        <v>46129</v>
      </c>
      <c r="AN46" s="153">
        <v>46129</v>
      </c>
      <c r="AO46" s="153">
        <v>46386</v>
      </c>
      <c r="AP46" s="276">
        <v>2026</v>
      </c>
      <c r="AQ46" s="276" t="s">
        <v>179</v>
      </c>
      <c r="AR46" s="276" t="s">
        <v>179</v>
      </c>
      <c r="AS46" s="276" t="s">
        <v>193</v>
      </c>
      <c r="AT46" s="276" t="s">
        <v>194</v>
      </c>
      <c r="AU46" s="276">
        <v>2025</v>
      </c>
      <c r="AV46" s="276">
        <v>2026</v>
      </c>
      <c r="AW46" s="180">
        <v>117.07023229500017</v>
      </c>
      <c r="AX46" s="276">
        <v>117.0702323</v>
      </c>
      <c r="AY46" s="276" t="s">
        <v>188</v>
      </c>
      <c r="AZ46" s="276"/>
      <c r="BA46" s="276"/>
      <c r="BB46" s="280"/>
    </row>
    <row r="47" spans="1:54" s="181" customFormat="1" ht="135" customHeight="1" x14ac:dyDescent="0.25">
      <c r="A47" s="289">
        <v>2</v>
      </c>
      <c r="B47" s="289" t="s">
        <v>1774</v>
      </c>
      <c r="C47" s="289" t="s">
        <v>60</v>
      </c>
      <c r="D47" s="289" t="s">
        <v>175</v>
      </c>
      <c r="E47" s="289" t="s">
        <v>79</v>
      </c>
      <c r="F47" s="289"/>
      <c r="G47" s="306" t="s">
        <v>195</v>
      </c>
      <c r="H47" s="289" t="s">
        <v>65</v>
      </c>
      <c r="I47" s="289" t="s">
        <v>177</v>
      </c>
      <c r="J47" s="289">
        <v>2</v>
      </c>
      <c r="K47" s="289"/>
      <c r="L47" s="289" t="s">
        <v>167</v>
      </c>
      <c r="M47" s="289"/>
      <c r="N47" s="289" t="s">
        <v>168</v>
      </c>
      <c r="O47" s="148">
        <v>36713.863991803279</v>
      </c>
      <c r="P47" s="165">
        <v>44790.914069999999</v>
      </c>
      <c r="Q47" s="165">
        <v>44790.914069999999</v>
      </c>
      <c r="R47" s="148"/>
      <c r="S47" s="148"/>
      <c r="T47" s="148"/>
      <c r="U47" s="148"/>
      <c r="V47" s="148"/>
      <c r="W47" s="276" t="s">
        <v>87</v>
      </c>
      <c r="X47" s="274" t="s">
        <v>178</v>
      </c>
      <c r="Y47" s="276" t="s">
        <v>71</v>
      </c>
      <c r="Z47" s="153">
        <v>46054</v>
      </c>
      <c r="AA47" s="153">
        <v>46113</v>
      </c>
      <c r="AB47" s="276"/>
      <c r="AC47" s="276" t="s">
        <v>179</v>
      </c>
      <c r="AD47" s="276" t="s">
        <v>179</v>
      </c>
      <c r="AE47" s="276" t="s">
        <v>179</v>
      </c>
      <c r="AF47" s="276" t="s">
        <v>195</v>
      </c>
      <c r="AG47" s="276" t="s">
        <v>180</v>
      </c>
      <c r="AH47" s="276">
        <v>876</v>
      </c>
      <c r="AI47" s="276" t="s">
        <v>73</v>
      </c>
      <c r="AJ47" s="276">
        <v>1</v>
      </c>
      <c r="AK47" s="182" t="s">
        <v>181</v>
      </c>
      <c r="AL47" s="276" t="s">
        <v>182</v>
      </c>
      <c r="AM47" s="153">
        <v>46129</v>
      </c>
      <c r="AN47" s="153">
        <v>46129</v>
      </c>
      <c r="AO47" s="153">
        <v>46386</v>
      </c>
      <c r="AP47" s="276">
        <v>2026</v>
      </c>
      <c r="AQ47" s="276" t="s">
        <v>179</v>
      </c>
      <c r="AR47" s="276" t="s">
        <v>179</v>
      </c>
      <c r="AS47" s="276" t="s">
        <v>196</v>
      </c>
      <c r="AT47" s="276" t="s">
        <v>197</v>
      </c>
      <c r="AU47" s="276">
        <v>2025</v>
      </c>
      <c r="AV47" s="276">
        <v>2026</v>
      </c>
      <c r="AW47" s="180">
        <v>66.790914069999999</v>
      </c>
      <c r="AX47" s="276">
        <v>66.790914069999999</v>
      </c>
      <c r="AY47" s="276"/>
      <c r="AZ47" s="276"/>
      <c r="BA47" s="276"/>
      <c r="BB47" s="280"/>
    </row>
    <row r="48" spans="1:54" s="181" customFormat="1" ht="30" customHeight="1" x14ac:dyDescent="0.25">
      <c r="A48" s="183" t="s">
        <v>198</v>
      </c>
      <c r="B48" s="184" t="s">
        <v>1777</v>
      </c>
      <c r="C48" s="289" t="s">
        <v>60</v>
      </c>
      <c r="D48" s="289" t="s">
        <v>199</v>
      </c>
      <c r="E48" s="289" t="s">
        <v>200</v>
      </c>
      <c r="F48" s="289" t="s">
        <v>201</v>
      </c>
      <c r="G48" s="306" t="s">
        <v>202</v>
      </c>
      <c r="H48" s="183" t="s">
        <v>203</v>
      </c>
      <c r="I48" s="183" t="s">
        <v>203</v>
      </c>
      <c r="J48" s="288">
        <v>2</v>
      </c>
      <c r="K48" s="289"/>
      <c r="L48" s="289" t="s">
        <v>167</v>
      </c>
      <c r="M48" s="289"/>
      <c r="N48" s="163" t="s">
        <v>204</v>
      </c>
      <c r="O48" s="286">
        <v>475.16950819672127</v>
      </c>
      <c r="P48" s="148">
        <v>579.70679999999993</v>
      </c>
      <c r="Q48" s="286"/>
      <c r="R48" s="165"/>
      <c r="S48" s="286">
        <v>579.70679999999993</v>
      </c>
      <c r="T48" s="286"/>
      <c r="U48" s="286"/>
      <c r="V48" s="286"/>
      <c r="W48" s="166" t="s">
        <v>87</v>
      </c>
      <c r="X48" s="162" t="s">
        <v>205</v>
      </c>
      <c r="Y48" s="149" t="s">
        <v>71</v>
      </c>
      <c r="Z48" s="153">
        <v>46302</v>
      </c>
      <c r="AA48" s="153">
        <f t="shared" ref="AA48:AA79" si="3">Z48+60</f>
        <v>46362</v>
      </c>
      <c r="AB48" s="166"/>
      <c r="AC48" s="166"/>
      <c r="AD48" s="166"/>
      <c r="AE48" s="166"/>
      <c r="AF48" s="149" t="str">
        <f t="shared" ref="AF48:AF79" si="4">G48</f>
        <v>Поставка арматуры трубопроводной, канализационной и комплектующих</v>
      </c>
      <c r="AG48" s="149" t="s">
        <v>206</v>
      </c>
      <c r="AH48" s="149">
        <v>876</v>
      </c>
      <c r="AI48" s="149" t="s">
        <v>73</v>
      </c>
      <c r="AJ48" s="184">
        <v>1</v>
      </c>
      <c r="AK48" s="149">
        <v>8100000000</v>
      </c>
      <c r="AL48" s="166" t="s">
        <v>207</v>
      </c>
      <c r="AM48" s="153">
        <f t="shared" ref="AM48:AM79" si="5">AA48+20</f>
        <v>46382</v>
      </c>
      <c r="AN48" s="153">
        <v>46383</v>
      </c>
      <c r="AO48" s="153">
        <v>46752</v>
      </c>
      <c r="AP48" s="149">
        <v>2027</v>
      </c>
      <c r="AQ48" s="166"/>
      <c r="AR48" s="166"/>
      <c r="AS48" s="166"/>
      <c r="AT48" s="166"/>
      <c r="AU48" s="166"/>
      <c r="AV48" s="166"/>
      <c r="AW48" s="166"/>
      <c r="AX48" s="166"/>
      <c r="AY48" s="166"/>
      <c r="AZ48" s="166"/>
      <c r="BA48" s="166"/>
      <c r="BB48" s="166"/>
    </row>
    <row r="49" spans="1:54" s="181" customFormat="1" ht="30" customHeight="1" x14ac:dyDescent="0.25">
      <c r="A49" s="183" t="s">
        <v>198</v>
      </c>
      <c r="B49" s="184" t="s">
        <v>1778</v>
      </c>
      <c r="C49" s="289" t="s">
        <v>60</v>
      </c>
      <c r="D49" s="289" t="s">
        <v>199</v>
      </c>
      <c r="E49" s="289" t="s">
        <v>200</v>
      </c>
      <c r="F49" s="289" t="s">
        <v>208</v>
      </c>
      <c r="G49" s="306" t="s">
        <v>209</v>
      </c>
      <c r="H49" s="183" t="s">
        <v>210</v>
      </c>
      <c r="I49" s="183" t="s">
        <v>211</v>
      </c>
      <c r="J49" s="288">
        <v>1</v>
      </c>
      <c r="K49" s="289"/>
      <c r="L49" s="289" t="s">
        <v>167</v>
      </c>
      <c r="M49" s="289"/>
      <c r="N49" s="163" t="s">
        <v>204</v>
      </c>
      <c r="O49" s="286">
        <v>1068.3394426229509</v>
      </c>
      <c r="P49" s="148">
        <v>1303.3741199999999</v>
      </c>
      <c r="Q49" s="286"/>
      <c r="R49" s="165"/>
      <c r="S49" s="286">
        <v>1303.3741199999999</v>
      </c>
      <c r="T49" s="286"/>
      <c r="U49" s="286"/>
      <c r="V49" s="286"/>
      <c r="W49" s="166" t="s">
        <v>87</v>
      </c>
      <c r="X49" s="162" t="s">
        <v>205</v>
      </c>
      <c r="Y49" s="149" t="s">
        <v>71</v>
      </c>
      <c r="Z49" s="153">
        <v>46302</v>
      </c>
      <c r="AA49" s="153">
        <f t="shared" si="3"/>
        <v>46362</v>
      </c>
      <c r="AB49" s="166"/>
      <c r="AC49" s="166"/>
      <c r="AD49" s="166"/>
      <c r="AE49" s="166"/>
      <c r="AF49" s="149" t="str">
        <f t="shared" si="4"/>
        <v>Поставка материалов для монтажа, крепления и прокладки кабельной продукции</v>
      </c>
      <c r="AG49" s="149" t="s">
        <v>206</v>
      </c>
      <c r="AH49" s="149">
        <v>876</v>
      </c>
      <c r="AI49" s="149" t="s">
        <v>73</v>
      </c>
      <c r="AJ49" s="184">
        <v>1</v>
      </c>
      <c r="AK49" s="149">
        <v>8100000000</v>
      </c>
      <c r="AL49" s="166" t="s">
        <v>207</v>
      </c>
      <c r="AM49" s="153">
        <f t="shared" si="5"/>
        <v>46382</v>
      </c>
      <c r="AN49" s="153">
        <v>46383</v>
      </c>
      <c r="AO49" s="153">
        <v>46752</v>
      </c>
      <c r="AP49" s="149">
        <v>2027</v>
      </c>
      <c r="AQ49" s="166"/>
      <c r="AR49" s="166"/>
      <c r="AS49" s="166"/>
      <c r="AT49" s="166"/>
      <c r="AU49" s="166"/>
      <c r="AV49" s="166"/>
      <c r="AW49" s="166"/>
      <c r="AX49" s="166"/>
      <c r="AY49" s="166"/>
      <c r="AZ49" s="166"/>
      <c r="BA49" s="166"/>
      <c r="BB49" s="166"/>
    </row>
    <row r="50" spans="1:54" s="181" customFormat="1" ht="30" customHeight="1" x14ac:dyDescent="0.25">
      <c r="A50" s="183" t="s">
        <v>198</v>
      </c>
      <c r="B50" s="184" t="s">
        <v>1779</v>
      </c>
      <c r="C50" s="289" t="s">
        <v>60</v>
      </c>
      <c r="D50" s="289" t="s">
        <v>199</v>
      </c>
      <c r="E50" s="289" t="s">
        <v>200</v>
      </c>
      <c r="F50" s="289" t="s">
        <v>212</v>
      </c>
      <c r="G50" s="306" t="s">
        <v>213</v>
      </c>
      <c r="H50" s="183" t="s">
        <v>214</v>
      </c>
      <c r="I50" s="183" t="s">
        <v>214</v>
      </c>
      <c r="J50" s="288">
        <v>2</v>
      </c>
      <c r="K50" s="289"/>
      <c r="L50" s="289" t="s">
        <v>167</v>
      </c>
      <c r="M50" s="289"/>
      <c r="N50" s="163" t="s">
        <v>204</v>
      </c>
      <c r="O50" s="286">
        <v>4918.0229508196717</v>
      </c>
      <c r="P50" s="148">
        <v>5999.9879999999994</v>
      </c>
      <c r="Q50" s="286"/>
      <c r="R50" s="165"/>
      <c r="S50" s="286">
        <v>5999.9879999999994</v>
      </c>
      <c r="T50" s="286"/>
      <c r="U50" s="286"/>
      <c r="V50" s="286"/>
      <c r="W50" s="166" t="s">
        <v>87</v>
      </c>
      <c r="X50" s="162" t="s">
        <v>205</v>
      </c>
      <c r="Y50" s="149" t="s">
        <v>71</v>
      </c>
      <c r="Z50" s="153">
        <v>46302</v>
      </c>
      <c r="AA50" s="153">
        <f t="shared" si="3"/>
        <v>46362</v>
      </c>
      <c r="AB50" s="166"/>
      <c r="AC50" s="166"/>
      <c r="AD50" s="166"/>
      <c r="AE50" s="166"/>
      <c r="AF50" s="149" t="str">
        <f t="shared" si="4"/>
        <v>Поставка выключателей до 1 кВ</v>
      </c>
      <c r="AG50" s="149" t="s">
        <v>206</v>
      </c>
      <c r="AH50" s="149">
        <v>876</v>
      </c>
      <c r="AI50" s="149" t="s">
        <v>73</v>
      </c>
      <c r="AJ50" s="184">
        <v>1</v>
      </c>
      <c r="AK50" s="149">
        <v>8100000000</v>
      </c>
      <c r="AL50" s="166" t="s">
        <v>207</v>
      </c>
      <c r="AM50" s="153">
        <f t="shared" si="5"/>
        <v>46382</v>
      </c>
      <c r="AN50" s="153">
        <v>46383</v>
      </c>
      <c r="AO50" s="153">
        <v>46752</v>
      </c>
      <c r="AP50" s="149">
        <v>2027</v>
      </c>
      <c r="AQ50" s="166"/>
      <c r="AR50" s="166"/>
      <c r="AS50" s="166"/>
      <c r="AT50" s="166"/>
      <c r="AU50" s="166"/>
      <c r="AV50" s="166"/>
      <c r="AW50" s="166"/>
      <c r="AX50" s="166"/>
      <c r="AY50" s="166"/>
      <c r="AZ50" s="166"/>
      <c r="BA50" s="166"/>
      <c r="BB50" s="166"/>
    </row>
    <row r="51" spans="1:54" s="181" customFormat="1" ht="30" customHeight="1" x14ac:dyDescent="0.25">
      <c r="A51" s="183" t="s">
        <v>198</v>
      </c>
      <c r="B51" s="184" t="s">
        <v>1780</v>
      </c>
      <c r="C51" s="289" t="s">
        <v>60</v>
      </c>
      <c r="D51" s="289" t="s">
        <v>199</v>
      </c>
      <c r="E51" s="289" t="s">
        <v>200</v>
      </c>
      <c r="F51" s="289" t="s">
        <v>215</v>
      </c>
      <c r="G51" s="306" t="s">
        <v>216</v>
      </c>
      <c r="H51" s="183" t="s">
        <v>217</v>
      </c>
      <c r="I51" s="183" t="s">
        <v>217</v>
      </c>
      <c r="J51" s="288">
        <v>2</v>
      </c>
      <c r="K51" s="289"/>
      <c r="L51" s="289" t="s">
        <v>167</v>
      </c>
      <c r="M51" s="289"/>
      <c r="N51" s="163" t="s">
        <v>204</v>
      </c>
      <c r="O51" s="286">
        <v>661.88747213114766</v>
      </c>
      <c r="P51" s="148">
        <v>807.50271600000008</v>
      </c>
      <c r="Q51" s="286"/>
      <c r="R51" s="165"/>
      <c r="S51" s="286">
        <v>807.50271600000008</v>
      </c>
      <c r="T51" s="286"/>
      <c r="U51" s="286"/>
      <c r="V51" s="286"/>
      <c r="W51" s="166" t="s">
        <v>87</v>
      </c>
      <c r="X51" s="162" t="s">
        <v>205</v>
      </c>
      <c r="Y51" s="149" t="s">
        <v>71</v>
      </c>
      <c r="Z51" s="153">
        <v>46302</v>
      </c>
      <c r="AA51" s="153">
        <f t="shared" si="3"/>
        <v>46362</v>
      </c>
      <c r="AB51" s="166"/>
      <c r="AC51" s="166"/>
      <c r="AD51" s="166"/>
      <c r="AE51" s="166"/>
      <c r="AF51" s="149" t="str">
        <f t="shared" si="4"/>
        <v>Поставка запасных частей к вездеходам на гусеничном шасси  (МТЛБ, ГТТ, АТС, ГАЗ)</v>
      </c>
      <c r="AG51" s="149" t="s">
        <v>206</v>
      </c>
      <c r="AH51" s="149">
        <v>876</v>
      </c>
      <c r="AI51" s="149" t="s">
        <v>73</v>
      </c>
      <c r="AJ51" s="184">
        <v>1</v>
      </c>
      <c r="AK51" s="149">
        <v>8100000000</v>
      </c>
      <c r="AL51" s="166" t="s">
        <v>207</v>
      </c>
      <c r="AM51" s="153">
        <f t="shared" si="5"/>
        <v>46382</v>
      </c>
      <c r="AN51" s="153">
        <v>46383</v>
      </c>
      <c r="AO51" s="153">
        <v>46752</v>
      </c>
      <c r="AP51" s="149">
        <v>2027</v>
      </c>
      <c r="AQ51" s="166"/>
      <c r="AR51" s="166"/>
      <c r="AS51" s="166"/>
      <c r="AT51" s="166"/>
      <c r="AU51" s="166"/>
      <c r="AV51" s="166"/>
      <c r="AW51" s="166"/>
      <c r="AX51" s="166"/>
      <c r="AY51" s="166"/>
      <c r="AZ51" s="166"/>
      <c r="BA51" s="166"/>
      <c r="BB51" s="166"/>
    </row>
    <row r="52" spans="1:54" s="181" customFormat="1" ht="30" customHeight="1" x14ac:dyDescent="0.25">
      <c r="A52" s="183" t="s">
        <v>198</v>
      </c>
      <c r="B52" s="184" t="s">
        <v>1781</v>
      </c>
      <c r="C52" s="289" t="s">
        <v>60</v>
      </c>
      <c r="D52" s="289" t="s">
        <v>199</v>
      </c>
      <c r="E52" s="289" t="s">
        <v>200</v>
      </c>
      <c r="F52" s="289" t="s">
        <v>218</v>
      </c>
      <c r="G52" s="306" t="s">
        <v>219</v>
      </c>
      <c r="H52" s="183" t="s">
        <v>220</v>
      </c>
      <c r="I52" s="183" t="s">
        <v>220</v>
      </c>
      <c r="J52" s="288">
        <v>1</v>
      </c>
      <c r="K52" s="289"/>
      <c r="L52" s="289" t="s">
        <v>167</v>
      </c>
      <c r="M52" s="289"/>
      <c r="N52" s="163" t="s">
        <v>204</v>
      </c>
      <c r="O52" s="286">
        <v>4032.7868852459019</v>
      </c>
      <c r="P52" s="148">
        <v>4920</v>
      </c>
      <c r="Q52" s="286"/>
      <c r="R52" s="165"/>
      <c r="S52" s="286">
        <v>4920</v>
      </c>
      <c r="T52" s="286"/>
      <c r="U52" s="286"/>
      <c r="V52" s="286"/>
      <c r="W52" s="166" t="s">
        <v>87</v>
      </c>
      <c r="X52" s="162" t="s">
        <v>205</v>
      </c>
      <c r="Y52" s="149" t="s">
        <v>71</v>
      </c>
      <c r="Z52" s="153">
        <v>46302</v>
      </c>
      <c r="AA52" s="153">
        <f t="shared" si="3"/>
        <v>46362</v>
      </c>
      <c r="AB52" s="166"/>
      <c r="AC52" s="166"/>
      <c r="AD52" s="166"/>
      <c r="AE52" s="166"/>
      <c r="AF52" s="149" t="str">
        <f t="shared" si="4"/>
        <v>Поставка изделий железобетонных (прочие)</v>
      </c>
      <c r="AG52" s="149" t="s">
        <v>206</v>
      </c>
      <c r="AH52" s="149">
        <v>876</v>
      </c>
      <c r="AI52" s="149" t="s">
        <v>73</v>
      </c>
      <c r="AJ52" s="184">
        <v>1</v>
      </c>
      <c r="AK52" s="149">
        <v>8100000000</v>
      </c>
      <c r="AL52" s="166" t="s">
        <v>207</v>
      </c>
      <c r="AM52" s="153">
        <f t="shared" si="5"/>
        <v>46382</v>
      </c>
      <c r="AN52" s="153">
        <v>46383</v>
      </c>
      <c r="AO52" s="153">
        <v>46752</v>
      </c>
      <c r="AP52" s="149">
        <v>2027</v>
      </c>
      <c r="AQ52" s="166"/>
      <c r="AR52" s="166"/>
      <c r="AS52" s="166"/>
      <c r="AT52" s="166"/>
      <c r="AU52" s="166"/>
      <c r="AV52" s="166"/>
      <c r="AW52" s="166"/>
      <c r="AX52" s="166"/>
      <c r="AY52" s="166"/>
      <c r="AZ52" s="166"/>
      <c r="BA52" s="166"/>
      <c r="BB52" s="166"/>
    </row>
    <row r="53" spans="1:54" s="181" customFormat="1" ht="30" customHeight="1" x14ac:dyDescent="0.25">
      <c r="A53" s="183" t="s">
        <v>198</v>
      </c>
      <c r="B53" s="184" t="s">
        <v>1782</v>
      </c>
      <c r="C53" s="289" t="s">
        <v>60</v>
      </c>
      <c r="D53" s="289" t="s">
        <v>199</v>
      </c>
      <c r="E53" s="289" t="s">
        <v>200</v>
      </c>
      <c r="F53" s="289" t="s">
        <v>221</v>
      </c>
      <c r="G53" s="306" t="s">
        <v>222</v>
      </c>
      <c r="H53" s="183" t="s">
        <v>223</v>
      </c>
      <c r="I53" s="183" t="s">
        <v>223</v>
      </c>
      <c r="J53" s="288">
        <v>2</v>
      </c>
      <c r="K53" s="289"/>
      <c r="L53" s="289" t="s">
        <v>167</v>
      </c>
      <c r="M53" s="289"/>
      <c r="N53" s="163" t="s">
        <v>204</v>
      </c>
      <c r="O53" s="286">
        <v>510.75737704918026</v>
      </c>
      <c r="P53" s="148">
        <v>623.12399999999991</v>
      </c>
      <c r="Q53" s="286"/>
      <c r="R53" s="165"/>
      <c r="S53" s="286">
        <v>623.12399999999991</v>
      </c>
      <c r="T53" s="286"/>
      <c r="U53" s="286"/>
      <c r="V53" s="286"/>
      <c r="W53" s="166" t="s">
        <v>87</v>
      </c>
      <c r="X53" s="162" t="s">
        <v>205</v>
      </c>
      <c r="Y53" s="149" t="s">
        <v>71</v>
      </c>
      <c r="Z53" s="153">
        <v>46302</v>
      </c>
      <c r="AA53" s="153">
        <f t="shared" si="3"/>
        <v>46362</v>
      </c>
      <c r="AB53" s="166"/>
      <c r="AC53" s="166"/>
      <c r="AD53" s="166"/>
      <c r="AE53" s="166"/>
      <c r="AF53" s="149" t="str">
        <f t="shared" si="4"/>
        <v>Поставка окон ПВХ, дверей ПВХ</v>
      </c>
      <c r="AG53" s="149" t="s">
        <v>206</v>
      </c>
      <c r="AH53" s="149">
        <v>876</v>
      </c>
      <c r="AI53" s="149" t="s">
        <v>73</v>
      </c>
      <c r="AJ53" s="184">
        <v>1</v>
      </c>
      <c r="AK53" s="149">
        <v>8100000000</v>
      </c>
      <c r="AL53" s="166" t="s">
        <v>207</v>
      </c>
      <c r="AM53" s="153">
        <f t="shared" si="5"/>
        <v>46382</v>
      </c>
      <c r="AN53" s="153">
        <v>46383</v>
      </c>
      <c r="AO53" s="153">
        <v>46752</v>
      </c>
      <c r="AP53" s="149">
        <v>2027</v>
      </c>
      <c r="AQ53" s="166"/>
      <c r="AR53" s="166"/>
      <c r="AS53" s="166"/>
      <c r="AT53" s="166"/>
      <c r="AU53" s="166"/>
      <c r="AV53" s="166"/>
      <c r="AW53" s="166"/>
      <c r="AX53" s="166"/>
      <c r="AY53" s="166"/>
      <c r="AZ53" s="166"/>
      <c r="BA53" s="166"/>
      <c r="BB53" s="166"/>
    </row>
    <row r="54" spans="1:54" s="181" customFormat="1" ht="30" customHeight="1" x14ac:dyDescent="0.25">
      <c r="A54" s="183" t="s">
        <v>198</v>
      </c>
      <c r="B54" s="184" t="s">
        <v>1783</v>
      </c>
      <c r="C54" s="289" t="s">
        <v>60</v>
      </c>
      <c r="D54" s="289" t="s">
        <v>199</v>
      </c>
      <c r="E54" s="289" t="s">
        <v>200</v>
      </c>
      <c r="F54" s="289" t="s">
        <v>224</v>
      </c>
      <c r="G54" s="306" t="s">
        <v>225</v>
      </c>
      <c r="H54" s="183" t="s">
        <v>214</v>
      </c>
      <c r="I54" s="183" t="s">
        <v>214</v>
      </c>
      <c r="J54" s="288">
        <v>2</v>
      </c>
      <c r="K54" s="289"/>
      <c r="L54" s="289" t="s">
        <v>167</v>
      </c>
      <c r="M54" s="289"/>
      <c r="N54" s="163" t="s">
        <v>204</v>
      </c>
      <c r="O54" s="286">
        <v>819.66885245901642</v>
      </c>
      <c r="P54" s="148">
        <v>999.99599999999998</v>
      </c>
      <c r="Q54" s="286"/>
      <c r="R54" s="165"/>
      <c r="S54" s="286">
        <v>999.99599999999998</v>
      </c>
      <c r="T54" s="286"/>
      <c r="U54" s="286"/>
      <c r="V54" s="286"/>
      <c r="W54" s="166" t="s">
        <v>87</v>
      </c>
      <c r="X54" s="162" t="s">
        <v>205</v>
      </c>
      <c r="Y54" s="149" t="s">
        <v>71</v>
      </c>
      <c r="Z54" s="153">
        <v>46302</v>
      </c>
      <c r="AA54" s="153">
        <f t="shared" si="3"/>
        <v>46362</v>
      </c>
      <c r="AB54" s="166"/>
      <c r="AC54" s="166"/>
      <c r="AD54" s="166"/>
      <c r="AE54" s="166"/>
      <c r="AF54" s="149" t="str">
        <f t="shared" si="4"/>
        <v>Поставка кабельных наконечников и гильз</v>
      </c>
      <c r="AG54" s="149" t="s">
        <v>206</v>
      </c>
      <c r="AH54" s="149">
        <v>876</v>
      </c>
      <c r="AI54" s="149" t="s">
        <v>73</v>
      </c>
      <c r="AJ54" s="184">
        <v>1</v>
      </c>
      <c r="AK54" s="149">
        <v>8100000000</v>
      </c>
      <c r="AL54" s="166" t="s">
        <v>207</v>
      </c>
      <c r="AM54" s="153">
        <f t="shared" si="5"/>
        <v>46382</v>
      </c>
      <c r="AN54" s="153">
        <v>46383</v>
      </c>
      <c r="AO54" s="153">
        <v>46752</v>
      </c>
      <c r="AP54" s="149">
        <v>2027</v>
      </c>
      <c r="AQ54" s="166"/>
      <c r="AR54" s="166"/>
      <c r="AS54" s="166"/>
      <c r="AT54" s="166"/>
      <c r="AU54" s="166"/>
      <c r="AV54" s="166"/>
      <c r="AW54" s="166"/>
      <c r="AX54" s="166"/>
      <c r="AY54" s="166"/>
      <c r="AZ54" s="166"/>
      <c r="BA54" s="166"/>
      <c r="BB54" s="166"/>
    </row>
    <row r="55" spans="1:54" s="181" customFormat="1" ht="30" customHeight="1" x14ac:dyDescent="0.25">
      <c r="A55" s="183" t="s">
        <v>198</v>
      </c>
      <c r="B55" s="184" t="s">
        <v>1784</v>
      </c>
      <c r="C55" s="289" t="s">
        <v>60</v>
      </c>
      <c r="D55" s="289" t="s">
        <v>199</v>
      </c>
      <c r="E55" s="289" t="s">
        <v>200</v>
      </c>
      <c r="F55" s="289" t="s">
        <v>226</v>
      </c>
      <c r="G55" s="306" t="s">
        <v>227</v>
      </c>
      <c r="H55" s="183" t="s">
        <v>228</v>
      </c>
      <c r="I55" s="288" t="s">
        <v>229</v>
      </c>
      <c r="J55" s="288">
        <v>2</v>
      </c>
      <c r="K55" s="289"/>
      <c r="L55" s="289" t="s">
        <v>167</v>
      </c>
      <c r="M55" s="289"/>
      <c r="N55" s="163" t="s">
        <v>204</v>
      </c>
      <c r="O55" s="286">
        <v>6269.82</v>
      </c>
      <c r="P55" s="148">
        <v>7649.1803999999993</v>
      </c>
      <c r="Q55" s="286"/>
      <c r="R55" s="165"/>
      <c r="S55" s="286">
        <v>7649.1803999999993</v>
      </c>
      <c r="T55" s="286"/>
      <c r="U55" s="286"/>
      <c r="V55" s="286"/>
      <c r="W55" s="166" t="s">
        <v>87</v>
      </c>
      <c r="X55" s="162" t="s">
        <v>205</v>
      </c>
      <c r="Y55" s="149" t="s">
        <v>71</v>
      </c>
      <c r="Z55" s="153">
        <v>46302</v>
      </c>
      <c r="AA55" s="153">
        <f t="shared" si="3"/>
        <v>46362</v>
      </c>
      <c r="AB55" s="166"/>
      <c r="AC55" s="166"/>
      <c r="AD55" s="166"/>
      <c r="AE55" s="166"/>
      <c r="AF55" s="149" t="str">
        <f t="shared" si="4"/>
        <v>Поставка комплектующих для РЗА</v>
      </c>
      <c r="AG55" s="149" t="s">
        <v>206</v>
      </c>
      <c r="AH55" s="149">
        <v>876</v>
      </c>
      <c r="AI55" s="149" t="s">
        <v>73</v>
      </c>
      <c r="AJ55" s="184">
        <v>1</v>
      </c>
      <c r="AK55" s="149">
        <v>8100000000</v>
      </c>
      <c r="AL55" s="166" t="s">
        <v>207</v>
      </c>
      <c r="AM55" s="153">
        <f t="shared" si="5"/>
        <v>46382</v>
      </c>
      <c r="AN55" s="153">
        <v>46383</v>
      </c>
      <c r="AO55" s="153">
        <v>46752</v>
      </c>
      <c r="AP55" s="149">
        <v>2027</v>
      </c>
      <c r="AQ55" s="166"/>
      <c r="AR55" s="166"/>
      <c r="AS55" s="166"/>
      <c r="AT55" s="166"/>
      <c r="AU55" s="166"/>
      <c r="AV55" s="166"/>
      <c r="AW55" s="166"/>
      <c r="AX55" s="166"/>
      <c r="AY55" s="166"/>
      <c r="AZ55" s="166"/>
      <c r="BA55" s="166"/>
      <c r="BB55" s="166"/>
    </row>
    <row r="56" spans="1:54" s="181" customFormat="1" ht="38.25" x14ac:dyDescent="0.25">
      <c r="A56" s="183" t="s">
        <v>198</v>
      </c>
      <c r="B56" s="184" t="s">
        <v>1785</v>
      </c>
      <c r="C56" s="289" t="s">
        <v>60</v>
      </c>
      <c r="D56" s="289" t="s">
        <v>199</v>
      </c>
      <c r="E56" s="289" t="s">
        <v>200</v>
      </c>
      <c r="F56" s="289" t="s">
        <v>230</v>
      </c>
      <c r="G56" s="306" t="s">
        <v>231</v>
      </c>
      <c r="H56" s="183" t="s">
        <v>232</v>
      </c>
      <c r="I56" s="183" t="s">
        <v>232</v>
      </c>
      <c r="J56" s="288">
        <v>2</v>
      </c>
      <c r="K56" s="289"/>
      <c r="L56" s="289" t="s">
        <v>167</v>
      </c>
      <c r="M56" s="289"/>
      <c r="N56" s="163" t="s">
        <v>204</v>
      </c>
      <c r="O56" s="286">
        <v>3278.6881967213117</v>
      </c>
      <c r="P56" s="148">
        <v>3999.9996000000001</v>
      </c>
      <c r="Q56" s="286"/>
      <c r="R56" s="165"/>
      <c r="S56" s="286">
        <v>3999.9996000000001</v>
      </c>
      <c r="T56" s="286"/>
      <c r="U56" s="286"/>
      <c r="V56" s="286"/>
      <c r="W56" s="166" t="s">
        <v>87</v>
      </c>
      <c r="X56" s="162" t="s">
        <v>205</v>
      </c>
      <c r="Y56" s="149" t="s">
        <v>71</v>
      </c>
      <c r="Z56" s="153">
        <v>46302</v>
      </c>
      <c r="AA56" s="153">
        <f t="shared" si="3"/>
        <v>46362</v>
      </c>
      <c r="AB56" s="166"/>
      <c r="AC56" s="166"/>
      <c r="AD56" s="166"/>
      <c r="AE56" s="166"/>
      <c r="AF56" s="149" t="str">
        <f t="shared" si="4"/>
        <v>Поставка ламп, светильников</v>
      </c>
      <c r="AG56" s="149" t="s">
        <v>206</v>
      </c>
      <c r="AH56" s="149">
        <v>876</v>
      </c>
      <c r="AI56" s="149" t="s">
        <v>73</v>
      </c>
      <c r="AJ56" s="184">
        <v>1</v>
      </c>
      <c r="AK56" s="149">
        <v>8100000000</v>
      </c>
      <c r="AL56" s="166" t="s">
        <v>207</v>
      </c>
      <c r="AM56" s="153">
        <f t="shared" si="5"/>
        <v>46382</v>
      </c>
      <c r="AN56" s="153">
        <v>46383</v>
      </c>
      <c r="AO56" s="153">
        <v>46752</v>
      </c>
      <c r="AP56" s="149">
        <v>2027</v>
      </c>
      <c r="AQ56" s="166"/>
      <c r="AR56" s="166"/>
      <c r="AS56" s="166"/>
      <c r="AT56" s="166"/>
      <c r="AU56" s="166"/>
      <c r="AV56" s="166"/>
      <c r="AW56" s="166"/>
      <c r="AX56" s="166"/>
      <c r="AY56" s="166"/>
      <c r="AZ56" s="166"/>
      <c r="BA56" s="166"/>
      <c r="BB56" s="166"/>
    </row>
    <row r="57" spans="1:54" s="181" customFormat="1" ht="38.25" x14ac:dyDescent="0.25">
      <c r="A57" s="183" t="s">
        <v>198</v>
      </c>
      <c r="B57" s="184" t="s">
        <v>1786</v>
      </c>
      <c r="C57" s="289" t="s">
        <v>60</v>
      </c>
      <c r="D57" s="289" t="s">
        <v>199</v>
      </c>
      <c r="E57" s="289" t="s">
        <v>200</v>
      </c>
      <c r="F57" s="289" t="s">
        <v>233</v>
      </c>
      <c r="G57" s="306" t="s">
        <v>234</v>
      </c>
      <c r="H57" s="183" t="s">
        <v>235</v>
      </c>
      <c r="I57" s="183" t="s">
        <v>236</v>
      </c>
      <c r="J57" s="288">
        <v>2</v>
      </c>
      <c r="K57" s="289"/>
      <c r="L57" s="289" t="s">
        <v>167</v>
      </c>
      <c r="M57" s="289"/>
      <c r="N57" s="163" t="s">
        <v>204</v>
      </c>
      <c r="O57" s="286">
        <v>4918.0327868852464</v>
      </c>
      <c r="P57" s="148">
        <v>6000</v>
      </c>
      <c r="Q57" s="286"/>
      <c r="R57" s="165"/>
      <c r="S57" s="286">
        <v>6000</v>
      </c>
      <c r="T57" s="286"/>
      <c r="U57" s="286"/>
      <c r="V57" s="286"/>
      <c r="W57" s="166" t="s">
        <v>87</v>
      </c>
      <c r="X57" s="162" t="s">
        <v>205</v>
      </c>
      <c r="Y57" s="149" t="s">
        <v>71</v>
      </c>
      <c r="Z57" s="153">
        <v>46302</v>
      </c>
      <c r="AA57" s="153">
        <f t="shared" si="3"/>
        <v>46362</v>
      </c>
      <c r="AB57" s="166"/>
      <c r="AC57" s="166"/>
      <c r="AD57" s="166"/>
      <c r="AE57" s="166"/>
      <c r="AF57" s="149" t="str">
        <f t="shared" si="4"/>
        <v>Поставка материалов лакокрасочных</v>
      </c>
      <c r="AG57" s="149" t="s">
        <v>206</v>
      </c>
      <c r="AH57" s="149">
        <v>876</v>
      </c>
      <c r="AI57" s="149" t="s">
        <v>73</v>
      </c>
      <c r="AJ57" s="184">
        <v>1</v>
      </c>
      <c r="AK57" s="149">
        <v>8100000000</v>
      </c>
      <c r="AL57" s="166" t="s">
        <v>207</v>
      </c>
      <c r="AM57" s="153">
        <f t="shared" si="5"/>
        <v>46382</v>
      </c>
      <c r="AN57" s="153">
        <v>46383</v>
      </c>
      <c r="AO57" s="153">
        <v>46752</v>
      </c>
      <c r="AP57" s="149">
        <v>2027</v>
      </c>
      <c r="AQ57" s="166"/>
      <c r="AR57" s="166"/>
      <c r="AS57" s="166"/>
      <c r="AT57" s="166"/>
      <c r="AU57" s="166"/>
      <c r="AV57" s="166"/>
      <c r="AW57" s="166"/>
      <c r="AX57" s="166"/>
      <c r="AY57" s="166"/>
      <c r="AZ57" s="166"/>
      <c r="BA57" s="166"/>
      <c r="BB57" s="166"/>
    </row>
    <row r="58" spans="1:54" s="181" customFormat="1" ht="38.25" x14ac:dyDescent="0.25">
      <c r="A58" s="183" t="s">
        <v>198</v>
      </c>
      <c r="B58" s="184" t="s">
        <v>1787</v>
      </c>
      <c r="C58" s="289" t="s">
        <v>60</v>
      </c>
      <c r="D58" s="289" t="s">
        <v>199</v>
      </c>
      <c r="E58" s="289" t="s">
        <v>200</v>
      </c>
      <c r="F58" s="289" t="s">
        <v>237</v>
      </c>
      <c r="G58" s="306" t="s">
        <v>238</v>
      </c>
      <c r="H58" s="183" t="s">
        <v>239</v>
      </c>
      <c r="I58" s="183" t="s">
        <v>240</v>
      </c>
      <c r="J58" s="288">
        <v>2</v>
      </c>
      <c r="K58" s="289"/>
      <c r="L58" s="289" t="s">
        <v>167</v>
      </c>
      <c r="M58" s="289"/>
      <c r="N58" s="163" t="s">
        <v>204</v>
      </c>
      <c r="O58" s="286">
        <v>16393.445901639341</v>
      </c>
      <c r="P58" s="148">
        <v>20000.003999999997</v>
      </c>
      <c r="Q58" s="286"/>
      <c r="R58" s="165"/>
      <c r="S58" s="286">
        <v>20000.003999999997</v>
      </c>
      <c r="T58" s="286"/>
      <c r="U58" s="286"/>
      <c r="V58" s="286"/>
      <c r="W58" s="166" t="s">
        <v>87</v>
      </c>
      <c r="X58" s="162" t="s">
        <v>205</v>
      </c>
      <c r="Y58" s="149" t="s">
        <v>71</v>
      </c>
      <c r="Z58" s="153">
        <v>46302</v>
      </c>
      <c r="AA58" s="153">
        <f t="shared" si="3"/>
        <v>46362</v>
      </c>
      <c r="AB58" s="166"/>
      <c r="AC58" s="166"/>
      <c r="AD58" s="166"/>
      <c r="AE58" s="166"/>
      <c r="AF58" s="149" t="str">
        <f t="shared" si="4"/>
        <v>Поставка материалов строительных и отделочных</v>
      </c>
      <c r="AG58" s="149" t="s">
        <v>206</v>
      </c>
      <c r="AH58" s="149">
        <v>876</v>
      </c>
      <c r="AI58" s="149" t="s">
        <v>73</v>
      </c>
      <c r="AJ58" s="184">
        <v>1</v>
      </c>
      <c r="AK58" s="149">
        <v>8100000000</v>
      </c>
      <c r="AL58" s="166" t="s">
        <v>207</v>
      </c>
      <c r="AM58" s="153">
        <f t="shared" si="5"/>
        <v>46382</v>
      </c>
      <c r="AN58" s="153">
        <v>46383</v>
      </c>
      <c r="AO58" s="153">
        <v>46752</v>
      </c>
      <c r="AP58" s="149">
        <v>2027</v>
      </c>
      <c r="AQ58" s="166"/>
      <c r="AR58" s="166"/>
      <c r="AS58" s="166"/>
      <c r="AT58" s="166"/>
      <c r="AU58" s="166"/>
      <c r="AV58" s="166"/>
      <c r="AW58" s="166"/>
      <c r="AX58" s="166"/>
      <c r="AY58" s="166"/>
      <c r="AZ58" s="166"/>
      <c r="BA58" s="166"/>
      <c r="BB58" s="166"/>
    </row>
    <row r="59" spans="1:54" s="181" customFormat="1" ht="38.25" x14ac:dyDescent="0.25">
      <c r="A59" s="183" t="s">
        <v>198</v>
      </c>
      <c r="B59" s="184" t="s">
        <v>1788</v>
      </c>
      <c r="C59" s="289" t="s">
        <v>60</v>
      </c>
      <c r="D59" s="289" t="s">
        <v>199</v>
      </c>
      <c r="E59" s="289" t="s">
        <v>200</v>
      </c>
      <c r="F59" s="289" t="s">
        <v>241</v>
      </c>
      <c r="G59" s="306" t="s">
        <v>242</v>
      </c>
      <c r="H59" s="183" t="s">
        <v>243</v>
      </c>
      <c r="I59" s="183" t="s">
        <v>243</v>
      </c>
      <c r="J59" s="288">
        <v>2</v>
      </c>
      <c r="K59" s="289"/>
      <c r="L59" s="289" t="s">
        <v>167</v>
      </c>
      <c r="M59" s="289"/>
      <c r="N59" s="163" t="s">
        <v>204</v>
      </c>
      <c r="O59" s="286">
        <v>16229.508196721312</v>
      </c>
      <c r="P59" s="148">
        <v>19800</v>
      </c>
      <c r="Q59" s="286"/>
      <c r="R59" s="165"/>
      <c r="S59" s="286">
        <v>19800</v>
      </c>
      <c r="T59" s="286"/>
      <c r="U59" s="286"/>
      <c r="V59" s="286"/>
      <c r="W59" s="166" t="s">
        <v>87</v>
      </c>
      <c r="X59" s="162" t="s">
        <v>205</v>
      </c>
      <c r="Y59" s="149" t="s">
        <v>71</v>
      </c>
      <c r="Z59" s="153">
        <v>46302</v>
      </c>
      <c r="AA59" s="153">
        <f t="shared" si="3"/>
        <v>46362</v>
      </c>
      <c r="AB59" s="166"/>
      <c r="AC59" s="166"/>
      <c r="AD59" s="166"/>
      <c r="AE59" s="166"/>
      <c r="AF59" s="149" t="str">
        <f t="shared" si="4"/>
        <v>Поставка черного металлопроката</v>
      </c>
      <c r="AG59" s="149" t="s">
        <v>206</v>
      </c>
      <c r="AH59" s="149">
        <v>876</v>
      </c>
      <c r="AI59" s="149" t="s">
        <v>73</v>
      </c>
      <c r="AJ59" s="184">
        <v>1</v>
      </c>
      <c r="AK59" s="149">
        <v>8100000000</v>
      </c>
      <c r="AL59" s="166" t="s">
        <v>207</v>
      </c>
      <c r="AM59" s="153">
        <f t="shared" si="5"/>
        <v>46382</v>
      </c>
      <c r="AN59" s="153">
        <v>46383</v>
      </c>
      <c r="AO59" s="153">
        <v>46752</v>
      </c>
      <c r="AP59" s="149">
        <v>2027</v>
      </c>
      <c r="AQ59" s="166"/>
      <c r="AR59" s="166"/>
      <c r="AS59" s="166"/>
      <c r="AT59" s="166"/>
      <c r="AU59" s="166"/>
      <c r="AV59" s="166"/>
      <c r="AW59" s="166"/>
      <c r="AX59" s="166"/>
      <c r="AY59" s="166"/>
      <c r="AZ59" s="166"/>
      <c r="BA59" s="166"/>
      <c r="BB59" s="166"/>
    </row>
    <row r="60" spans="1:54" s="181" customFormat="1" ht="38.25" x14ac:dyDescent="0.25">
      <c r="A60" s="183" t="s">
        <v>198</v>
      </c>
      <c r="B60" s="184" t="s">
        <v>1789</v>
      </c>
      <c r="C60" s="289" t="s">
        <v>60</v>
      </c>
      <c r="D60" s="289" t="s">
        <v>199</v>
      </c>
      <c r="E60" s="289" t="s">
        <v>200</v>
      </c>
      <c r="F60" s="289" t="s">
        <v>244</v>
      </c>
      <c r="G60" s="306" t="s">
        <v>245</v>
      </c>
      <c r="H60" s="183" t="s">
        <v>246</v>
      </c>
      <c r="I60" s="183" t="s">
        <v>246</v>
      </c>
      <c r="J60" s="288">
        <v>2</v>
      </c>
      <c r="K60" s="289"/>
      <c r="L60" s="289" t="s">
        <v>167</v>
      </c>
      <c r="M60" s="289"/>
      <c r="N60" s="163" t="s">
        <v>204</v>
      </c>
      <c r="O60" s="286">
        <v>983.60655737704917</v>
      </c>
      <c r="P60" s="148">
        <v>1200</v>
      </c>
      <c r="Q60" s="286"/>
      <c r="R60" s="165"/>
      <c r="S60" s="286">
        <v>1200</v>
      </c>
      <c r="T60" s="286"/>
      <c r="U60" s="286"/>
      <c r="V60" s="286"/>
      <c r="W60" s="166" t="s">
        <v>87</v>
      </c>
      <c r="X60" s="162" t="s">
        <v>205</v>
      </c>
      <c r="Y60" s="149" t="s">
        <v>71</v>
      </c>
      <c r="Z60" s="153">
        <v>46302</v>
      </c>
      <c r="AA60" s="153">
        <f t="shared" si="3"/>
        <v>46362</v>
      </c>
      <c r="AB60" s="166"/>
      <c r="AC60" s="166"/>
      <c r="AD60" s="166"/>
      <c r="AE60" s="166"/>
      <c r="AF60" s="149" t="str">
        <f t="shared" si="4"/>
        <v>Поставка метизов, крепежа</v>
      </c>
      <c r="AG60" s="149" t="s">
        <v>206</v>
      </c>
      <c r="AH60" s="149">
        <v>876</v>
      </c>
      <c r="AI60" s="149" t="s">
        <v>73</v>
      </c>
      <c r="AJ60" s="184">
        <v>1</v>
      </c>
      <c r="AK60" s="149">
        <v>8100000000</v>
      </c>
      <c r="AL60" s="166" t="s">
        <v>207</v>
      </c>
      <c r="AM60" s="153">
        <f t="shared" si="5"/>
        <v>46382</v>
      </c>
      <c r="AN60" s="153">
        <v>46383</v>
      </c>
      <c r="AO60" s="153">
        <v>46752</v>
      </c>
      <c r="AP60" s="149">
        <v>2027</v>
      </c>
      <c r="AQ60" s="166"/>
      <c r="AR60" s="166"/>
      <c r="AS60" s="166"/>
      <c r="AT60" s="166"/>
      <c r="AU60" s="166"/>
      <c r="AV60" s="166"/>
      <c r="AW60" s="166"/>
      <c r="AX60" s="166"/>
      <c r="AY60" s="166"/>
      <c r="AZ60" s="166"/>
      <c r="BA60" s="166"/>
      <c r="BB60" s="166"/>
    </row>
    <row r="61" spans="1:54" s="181" customFormat="1" ht="38.25" x14ac:dyDescent="0.25">
      <c r="A61" s="183" t="s">
        <v>198</v>
      </c>
      <c r="B61" s="184" t="s">
        <v>1790</v>
      </c>
      <c r="C61" s="289" t="s">
        <v>60</v>
      </c>
      <c r="D61" s="289" t="s">
        <v>199</v>
      </c>
      <c r="E61" s="289" t="s">
        <v>200</v>
      </c>
      <c r="F61" s="289" t="s">
        <v>247</v>
      </c>
      <c r="G61" s="306" t="s">
        <v>248</v>
      </c>
      <c r="H61" s="183" t="s">
        <v>249</v>
      </c>
      <c r="I61" s="183" t="s">
        <v>249</v>
      </c>
      <c r="J61" s="288">
        <v>1</v>
      </c>
      <c r="K61" s="289"/>
      <c r="L61" s="289" t="s">
        <v>167</v>
      </c>
      <c r="M61" s="289"/>
      <c r="N61" s="163" t="s">
        <v>204</v>
      </c>
      <c r="O61" s="286">
        <v>727.46231803278681</v>
      </c>
      <c r="P61" s="148">
        <v>887.50402799999995</v>
      </c>
      <c r="Q61" s="286"/>
      <c r="R61" s="165"/>
      <c r="S61" s="286">
        <v>887.50402799999995</v>
      </c>
      <c r="T61" s="286"/>
      <c r="U61" s="286"/>
      <c r="V61" s="286"/>
      <c r="W61" s="166" t="s">
        <v>87</v>
      </c>
      <c r="X61" s="162" t="s">
        <v>205</v>
      </c>
      <c r="Y61" s="149" t="s">
        <v>71</v>
      </c>
      <c r="Z61" s="153">
        <v>46302</v>
      </c>
      <c r="AA61" s="153">
        <f t="shared" si="3"/>
        <v>46362</v>
      </c>
      <c r="AB61" s="166"/>
      <c r="AC61" s="166"/>
      <c r="AD61" s="166"/>
      <c r="AE61" s="166"/>
      <c r="AF61" s="149" t="str">
        <f t="shared" si="4"/>
        <v>Поставка резинотехнических и асботехнических изделий</v>
      </c>
      <c r="AG61" s="149" t="s">
        <v>206</v>
      </c>
      <c r="AH61" s="149">
        <v>876</v>
      </c>
      <c r="AI61" s="149" t="s">
        <v>73</v>
      </c>
      <c r="AJ61" s="184">
        <v>1</v>
      </c>
      <c r="AK61" s="149">
        <v>8100000000</v>
      </c>
      <c r="AL61" s="166" t="s">
        <v>207</v>
      </c>
      <c r="AM61" s="153">
        <f t="shared" si="5"/>
        <v>46382</v>
      </c>
      <c r="AN61" s="153">
        <v>46383</v>
      </c>
      <c r="AO61" s="153">
        <v>46752</v>
      </c>
      <c r="AP61" s="149">
        <v>2027</v>
      </c>
      <c r="AQ61" s="166"/>
      <c r="AR61" s="166"/>
      <c r="AS61" s="166"/>
      <c r="AT61" s="166"/>
      <c r="AU61" s="166"/>
      <c r="AV61" s="166"/>
      <c r="AW61" s="166"/>
      <c r="AX61" s="166"/>
      <c r="AY61" s="166"/>
      <c r="AZ61" s="166"/>
      <c r="BA61" s="166"/>
      <c r="BB61" s="166"/>
    </row>
    <row r="62" spans="1:54" s="181" customFormat="1" ht="38.25" x14ac:dyDescent="0.25">
      <c r="A62" s="183" t="s">
        <v>198</v>
      </c>
      <c r="B62" s="184" t="s">
        <v>1791</v>
      </c>
      <c r="C62" s="289" t="s">
        <v>60</v>
      </c>
      <c r="D62" s="289" t="s">
        <v>199</v>
      </c>
      <c r="E62" s="289" t="s">
        <v>200</v>
      </c>
      <c r="F62" s="289" t="s">
        <v>250</v>
      </c>
      <c r="G62" s="306" t="s">
        <v>251</v>
      </c>
      <c r="H62" s="183" t="s">
        <v>214</v>
      </c>
      <c r="I62" s="183" t="s">
        <v>214</v>
      </c>
      <c r="J62" s="288">
        <v>2</v>
      </c>
      <c r="K62" s="289"/>
      <c r="L62" s="289" t="s">
        <v>167</v>
      </c>
      <c r="M62" s="289"/>
      <c r="N62" s="163" t="s">
        <v>204</v>
      </c>
      <c r="O62" s="286">
        <v>2459.0163934426232</v>
      </c>
      <c r="P62" s="148">
        <v>3000</v>
      </c>
      <c r="Q62" s="286"/>
      <c r="R62" s="165"/>
      <c r="S62" s="286">
        <v>3000</v>
      </c>
      <c r="T62" s="286"/>
      <c r="U62" s="286"/>
      <c r="V62" s="286"/>
      <c r="W62" s="166" t="s">
        <v>87</v>
      </c>
      <c r="X62" s="162" t="s">
        <v>205</v>
      </c>
      <c r="Y62" s="149" t="s">
        <v>71</v>
      </c>
      <c r="Z62" s="153">
        <v>46302</v>
      </c>
      <c r="AA62" s="153">
        <f t="shared" si="3"/>
        <v>46362</v>
      </c>
      <c r="AB62" s="166"/>
      <c r="AC62" s="166"/>
      <c r="AD62" s="166"/>
      <c r="AE62" s="166"/>
      <c r="AF62" s="149" t="str">
        <f t="shared" si="4"/>
        <v>Поставка рубильников</v>
      </c>
      <c r="AG62" s="149" t="s">
        <v>206</v>
      </c>
      <c r="AH62" s="149">
        <v>876</v>
      </c>
      <c r="AI62" s="149" t="s">
        <v>73</v>
      </c>
      <c r="AJ62" s="184">
        <v>1</v>
      </c>
      <c r="AK62" s="149">
        <v>8100000000</v>
      </c>
      <c r="AL62" s="166" t="s">
        <v>207</v>
      </c>
      <c r="AM62" s="153">
        <f t="shared" si="5"/>
        <v>46382</v>
      </c>
      <c r="AN62" s="153">
        <v>46383</v>
      </c>
      <c r="AO62" s="153">
        <v>46752</v>
      </c>
      <c r="AP62" s="149">
        <v>2027</v>
      </c>
      <c r="AQ62" s="166"/>
      <c r="AR62" s="166"/>
      <c r="AS62" s="166"/>
      <c r="AT62" s="166"/>
      <c r="AU62" s="166"/>
      <c r="AV62" s="166"/>
      <c r="AW62" s="166"/>
      <c r="AX62" s="166"/>
      <c r="AY62" s="166"/>
      <c r="AZ62" s="166"/>
      <c r="BA62" s="166"/>
      <c r="BB62" s="166"/>
    </row>
    <row r="63" spans="1:54" s="181" customFormat="1" ht="38.25" x14ac:dyDescent="0.25">
      <c r="A63" s="183" t="s">
        <v>198</v>
      </c>
      <c r="B63" s="184" t="s">
        <v>1792</v>
      </c>
      <c r="C63" s="289" t="s">
        <v>60</v>
      </c>
      <c r="D63" s="289" t="s">
        <v>199</v>
      </c>
      <c r="E63" s="289" t="s">
        <v>200</v>
      </c>
      <c r="F63" s="289" t="s">
        <v>252</v>
      </c>
      <c r="G63" s="306" t="s">
        <v>253</v>
      </c>
      <c r="H63" s="183" t="s">
        <v>220</v>
      </c>
      <c r="I63" s="183" t="s">
        <v>220</v>
      </c>
      <c r="J63" s="288">
        <v>1</v>
      </c>
      <c r="K63" s="289"/>
      <c r="L63" s="289" t="s">
        <v>167</v>
      </c>
      <c r="M63" s="289"/>
      <c r="N63" s="163" t="s">
        <v>204</v>
      </c>
      <c r="O63" s="286">
        <v>6000</v>
      </c>
      <c r="P63" s="148">
        <v>7320</v>
      </c>
      <c r="Q63" s="286"/>
      <c r="R63" s="165"/>
      <c r="S63" s="286">
        <v>7320</v>
      </c>
      <c r="T63" s="286"/>
      <c r="U63" s="286"/>
      <c r="V63" s="286"/>
      <c r="W63" s="166" t="s">
        <v>87</v>
      </c>
      <c r="X63" s="162" t="s">
        <v>205</v>
      </c>
      <c r="Y63" s="149" t="s">
        <v>71</v>
      </c>
      <c r="Z63" s="153">
        <v>46302</v>
      </c>
      <c r="AA63" s="153">
        <f t="shared" si="3"/>
        <v>46362</v>
      </c>
      <c r="AB63" s="166"/>
      <c r="AC63" s="166"/>
      <c r="AD63" s="166"/>
      <c r="AE63" s="166"/>
      <c r="AF63" s="149" t="str">
        <f t="shared" si="4"/>
        <v>Поставка сетевого железобетона</v>
      </c>
      <c r="AG63" s="149" t="s">
        <v>206</v>
      </c>
      <c r="AH63" s="149">
        <v>876</v>
      </c>
      <c r="AI63" s="149" t="s">
        <v>73</v>
      </c>
      <c r="AJ63" s="184">
        <v>1</v>
      </c>
      <c r="AK63" s="149">
        <v>8100000000</v>
      </c>
      <c r="AL63" s="166" t="s">
        <v>207</v>
      </c>
      <c r="AM63" s="153">
        <f t="shared" si="5"/>
        <v>46382</v>
      </c>
      <c r="AN63" s="153">
        <v>46383</v>
      </c>
      <c r="AO63" s="153">
        <v>46752</v>
      </c>
      <c r="AP63" s="149">
        <v>2027</v>
      </c>
      <c r="AQ63" s="166"/>
      <c r="AR63" s="166"/>
      <c r="AS63" s="166"/>
      <c r="AT63" s="166"/>
      <c r="AU63" s="166"/>
      <c r="AV63" s="166"/>
      <c r="AW63" s="166"/>
      <c r="AX63" s="166"/>
      <c r="AY63" s="166"/>
      <c r="AZ63" s="166"/>
      <c r="BA63" s="166"/>
      <c r="BB63" s="166"/>
    </row>
    <row r="64" spans="1:54" s="181" customFormat="1" ht="38.25" x14ac:dyDescent="0.25">
      <c r="A64" s="183" t="s">
        <v>198</v>
      </c>
      <c r="B64" s="184" t="s">
        <v>1793</v>
      </c>
      <c r="C64" s="289" t="s">
        <v>60</v>
      </c>
      <c r="D64" s="289" t="s">
        <v>199</v>
      </c>
      <c r="E64" s="289" t="s">
        <v>200</v>
      </c>
      <c r="F64" s="289" t="s">
        <v>254</v>
      </c>
      <c r="G64" s="306" t="s">
        <v>255</v>
      </c>
      <c r="H64" s="183" t="s">
        <v>256</v>
      </c>
      <c r="I64" s="183" t="s">
        <v>257</v>
      </c>
      <c r="J64" s="288">
        <v>2</v>
      </c>
      <c r="K64" s="289"/>
      <c r="L64" s="289" t="s">
        <v>167</v>
      </c>
      <c r="M64" s="289"/>
      <c r="N64" s="163" t="s">
        <v>204</v>
      </c>
      <c r="O64" s="286">
        <v>1721.311475409836</v>
      </c>
      <c r="P64" s="148">
        <v>2100</v>
      </c>
      <c r="Q64" s="286"/>
      <c r="R64" s="165"/>
      <c r="S64" s="286">
        <v>2100</v>
      </c>
      <c r="T64" s="286"/>
      <c r="U64" s="286"/>
      <c r="V64" s="286"/>
      <c r="W64" s="166" t="s">
        <v>87</v>
      </c>
      <c r="X64" s="162" t="s">
        <v>205</v>
      </c>
      <c r="Y64" s="149" t="s">
        <v>71</v>
      </c>
      <c r="Z64" s="153">
        <v>46302</v>
      </c>
      <c r="AA64" s="153">
        <f t="shared" si="3"/>
        <v>46362</v>
      </c>
      <c r="AB64" s="166"/>
      <c r="AC64" s="166"/>
      <c r="AD64" s="166"/>
      <c r="AE64" s="166"/>
      <c r="AF64" s="149" t="str">
        <f t="shared" si="4"/>
        <v>Поставка трансформаторов тока до 1 кВ</v>
      </c>
      <c r="AG64" s="149" t="s">
        <v>206</v>
      </c>
      <c r="AH64" s="149">
        <v>876</v>
      </c>
      <c r="AI64" s="149" t="s">
        <v>73</v>
      </c>
      <c r="AJ64" s="184">
        <v>1</v>
      </c>
      <c r="AK64" s="149">
        <v>8100000000</v>
      </c>
      <c r="AL64" s="166" t="s">
        <v>207</v>
      </c>
      <c r="AM64" s="153">
        <f t="shared" si="5"/>
        <v>46382</v>
      </c>
      <c r="AN64" s="153">
        <v>46383</v>
      </c>
      <c r="AO64" s="153">
        <v>46752</v>
      </c>
      <c r="AP64" s="149">
        <v>2027</v>
      </c>
      <c r="AQ64" s="166"/>
      <c r="AR64" s="166"/>
      <c r="AS64" s="166"/>
      <c r="AT64" s="166"/>
      <c r="AU64" s="166"/>
      <c r="AV64" s="166"/>
      <c r="AW64" s="166"/>
      <c r="AX64" s="166"/>
      <c r="AY64" s="166"/>
      <c r="AZ64" s="166"/>
      <c r="BA64" s="166"/>
      <c r="BB64" s="166"/>
    </row>
    <row r="65" spans="1:56" s="181" customFormat="1" ht="38.25" x14ac:dyDescent="0.25">
      <c r="A65" s="183" t="s">
        <v>198</v>
      </c>
      <c r="B65" s="184" t="s">
        <v>1794</v>
      </c>
      <c r="C65" s="289" t="s">
        <v>60</v>
      </c>
      <c r="D65" s="289" t="s">
        <v>199</v>
      </c>
      <c r="E65" s="289" t="s">
        <v>200</v>
      </c>
      <c r="F65" s="289" t="s">
        <v>258</v>
      </c>
      <c r="G65" s="306" t="s">
        <v>259</v>
      </c>
      <c r="H65" s="183" t="s">
        <v>260</v>
      </c>
      <c r="I65" s="183" t="s">
        <v>260</v>
      </c>
      <c r="J65" s="288">
        <v>1</v>
      </c>
      <c r="K65" s="289"/>
      <c r="L65" s="289" t="s">
        <v>167</v>
      </c>
      <c r="M65" s="289"/>
      <c r="N65" s="163" t="s">
        <v>204</v>
      </c>
      <c r="O65" s="286">
        <v>5572.070252459016</v>
      </c>
      <c r="P65" s="148">
        <v>6797.9257079999998</v>
      </c>
      <c r="Q65" s="286"/>
      <c r="R65" s="165"/>
      <c r="S65" s="286">
        <v>6797.9257079999998</v>
      </c>
      <c r="T65" s="286"/>
      <c r="U65" s="286"/>
      <c r="V65" s="286"/>
      <c r="W65" s="166" t="s">
        <v>87</v>
      </c>
      <c r="X65" s="162" t="s">
        <v>205</v>
      </c>
      <c r="Y65" s="149" t="s">
        <v>71</v>
      </c>
      <c r="Z65" s="153">
        <v>46302</v>
      </c>
      <c r="AA65" s="153">
        <f t="shared" si="3"/>
        <v>46362</v>
      </c>
      <c r="AB65" s="166"/>
      <c r="AC65" s="166"/>
      <c r="AD65" s="166"/>
      <c r="AE65" s="166"/>
      <c r="AF65" s="149" t="str">
        <f t="shared" si="4"/>
        <v>Поставка устройств РЗА</v>
      </c>
      <c r="AG65" s="149" t="s">
        <v>206</v>
      </c>
      <c r="AH65" s="149">
        <v>876</v>
      </c>
      <c r="AI65" s="149" t="s">
        <v>73</v>
      </c>
      <c r="AJ65" s="184">
        <v>1</v>
      </c>
      <c r="AK65" s="149">
        <v>8100000000</v>
      </c>
      <c r="AL65" s="166" t="s">
        <v>207</v>
      </c>
      <c r="AM65" s="153">
        <f t="shared" si="5"/>
        <v>46382</v>
      </c>
      <c r="AN65" s="153">
        <v>46383</v>
      </c>
      <c r="AO65" s="153">
        <v>46752</v>
      </c>
      <c r="AP65" s="149">
        <v>2027</v>
      </c>
      <c r="AQ65" s="166"/>
      <c r="AR65" s="166"/>
      <c r="AS65" s="166"/>
      <c r="AT65" s="166"/>
      <c r="AU65" s="166"/>
      <c r="AV65" s="166"/>
      <c r="AW65" s="166"/>
      <c r="AX65" s="166"/>
      <c r="AY65" s="166"/>
      <c r="AZ65" s="166"/>
      <c r="BA65" s="166"/>
      <c r="BB65" s="166"/>
    </row>
    <row r="66" spans="1:56" s="181" customFormat="1" ht="38.25" x14ac:dyDescent="0.25">
      <c r="A66" s="183" t="s">
        <v>198</v>
      </c>
      <c r="B66" s="184" t="s">
        <v>1795</v>
      </c>
      <c r="C66" s="289" t="s">
        <v>60</v>
      </c>
      <c r="D66" s="289" t="s">
        <v>199</v>
      </c>
      <c r="E66" s="289" t="s">
        <v>200</v>
      </c>
      <c r="F66" s="289" t="s">
        <v>261</v>
      </c>
      <c r="G66" s="306" t="s">
        <v>262</v>
      </c>
      <c r="H66" s="183" t="s">
        <v>263</v>
      </c>
      <c r="I66" s="183" t="s">
        <v>264</v>
      </c>
      <c r="J66" s="288">
        <v>2</v>
      </c>
      <c r="K66" s="289"/>
      <c r="L66" s="289" t="s">
        <v>167</v>
      </c>
      <c r="M66" s="289"/>
      <c r="N66" s="163" t="s">
        <v>204</v>
      </c>
      <c r="O66" s="286">
        <v>1181.1318786885247</v>
      </c>
      <c r="P66" s="148">
        <v>1440.980892</v>
      </c>
      <c r="Q66" s="286"/>
      <c r="R66" s="165"/>
      <c r="S66" s="286">
        <v>1440.980892</v>
      </c>
      <c r="T66" s="286"/>
      <c r="U66" s="286"/>
      <c r="V66" s="286"/>
      <c r="W66" s="166" t="s">
        <v>87</v>
      </c>
      <c r="X66" s="162" t="s">
        <v>205</v>
      </c>
      <c r="Y66" s="149" t="s">
        <v>71</v>
      </c>
      <c r="Z66" s="153">
        <v>46302</v>
      </c>
      <c r="AA66" s="153">
        <f t="shared" si="3"/>
        <v>46362</v>
      </c>
      <c r="AB66" s="166"/>
      <c r="AC66" s="166"/>
      <c r="AD66" s="166"/>
      <c r="AE66" s="166"/>
      <c r="AF66" s="149" t="str">
        <f t="shared" si="4"/>
        <v>Поставка продукции химической</v>
      </c>
      <c r="AG66" s="149" t="s">
        <v>206</v>
      </c>
      <c r="AH66" s="149">
        <v>876</v>
      </c>
      <c r="AI66" s="149" t="s">
        <v>73</v>
      </c>
      <c r="AJ66" s="184">
        <v>1</v>
      </c>
      <c r="AK66" s="149">
        <v>8100000000</v>
      </c>
      <c r="AL66" s="166" t="s">
        <v>207</v>
      </c>
      <c r="AM66" s="153">
        <f t="shared" si="5"/>
        <v>46382</v>
      </c>
      <c r="AN66" s="153">
        <v>46383</v>
      </c>
      <c r="AO66" s="153">
        <v>46752</v>
      </c>
      <c r="AP66" s="149">
        <v>2027</v>
      </c>
      <c r="AQ66" s="166"/>
      <c r="AR66" s="166"/>
      <c r="AS66" s="166"/>
      <c r="AT66" s="166"/>
      <c r="AU66" s="166"/>
      <c r="AV66" s="166"/>
      <c r="AW66" s="166"/>
      <c r="AX66" s="166"/>
      <c r="AY66" s="166"/>
      <c r="AZ66" s="166"/>
      <c r="BA66" s="166"/>
      <c r="BB66" s="166"/>
    </row>
    <row r="67" spans="1:56" s="181" customFormat="1" ht="38.25" x14ac:dyDescent="0.25">
      <c r="A67" s="183" t="s">
        <v>198</v>
      </c>
      <c r="B67" s="184" t="s">
        <v>1796</v>
      </c>
      <c r="C67" s="289" t="s">
        <v>60</v>
      </c>
      <c r="D67" s="289" t="s">
        <v>199</v>
      </c>
      <c r="E67" s="289" t="s">
        <v>200</v>
      </c>
      <c r="F67" s="289" t="s">
        <v>265</v>
      </c>
      <c r="G67" s="306" t="s">
        <v>266</v>
      </c>
      <c r="H67" s="183" t="s">
        <v>267</v>
      </c>
      <c r="I67" s="183" t="s">
        <v>267</v>
      </c>
      <c r="J67" s="288">
        <v>2</v>
      </c>
      <c r="K67" s="289"/>
      <c r="L67" s="289" t="s">
        <v>167</v>
      </c>
      <c r="M67" s="289"/>
      <c r="N67" s="163" t="s">
        <v>204</v>
      </c>
      <c r="O67" s="286">
        <v>983.60655737704917</v>
      </c>
      <c r="P67" s="148">
        <v>1200</v>
      </c>
      <c r="Q67" s="286"/>
      <c r="R67" s="165"/>
      <c r="S67" s="286">
        <v>1200</v>
      </c>
      <c r="T67" s="286"/>
      <c r="U67" s="286"/>
      <c r="V67" s="286"/>
      <c r="W67" s="166" t="s">
        <v>87</v>
      </c>
      <c r="X67" s="162" t="s">
        <v>205</v>
      </c>
      <c r="Y67" s="149" t="s">
        <v>71</v>
      </c>
      <c r="Z67" s="153">
        <v>46302</v>
      </c>
      <c r="AA67" s="153">
        <f t="shared" si="3"/>
        <v>46362</v>
      </c>
      <c r="AB67" s="166"/>
      <c r="AC67" s="166"/>
      <c r="AD67" s="166"/>
      <c r="AE67" s="166"/>
      <c r="AF67" s="149" t="str">
        <f t="shared" si="4"/>
        <v>Поставка цветного металлопроката</v>
      </c>
      <c r="AG67" s="149" t="s">
        <v>206</v>
      </c>
      <c r="AH67" s="149">
        <v>876</v>
      </c>
      <c r="AI67" s="149" t="s">
        <v>73</v>
      </c>
      <c r="AJ67" s="184">
        <v>1</v>
      </c>
      <c r="AK67" s="149">
        <v>8100000000</v>
      </c>
      <c r="AL67" s="166" t="s">
        <v>207</v>
      </c>
      <c r="AM67" s="153">
        <f t="shared" si="5"/>
        <v>46382</v>
      </c>
      <c r="AN67" s="153">
        <v>46383</v>
      </c>
      <c r="AO67" s="153">
        <v>46752</v>
      </c>
      <c r="AP67" s="149">
        <v>2027</v>
      </c>
      <c r="AQ67" s="166"/>
      <c r="AR67" s="166"/>
      <c r="AS67" s="166"/>
      <c r="AT67" s="166"/>
      <c r="AU67" s="166"/>
      <c r="AV67" s="166"/>
      <c r="AW67" s="166"/>
      <c r="AX67" s="166"/>
      <c r="AY67" s="166"/>
      <c r="AZ67" s="166"/>
      <c r="BA67" s="166"/>
      <c r="BB67" s="166"/>
    </row>
    <row r="68" spans="1:56" s="181" customFormat="1" ht="38.25" x14ac:dyDescent="0.25">
      <c r="A68" s="183" t="s">
        <v>198</v>
      </c>
      <c r="B68" s="184" t="s">
        <v>1797</v>
      </c>
      <c r="C68" s="289" t="s">
        <v>60</v>
      </c>
      <c r="D68" s="289" t="s">
        <v>199</v>
      </c>
      <c r="E68" s="289" t="s">
        <v>200</v>
      </c>
      <c r="F68" s="289" t="s">
        <v>268</v>
      </c>
      <c r="G68" s="306" t="s">
        <v>269</v>
      </c>
      <c r="H68" s="183" t="s">
        <v>256</v>
      </c>
      <c r="I68" s="183" t="s">
        <v>257</v>
      </c>
      <c r="J68" s="288">
        <v>2</v>
      </c>
      <c r="K68" s="289"/>
      <c r="L68" s="289" t="s">
        <v>167</v>
      </c>
      <c r="M68" s="289"/>
      <c r="N68" s="163" t="s">
        <v>204</v>
      </c>
      <c r="O68" s="286">
        <v>3049.1803278688526</v>
      </c>
      <c r="P68" s="148">
        <v>3720</v>
      </c>
      <c r="Q68" s="286"/>
      <c r="R68" s="165"/>
      <c r="S68" s="286">
        <v>3720</v>
      </c>
      <c r="T68" s="286"/>
      <c r="U68" s="286"/>
      <c r="V68" s="286"/>
      <c r="W68" s="166" t="s">
        <v>87</v>
      </c>
      <c r="X68" s="162" t="s">
        <v>205</v>
      </c>
      <c r="Y68" s="149" t="s">
        <v>71</v>
      </c>
      <c r="Z68" s="153">
        <v>46302</v>
      </c>
      <c r="AA68" s="153">
        <f t="shared" si="3"/>
        <v>46362</v>
      </c>
      <c r="AB68" s="166"/>
      <c r="AC68" s="166"/>
      <c r="AD68" s="166"/>
      <c r="AE68" s="166"/>
      <c r="AF68" s="149" t="str">
        <f t="shared" si="4"/>
        <v>Поставка трансформаторов тока 35-110 кВ</v>
      </c>
      <c r="AG68" s="149" t="s">
        <v>206</v>
      </c>
      <c r="AH68" s="149">
        <v>876</v>
      </c>
      <c r="AI68" s="149" t="s">
        <v>73</v>
      </c>
      <c r="AJ68" s="184">
        <v>1</v>
      </c>
      <c r="AK68" s="149">
        <v>8100000000</v>
      </c>
      <c r="AL68" s="166" t="s">
        <v>207</v>
      </c>
      <c r="AM68" s="153">
        <f t="shared" si="5"/>
        <v>46382</v>
      </c>
      <c r="AN68" s="153">
        <v>46383</v>
      </c>
      <c r="AO68" s="153">
        <v>46752</v>
      </c>
      <c r="AP68" s="149">
        <v>2027</v>
      </c>
      <c r="AQ68" s="166"/>
      <c r="AR68" s="166"/>
      <c r="AS68" s="166"/>
      <c r="AT68" s="166"/>
      <c r="AU68" s="166"/>
      <c r="AV68" s="166"/>
      <c r="AW68" s="166"/>
      <c r="AX68" s="166"/>
      <c r="AY68" s="166"/>
      <c r="AZ68" s="166"/>
      <c r="BA68" s="166"/>
      <c r="BB68" s="166"/>
    </row>
    <row r="69" spans="1:56" s="181" customFormat="1" ht="38.25" x14ac:dyDescent="0.25">
      <c r="A69" s="183" t="s">
        <v>198</v>
      </c>
      <c r="B69" s="184" t="s">
        <v>1798</v>
      </c>
      <c r="C69" s="289" t="s">
        <v>60</v>
      </c>
      <c r="D69" s="289" t="s">
        <v>199</v>
      </c>
      <c r="E69" s="289" t="s">
        <v>200</v>
      </c>
      <c r="F69" s="289" t="s">
        <v>270</v>
      </c>
      <c r="G69" s="306" t="s">
        <v>271</v>
      </c>
      <c r="H69" s="183" t="s">
        <v>256</v>
      </c>
      <c r="I69" s="183" t="s">
        <v>257</v>
      </c>
      <c r="J69" s="288">
        <v>2</v>
      </c>
      <c r="K69" s="289"/>
      <c r="L69" s="289" t="s">
        <v>167</v>
      </c>
      <c r="M69" s="289"/>
      <c r="N69" s="163" t="s">
        <v>204</v>
      </c>
      <c r="O69" s="286">
        <v>3049.1803278688526</v>
      </c>
      <c r="P69" s="148">
        <v>3720</v>
      </c>
      <c r="Q69" s="286"/>
      <c r="R69" s="165"/>
      <c r="S69" s="286">
        <v>3720</v>
      </c>
      <c r="T69" s="286"/>
      <c r="U69" s="286"/>
      <c r="V69" s="286"/>
      <c r="W69" s="166" t="s">
        <v>87</v>
      </c>
      <c r="X69" s="162" t="s">
        <v>205</v>
      </c>
      <c r="Y69" s="149" t="s">
        <v>71</v>
      </c>
      <c r="Z69" s="153">
        <v>46302</v>
      </c>
      <c r="AA69" s="153">
        <f t="shared" si="3"/>
        <v>46362</v>
      </c>
      <c r="AB69" s="166"/>
      <c r="AC69" s="166"/>
      <c r="AD69" s="166"/>
      <c r="AE69" s="166"/>
      <c r="AF69" s="149" t="str">
        <f t="shared" si="4"/>
        <v>Поставка трансформаторов напряжения 35-110 кВ</v>
      </c>
      <c r="AG69" s="149" t="s">
        <v>206</v>
      </c>
      <c r="AH69" s="149">
        <v>876</v>
      </c>
      <c r="AI69" s="149" t="s">
        <v>73</v>
      </c>
      <c r="AJ69" s="184">
        <v>1</v>
      </c>
      <c r="AK69" s="149">
        <v>8100000000</v>
      </c>
      <c r="AL69" s="166" t="s">
        <v>207</v>
      </c>
      <c r="AM69" s="153">
        <f t="shared" si="5"/>
        <v>46382</v>
      </c>
      <c r="AN69" s="153">
        <v>46383</v>
      </c>
      <c r="AO69" s="153">
        <v>46752</v>
      </c>
      <c r="AP69" s="149">
        <v>2027</v>
      </c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</row>
    <row r="70" spans="1:56" s="181" customFormat="1" ht="38.25" x14ac:dyDescent="0.25">
      <c r="A70" s="183" t="s">
        <v>198</v>
      </c>
      <c r="B70" s="184" t="s">
        <v>1799</v>
      </c>
      <c r="C70" s="289" t="s">
        <v>60</v>
      </c>
      <c r="D70" s="289" t="s">
        <v>199</v>
      </c>
      <c r="E70" s="289" t="s">
        <v>200</v>
      </c>
      <c r="F70" s="289" t="s">
        <v>272</v>
      </c>
      <c r="G70" s="306" t="s">
        <v>273</v>
      </c>
      <c r="H70" s="183" t="s">
        <v>274</v>
      </c>
      <c r="I70" s="183" t="s">
        <v>274</v>
      </c>
      <c r="J70" s="288">
        <v>1</v>
      </c>
      <c r="K70" s="289"/>
      <c r="L70" s="289" t="s">
        <v>167</v>
      </c>
      <c r="M70" s="289"/>
      <c r="N70" s="163" t="s">
        <v>204</v>
      </c>
      <c r="O70" s="286">
        <v>829.25213114754104</v>
      </c>
      <c r="P70" s="148">
        <v>1011.6876</v>
      </c>
      <c r="Q70" s="286"/>
      <c r="R70" s="165"/>
      <c r="S70" s="286">
        <v>1011.6876</v>
      </c>
      <c r="T70" s="286"/>
      <c r="U70" s="286"/>
      <c r="V70" s="286"/>
      <c r="W70" s="166" t="s">
        <v>87</v>
      </c>
      <c r="X70" s="162" t="s">
        <v>205</v>
      </c>
      <c r="Y70" s="149" t="s">
        <v>71</v>
      </c>
      <c r="Z70" s="153">
        <v>46302</v>
      </c>
      <c r="AA70" s="153">
        <f t="shared" si="3"/>
        <v>46362</v>
      </c>
      <c r="AB70" s="166"/>
      <c r="AC70" s="166"/>
      <c r="AD70" s="166"/>
      <c r="AE70" s="166"/>
      <c r="AF70" s="149" t="str">
        <f t="shared" si="4"/>
        <v>Поставка электротехнических вспомогательных материалов и оборудования</v>
      </c>
      <c r="AG70" s="149" t="s">
        <v>206</v>
      </c>
      <c r="AH70" s="149">
        <v>876</v>
      </c>
      <c r="AI70" s="149" t="s">
        <v>73</v>
      </c>
      <c r="AJ70" s="184">
        <v>1</v>
      </c>
      <c r="AK70" s="149">
        <v>8100000000</v>
      </c>
      <c r="AL70" s="166" t="s">
        <v>207</v>
      </c>
      <c r="AM70" s="153">
        <f t="shared" si="5"/>
        <v>46382</v>
      </c>
      <c r="AN70" s="153">
        <v>46383</v>
      </c>
      <c r="AO70" s="153">
        <v>46752</v>
      </c>
      <c r="AP70" s="149">
        <v>2027</v>
      </c>
      <c r="AQ70" s="166"/>
      <c r="AR70" s="166"/>
      <c r="AS70" s="166"/>
      <c r="AT70" s="166"/>
      <c r="AU70" s="166"/>
      <c r="AV70" s="166"/>
      <c r="AW70" s="166"/>
      <c r="AX70" s="166"/>
      <c r="AY70" s="166"/>
      <c r="AZ70" s="166"/>
      <c r="BA70" s="166"/>
      <c r="BB70" s="166"/>
    </row>
    <row r="71" spans="1:56" s="181" customFormat="1" ht="38.25" x14ac:dyDescent="0.25">
      <c r="A71" s="183" t="s">
        <v>198</v>
      </c>
      <c r="B71" s="184" t="s">
        <v>1800</v>
      </c>
      <c r="C71" s="289" t="s">
        <v>60</v>
      </c>
      <c r="D71" s="289" t="s">
        <v>199</v>
      </c>
      <c r="E71" s="289" t="s">
        <v>200</v>
      </c>
      <c r="F71" s="289" t="s">
        <v>275</v>
      </c>
      <c r="G71" s="306" t="s">
        <v>276</v>
      </c>
      <c r="H71" s="183" t="s">
        <v>277</v>
      </c>
      <c r="I71" s="183" t="s">
        <v>277</v>
      </c>
      <c r="J71" s="288">
        <v>2</v>
      </c>
      <c r="K71" s="289"/>
      <c r="L71" s="289" t="s">
        <v>167</v>
      </c>
      <c r="M71" s="289"/>
      <c r="N71" s="163" t="s">
        <v>204</v>
      </c>
      <c r="O71" s="286">
        <v>695.110475409836</v>
      </c>
      <c r="P71" s="148">
        <v>848.03477999999996</v>
      </c>
      <c r="Q71" s="286"/>
      <c r="R71" s="165"/>
      <c r="S71" s="286">
        <v>848.03477999999996</v>
      </c>
      <c r="T71" s="286"/>
      <c r="U71" s="286"/>
      <c r="V71" s="286"/>
      <c r="W71" s="166" t="s">
        <v>87</v>
      </c>
      <c r="X71" s="162" t="s">
        <v>205</v>
      </c>
      <c r="Y71" s="149" t="s">
        <v>71</v>
      </c>
      <c r="Z71" s="153">
        <v>46302</v>
      </c>
      <c r="AA71" s="153">
        <f t="shared" si="3"/>
        <v>46362</v>
      </c>
      <c r="AB71" s="166"/>
      <c r="AC71" s="166"/>
      <c r="AD71" s="166"/>
      <c r="AE71" s="166"/>
      <c r="AF71" s="149" t="str">
        <f t="shared" si="4"/>
        <v>Поставка котлов, водонагревателей, ТЭН</v>
      </c>
      <c r="AG71" s="149" t="s">
        <v>206</v>
      </c>
      <c r="AH71" s="149">
        <v>876</v>
      </c>
      <c r="AI71" s="149" t="s">
        <v>73</v>
      </c>
      <c r="AJ71" s="184">
        <v>1</v>
      </c>
      <c r="AK71" s="149">
        <v>8100000000</v>
      </c>
      <c r="AL71" s="166" t="s">
        <v>207</v>
      </c>
      <c r="AM71" s="153">
        <f t="shared" si="5"/>
        <v>46382</v>
      </c>
      <c r="AN71" s="153">
        <v>46383</v>
      </c>
      <c r="AO71" s="153">
        <v>46752</v>
      </c>
      <c r="AP71" s="149">
        <v>2027</v>
      </c>
      <c r="AQ71" s="166"/>
      <c r="AR71" s="166"/>
      <c r="AS71" s="166"/>
      <c r="AT71" s="166"/>
      <c r="AU71" s="166"/>
      <c r="AV71" s="166"/>
      <c r="AW71" s="166"/>
      <c r="AX71" s="166"/>
      <c r="AY71" s="166"/>
      <c r="AZ71" s="166"/>
      <c r="BA71" s="166"/>
      <c r="BB71" s="166"/>
    </row>
    <row r="72" spans="1:56" s="181" customFormat="1" ht="45" customHeight="1" x14ac:dyDescent="0.25">
      <c r="A72" s="183" t="s">
        <v>198</v>
      </c>
      <c r="B72" s="184" t="s">
        <v>1801</v>
      </c>
      <c r="C72" s="289" t="s">
        <v>60</v>
      </c>
      <c r="D72" s="289" t="s">
        <v>199</v>
      </c>
      <c r="E72" s="289" t="s">
        <v>200</v>
      </c>
      <c r="F72" s="183" t="s">
        <v>278</v>
      </c>
      <c r="G72" s="306" t="s">
        <v>279</v>
      </c>
      <c r="H72" s="288" t="s">
        <v>280</v>
      </c>
      <c r="I72" s="288" t="s">
        <v>281</v>
      </c>
      <c r="J72" s="288">
        <v>2</v>
      </c>
      <c r="K72" s="289"/>
      <c r="L72" s="185" t="s">
        <v>167</v>
      </c>
      <c r="M72" s="185"/>
      <c r="N72" s="185" t="s">
        <v>204</v>
      </c>
      <c r="O72" s="148">
        <v>941.72349836065575</v>
      </c>
      <c r="P72" s="148">
        <v>1148.9026679999999</v>
      </c>
      <c r="Q72" s="148"/>
      <c r="R72" s="148"/>
      <c r="S72" s="148">
        <v>1148.9026679999999</v>
      </c>
      <c r="T72" s="148"/>
      <c r="U72" s="148"/>
      <c r="V72" s="148"/>
      <c r="W72" s="166" t="s">
        <v>87</v>
      </c>
      <c r="X72" s="162" t="s">
        <v>205</v>
      </c>
      <c r="Y72" s="149" t="s">
        <v>71</v>
      </c>
      <c r="Z72" s="153">
        <v>46302</v>
      </c>
      <c r="AA72" s="153">
        <f t="shared" si="3"/>
        <v>46362</v>
      </c>
      <c r="AB72" s="185"/>
      <c r="AC72" s="185"/>
      <c r="AD72" s="185"/>
      <c r="AE72" s="185"/>
      <c r="AF72" s="185" t="str">
        <f t="shared" si="4"/>
        <v xml:space="preserve">Поставка физических преград к системам контроля и управления доступом </v>
      </c>
      <c r="AG72" s="185" t="s">
        <v>206</v>
      </c>
      <c r="AH72" s="149">
        <v>876</v>
      </c>
      <c r="AI72" s="149" t="s">
        <v>73</v>
      </c>
      <c r="AJ72" s="185">
        <v>1</v>
      </c>
      <c r="AK72" s="185">
        <v>8100000000</v>
      </c>
      <c r="AL72" s="185" t="s">
        <v>207</v>
      </c>
      <c r="AM72" s="153">
        <f t="shared" si="5"/>
        <v>46382</v>
      </c>
      <c r="AN72" s="153">
        <v>46383</v>
      </c>
      <c r="AO72" s="153">
        <v>46752</v>
      </c>
      <c r="AP72" s="149">
        <v>2027</v>
      </c>
      <c r="AQ72" s="185"/>
      <c r="AR72" s="185"/>
      <c r="AS72" s="166"/>
      <c r="AT72" s="166"/>
      <c r="AU72" s="166"/>
      <c r="AV72" s="166"/>
      <c r="AW72" s="166"/>
      <c r="AX72" s="166"/>
      <c r="AY72" s="166"/>
      <c r="AZ72" s="166"/>
      <c r="BA72" s="166"/>
      <c r="BB72" s="166"/>
    </row>
    <row r="73" spans="1:56" s="181" customFormat="1" ht="56.25" customHeight="1" x14ac:dyDescent="0.25">
      <c r="A73" s="183" t="s">
        <v>198</v>
      </c>
      <c r="B73" s="184" t="s">
        <v>1802</v>
      </c>
      <c r="C73" s="289" t="s">
        <v>60</v>
      </c>
      <c r="D73" s="289" t="s">
        <v>199</v>
      </c>
      <c r="E73" s="289" t="s">
        <v>200</v>
      </c>
      <c r="F73" s="289" t="s">
        <v>282</v>
      </c>
      <c r="G73" s="306" t="s">
        <v>283</v>
      </c>
      <c r="H73" s="183" t="s">
        <v>284</v>
      </c>
      <c r="I73" s="183" t="s">
        <v>284</v>
      </c>
      <c r="J73" s="288">
        <v>2</v>
      </c>
      <c r="K73" s="289"/>
      <c r="L73" s="289" t="s">
        <v>167</v>
      </c>
      <c r="M73" s="289"/>
      <c r="N73" s="163" t="s">
        <v>204</v>
      </c>
      <c r="O73" s="286">
        <v>16393.442655737708</v>
      </c>
      <c r="P73" s="148">
        <v>20000.000040000003</v>
      </c>
      <c r="Q73" s="286"/>
      <c r="R73" s="165"/>
      <c r="S73" s="286">
        <v>20000.000040000003</v>
      </c>
      <c r="T73" s="286"/>
      <c r="U73" s="286"/>
      <c r="V73" s="286"/>
      <c r="W73" s="166" t="s">
        <v>87</v>
      </c>
      <c r="X73" s="162" t="s">
        <v>205</v>
      </c>
      <c r="Y73" s="149" t="s">
        <v>71</v>
      </c>
      <c r="Z73" s="153">
        <v>46302</v>
      </c>
      <c r="AA73" s="153">
        <f t="shared" si="3"/>
        <v>46362</v>
      </c>
      <c r="AB73" s="166"/>
      <c r="AC73" s="166"/>
      <c r="AD73" s="166"/>
      <c r="AE73" s="166"/>
      <c r="AF73" s="149" t="str">
        <f t="shared" si="4"/>
        <v>Поставка инструмента бурильного</v>
      </c>
      <c r="AG73" s="149" t="s">
        <v>206</v>
      </c>
      <c r="AH73" s="149">
        <v>876</v>
      </c>
      <c r="AI73" s="149" t="s">
        <v>73</v>
      </c>
      <c r="AJ73" s="184">
        <v>1</v>
      </c>
      <c r="AK73" s="149">
        <v>8100000000</v>
      </c>
      <c r="AL73" s="166" t="s">
        <v>207</v>
      </c>
      <c r="AM73" s="153">
        <f t="shared" si="5"/>
        <v>46382</v>
      </c>
      <c r="AN73" s="153">
        <v>46383</v>
      </c>
      <c r="AO73" s="153">
        <v>46752</v>
      </c>
      <c r="AP73" s="149">
        <v>2027</v>
      </c>
      <c r="AQ73" s="166"/>
      <c r="AR73" s="166"/>
      <c r="AS73" s="166"/>
      <c r="AT73" s="166"/>
      <c r="AU73" s="166"/>
      <c r="AV73" s="166"/>
      <c r="AW73" s="166"/>
      <c r="AX73" s="166"/>
      <c r="AY73" s="166"/>
      <c r="AZ73" s="166"/>
      <c r="BA73" s="166"/>
      <c r="BB73" s="166"/>
    </row>
    <row r="74" spans="1:56" s="181" customFormat="1" ht="30" customHeight="1" x14ac:dyDescent="0.25">
      <c r="A74" s="183" t="s">
        <v>198</v>
      </c>
      <c r="B74" s="184" t="s">
        <v>1803</v>
      </c>
      <c r="C74" s="289" t="s">
        <v>60</v>
      </c>
      <c r="D74" s="289" t="s">
        <v>199</v>
      </c>
      <c r="E74" s="289" t="s">
        <v>200</v>
      </c>
      <c r="F74" s="289" t="s">
        <v>285</v>
      </c>
      <c r="G74" s="306" t="s">
        <v>286</v>
      </c>
      <c r="H74" s="183" t="s">
        <v>228</v>
      </c>
      <c r="I74" s="183" t="s">
        <v>287</v>
      </c>
      <c r="J74" s="288">
        <v>1</v>
      </c>
      <c r="K74" s="289"/>
      <c r="L74" s="289" t="s">
        <v>167</v>
      </c>
      <c r="M74" s="289"/>
      <c r="N74" s="163" t="s">
        <v>204</v>
      </c>
      <c r="O74" s="286">
        <v>467.48922295081968</v>
      </c>
      <c r="P74" s="148">
        <v>570.33685200000002</v>
      </c>
      <c r="Q74" s="286"/>
      <c r="R74" s="165"/>
      <c r="S74" s="286">
        <v>570.33685200000002</v>
      </c>
      <c r="T74" s="286"/>
      <c r="U74" s="286"/>
      <c r="V74" s="286"/>
      <c r="W74" s="166" t="s">
        <v>87</v>
      </c>
      <c r="X74" s="162" t="s">
        <v>205</v>
      </c>
      <c r="Y74" s="149" t="s">
        <v>71</v>
      </c>
      <c r="Z74" s="153">
        <v>46302</v>
      </c>
      <c r="AA74" s="153">
        <f t="shared" si="3"/>
        <v>46362</v>
      </c>
      <c r="AB74" s="166"/>
      <c r="AC74" s="166"/>
      <c r="AD74" s="166"/>
      <c r="AE74" s="166"/>
      <c r="AF74" s="149" t="str">
        <f t="shared" si="4"/>
        <v>Поставка устройств птицезащитных</v>
      </c>
      <c r="AG74" s="149" t="s">
        <v>206</v>
      </c>
      <c r="AH74" s="149">
        <v>876</v>
      </c>
      <c r="AI74" s="149" t="s">
        <v>73</v>
      </c>
      <c r="AJ74" s="184">
        <v>1</v>
      </c>
      <c r="AK74" s="149">
        <v>8100000000</v>
      </c>
      <c r="AL74" s="166" t="s">
        <v>207</v>
      </c>
      <c r="AM74" s="153">
        <f t="shared" si="5"/>
        <v>46382</v>
      </c>
      <c r="AN74" s="153">
        <v>46383</v>
      </c>
      <c r="AO74" s="153">
        <v>46752</v>
      </c>
      <c r="AP74" s="149">
        <v>2027</v>
      </c>
      <c r="AQ74" s="166"/>
      <c r="AR74" s="166"/>
      <c r="AS74" s="166"/>
      <c r="AT74" s="166"/>
      <c r="AU74" s="166"/>
      <c r="AV74" s="166"/>
      <c r="AW74" s="166"/>
      <c r="AX74" s="166"/>
      <c r="AY74" s="166"/>
      <c r="AZ74" s="166"/>
      <c r="BA74" s="166"/>
      <c r="BB74" s="166"/>
    </row>
    <row r="75" spans="1:56" s="181" customFormat="1" ht="59.25" customHeight="1" x14ac:dyDescent="0.25">
      <c r="A75" s="183" t="s">
        <v>198</v>
      </c>
      <c r="B75" s="184" t="s">
        <v>1804</v>
      </c>
      <c r="C75" s="289" t="s">
        <v>60</v>
      </c>
      <c r="D75" s="289" t="s">
        <v>199</v>
      </c>
      <c r="E75" s="289" t="s">
        <v>200</v>
      </c>
      <c r="F75" s="289" t="s">
        <v>288</v>
      </c>
      <c r="G75" s="306" t="s">
        <v>289</v>
      </c>
      <c r="H75" s="183" t="s">
        <v>260</v>
      </c>
      <c r="I75" s="183" t="s">
        <v>290</v>
      </c>
      <c r="J75" s="288">
        <v>2</v>
      </c>
      <c r="K75" s="289"/>
      <c r="L75" s="289" t="s">
        <v>167</v>
      </c>
      <c r="M75" s="289"/>
      <c r="N75" s="163" t="s">
        <v>204</v>
      </c>
      <c r="O75" s="286">
        <v>1335.6673180327869</v>
      </c>
      <c r="P75" s="148">
        <v>1629.5141279999998</v>
      </c>
      <c r="Q75" s="286"/>
      <c r="R75" s="165"/>
      <c r="S75" s="286">
        <v>1629.5141279999998</v>
      </c>
      <c r="T75" s="286"/>
      <c r="U75" s="286"/>
      <c r="V75" s="286"/>
      <c r="W75" s="166" t="s">
        <v>87</v>
      </c>
      <c r="X75" s="162" t="s">
        <v>205</v>
      </c>
      <c r="Y75" s="149" t="s">
        <v>71</v>
      </c>
      <c r="Z75" s="153">
        <v>46302</v>
      </c>
      <c r="AA75" s="153">
        <f t="shared" si="3"/>
        <v>46362</v>
      </c>
      <c r="AB75" s="166"/>
      <c r="AC75" s="166"/>
      <c r="AD75" s="166"/>
      <c r="AE75" s="166"/>
      <c r="AF75" s="149" t="str">
        <f t="shared" si="4"/>
        <v>Поставка систем бесперебойного питания</v>
      </c>
      <c r="AG75" s="149" t="s">
        <v>206</v>
      </c>
      <c r="AH75" s="149">
        <v>876</v>
      </c>
      <c r="AI75" s="149" t="s">
        <v>73</v>
      </c>
      <c r="AJ75" s="184">
        <v>1</v>
      </c>
      <c r="AK75" s="149">
        <v>8100000000</v>
      </c>
      <c r="AL75" s="166" t="s">
        <v>207</v>
      </c>
      <c r="AM75" s="153">
        <f t="shared" si="5"/>
        <v>46382</v>
      </c>
      <c r="AN75" s="153">
        <v>46383</v>
      </c>
      <c r="AO75" s="153">
        <v>46752</v>
      </c>
      <c r="AP75" s="149">
        <v>2027</v>
      </c>
      <c r="AQ75" s="166"/>
      <c r="AR75" s="166"/>
      <c r="AS75" s="166"/>
      <c r="AT75" s="166"/>
      <c r="AU75" s="166"/>
      <c r="AV75" s="166"/>
      <c r="AW75" s="166"/>
      <c r="AX75" s="166"/>
      <c r="AY75" s="166"/>
      <c r="AZ75" s="166"/>
      <c r="BA75" s="166"/>
      <c r="BB75" s="166"/>
    </row>
    <row r="76" spans="1:56" s="181" customFormat="1" ht="30" customHeight="1" x14ac:dyDescent="0.25">
      <c r="A76" s="183" t="s">
        <v>198</v>
      </c>
      <c r="B76" s="184" t="s">
        <v>1805</v>
      </c>
      <c r="C76" s="289" t="s">
        <v>60</v>
      </c>
      <c r="D76" s="289" t="s">
        <v>199</v>
      </c>
      <c r="E76" s="289" t="s">
        <v>200</v>
      </c>
      <c r="F76" s="289" t="s">
        <v>291</v>
      </c>
      <c r="G76" s="306" t="s">
        <v>292</v>
      </c>
      <c r="H76" s="183" t="s">
        <v>293</v>
      </c>
      <c r="I76" s="183" t="s">
        <v>293</v>
      </c>
      <c r="J76" s="288">
        <v>2</v>
      </c>
      <c r="K76" s="289"/>
      <c r="L76" s="289" t="s">
        <v>167</v>
      </c>
      <c r="M76" s="289"/>
      <c r="N76" s="163" t="s">
        <v>204</v>
      </c>
      <c r="O76" s="286">
        <v>1346.2121704918034</v>
      </c>
      <c r="P76" s="148">
        <v>1642.3788480000001</v>
      </c>
      <c r="Q76" s="286"/>
      <c r="R76" s="165"/>
      <c r="S76" s="286">
        <v>1642.3788480000001</v>
      </c>
      <c r="T76" s="286"/>
      <c r="U76" s="286"/>
      <c r="V76" s="286"/>
      <c r="W76" s="166" t="s">
        <v>87</v>
      </c>
      <c r="X76" s="162" t="s">
        <v>205</v>
      </c>
      <c r="Y76" s="149" t="s">
        <v>71</v>
      </c>
      <c r="Z76" s="153">
        <v>46302</v>
      </c>
      <c r="AA76" s="153">
        <f t="shared" si="3"/>
        <v>46362</v>
      </c>
      <c r="AB76" s="166"/>
      <c r="AC76" s="166"/>
      <c r="AD76" s="166"/>
      <c r="AE76" s="166"/>
      <c r="AF76" s="149" t="str">
        <f t="shared" si="4"/>
        <v>Поставка оборудования телемеханики</v>
      </c>
      <c r="AG76" s="149" t="s">
        <v>206</v>
      </c>
      <c r="AH76" s="149">
        <v>876</v>
      </c>
      <c r="AI76" s="149" t="s">
        <v>73</v>
      </c>
      <c r="AJ76" s="184">
        <v>1</v>
      </c>
      <c r="AK76" s="149">
        <v>8100000000</v>
      </c>
      <c r="AL76" s="166" t="s">
        <v>207</v>
      </c>
      <c r="AM76" s="153">
        <f t="shared" si="5"/>
        <v>46382</v>
      </c>
      <c r="AN76" s="153">
        <v>46383</v>
      </c>
      <c r="AO76" s="153">
        <v>46752</v>
      </c>
      <c r="AP76" s="149">
        <v>2027</v>
      </c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</row>
    <row r="77" spans="1:56" s="181" customFormat="1" ht="59.25" customHeight="1" x14ac:dyDescent="0.25">
      <c r="A77" s="183" t="s">
        <v>198</v>
      </c>
      <c r="B77" s="184" t="s">
        <v>1806</v>
      </c>
      <c r="C77" s="289" t="s">
        <v>60</v>
      </c>
      <c r="D77" s="289" t="s">
        <v>199</v>
      </c>
      <c r="E77" s="289" t="s">
        <v>200</v>
      </c>
      <c r="F77" s="183" t="s">
        <v>291</v>
      </c>
      <c r="G77" s="306" t="s">
        <v>292</v>
      </c>
      <c r="H77" s="183" t="s">
        <v>260</v>
      </c>
      <c r="I77" s="183" t="s">
        <v>294</v>
      </c>
      <c r="J77" s="288">
        <v>2</v>
      </c>
      <c r="K77" s="289"/>
      <c r="L77" s="289" t="s">
        <v>167</v>
      </c>
      <c r="M77" s="289"/>
      <c r="N77" s="163" t="s">
        <v>204</v>
      </c>
      <c r="O77" s="286">
        <v>1052.8418163934425</v>
      </c>
      <c r="P77" s="148">
        <v>1284.4670159999998</v>
      </c>
      <c r="Q77" s="286"/>
      <c r="R77" s="165"/>
      <c r="S77" s="286">
        <v>1284.4670159999998</v>
      </c>
      <c r="T77" s="286"/>
      <c r="U77" s="286"/>
      <c r="V77" s="286"/>
      <c r="W77" s="166" t="s">
        <v>87</v>
      </c>
      <c r="X77" s="162" t="s">
        <v>205</v>
      </c>
      <c r="Y77" s="149" t="s">
        <v>71</v>
      </c>
      <c r="Z77" s="153">
        <v>46302</v>
      </c>
      <c r="AA77" s="153">
        <f t="shared" si="3"/>
        <v>46362</v>
      </c>
      <c r="AB77" s="166"/>
      <c r="AC77" s="166"/>
      <c r="AD77" s="166"/>
      <c r="AE77" s="166"/>
      <c r="AF77" s="149" t="str">
        <f t="shared" si="4"/>
        <v>Поставка оборудования телемеханики</v>
      </c>
      <c r="AG77" s="149" t="s">
        <v>206</v>
      </c>
      <c r="AH77" s="149">
        <v>876</v>
      </c>
      <c r="AI77" s="149" t="s">
        <v>73</v>
      </c>
      <c r="AJ77" s="184">
        <v>2</v>
      </c>
      <c r="AK77" s="149">
        <v>8100000000</v>
      </c>
      <c r="AL77" s="166" t="s">
        <v>207</v>
      </c>
      <c r="AM77" s="153">
        <f t="shared" si="5"/>
        <v>46382</v>
      </c>
      <c r="AN77" s="153">
        <v>46383</v>
      </c>
      <c r="AO77" s="153">
        <v>46752</v>
      </c>
      <c r="AP77" s="149">
        <v>2027</v>
      </c>
      <c r="AQ77" s="166"/>
      <c r="AR77" s="166"/>
      <c r="AS77" s="166"/>
      <c r="AT77" s="166"/>
      <c r="AU77" s="166"/>
      <c r="AV77" s="166"/>
      <c r="AW77" s="166"/>
      <c r="AX77" s="166"/>
      <c r="AY77" s="166"/>
      <c r="AZ77" s="166"/>
      <c r="BA77" s="166"/>
      <c r="BB77" s="166"/>
    </row>
    <row r="78" spans="1:56" s="181" customFormat="1" ht="30" customHeight="1" x14ac:dyDescent="0.25">
      <c r="A78" s="183" t="s">
        <v>198</v>
      </c>
      <c r="B78" s="184" t="s">
        <v>1807</v>
      </c>
      <c r="C78" s="289" t="s">
        <v>60</v>
      </c>
      <c r="D78" s="289" t="s">
        <v>199</v>
      </c>
      <c r="E78" s="289" t="s">
        <v>200</v>
      </c>
      <c r="F78" s="183" t="s">
        <v>295</v>
      </c>
      <c r="G78" s="306" t="s">
        <v>296</v>
      </c>
      <c r="H78" s="186" t="s">
        <v>297</v>
      </c>
      <c r="I78" s="187" t="s">
        <v>298</v>
      </c>
      <c r="J78" s="288">
        <v>2</v>
      </c>
      <c r="K78" s="289"/>
      <c r="L78" s="289" t="s">
        <v>167</v>
      </c>
      <c r="M78" s="289"/>
      <c r="N78" s="288" t="s">
        <v>299</v>
      </c>
      <c r="O78" s="148">
        <v>4918.0327868852464</v>
      </c>
      <c r="P78" s="148">
        <v>6000</v>
      </c>
      <c r="Q78" s="148"/>
      <c r="R78" s="148"/>
      <c r="S78" s="148">
        <v>6000</v>
      </c>
      <c r="T78" s="148"/>
      <c r="U78" s="148"/>
      <c r="V78" s="148"/>
      <c r="W78" s="166" t="s">
        <v>87</v>
      </c>
      <c r="X78" s="162" t="s">
        <v>205</v>
      </c>
      <c r="Y78" s="149" t="s">
        <v>71</v>
      </c>
      <c r="Z78" s="153">
        <v>46302</v>
      </c>
      <c r="AA78" s="153">
        <f t="shared" si="3"/>
        <v>46362</v>
      </c>
      <c r="AB78" s="149"/>
      <c r="AC78" s="149"/>
      <c r="AD78" s="149"/>
      <c r="AE78" s="149"/>
      <c r="AF78" s="183" t="str">
        <f t="shared" si="4"/>
        <v>Поставка гирлянды ИРМК 35-110 кВ</v>
      </c>
      <c r="AG78" s="149" t="s">
        <v>206</v>
      </c>
      <c r="AH78" s="149">
        <v>876</v>
      </c>
      <c r="AI78" s="149" t="s">
        <v>73</v>
      </c>
      <c r="AJ78" s="184">
        <v>1</v>
      </c>
      <c r="AK78" s="185">
        <v>81000000000</v>
      </c>
      <c r="AL78" s="149" t="s">
        <v>207</v>
      </c>
      <c r="AM78" s="153">
        <f t="shared" si="5"/>
        <v>46382</v>
      </c>
      <c r="AN78" s="153">
        <v>46383</v>
      </c>
      <c r="AO78" s="153">
        <v>46752</v>
      </c>
      <c r="AP78" s="149">
        <v>2027</v>
      </c>
      <c r="AQ78" s="149" t="s">
        <v>300</v>
      </c>
      <c r="AR78" s="149"/>
      <c r="AS78" s="149"/>
      <c r="AT78" s="149"/>
      <c r="AU78" s="188"/>
      <c r="AV78" s="188"/>
      <c r="AW78" s="189"/>
      <c r="AX78" s="189"/>
      <c r="AY78" s="163"/>
      <c r="AZ78" s="189"/>
      <c r="BA78" s="149"/>
      <c r="BB78" s="189"/>
    </row>
    <row r="79" spans="1:56" s="181" customFormat="1" ht="38.25" x14ac:dyDescent="0.25">
      <c r="A79" s="183" t="s">
        <v>198</v>
      </c>
      <c r="B79" s="184" t="s">
        <v>1808</v>
      </c>
      <c r="C79" s="289" t="s">
        <v>60</v>
      </c>
      <c r="D79" s="289" t="s">
        <v>199</v>
      </c>
      <c r="E79" s="289" t="s">
        <v>200</v>
      </c>
      <c r="F79" s="289" t="s">
        <v>301</v>
      </c>
      <c r="G79" s="306" t="s">
        <v>302</v>
      </c>
      <c r="H79" s="183" t="s">
        <v>303</v>
      </c>
      <c r="I79" s="183" t="s">
        <v>304</v>
      </c>
      <c r="J79" s="288">
        <v>2</v>
      </c>
      <c r="K79" s="289"/>
      <c r="L79" s="289" t="s">
        <v>167</v>
      </c>
      <c r="M79" s="289"/>
      <c r="N79" s="163" t="s">
        <v>204</v>
      </c>
      <c r="O79" s="286">
        <v>1286.6280590163935</v>
      </c>
      <c r="P79" s="148">
        <v>1569.686232</v>
      </c>
      <c r="Q79" s="286"/>
      <c r="R79" s="165"/>
      <c r="S79" s="286">
        <v>1569.686232</v>
      </c>
      <c r="T79" s="286"/>
      <c r="U79" s="286"/>
      <c r="V79" s="286"/>
      <c r="W79" s="166" t="s">
        <v>87</v>
      </c>
      <c r="X79" s="162" t="s">
        <v>205</v>
      </c>
      <c r="Y79" s="149" t="s">
        <v>71</v>
      </c>
      <c r="Z79" s="153">
        <v>46302</v>
      </c>
      <c r="AA79" s="153">
        <f t="shared" si="3"/>
        <v>46362</v>
      </c>
      <c r="AB79" s="166"/>
      <c r="AC79" s="166"/>
      <c r="AD79" s="166"/>
      <c r="AE79" s="166"/>
      <c r="AF79" s="149" t="str">
        <f t="shared" si="4"/>
        <v>Поставка пиломатериалов</v>
      </c>
      <c r="AG79" s="149" t="s">
        <v>206</v>
      </c>
      <c r="AH79" s="149">
        <v>876</v>
      </c>
      <c r="AI79" s="149" t="s">
        <v>73</v>
      </c>
      <c r="AJ79" s="184">
        <v>1</v>
      </c>
      <c r="AK79" s="149">
        <v>8100000000</v>
      </c>
      <c r="AL79" s="166" t="s">
        <v>207</v>
      </c>
      <c r="AM79" s="153">
        <f t="shared" si="5"/>
        <v>46382</v>
      </c>
      <c r="AN79" s="153">
        <v>46383</v>
      </c>
      <c r="AO79" s="153">
        <v>46752</v>
      </c>
      <c r="AP79" s="149">
        <v>2027</v>
      </c>
      <c r="AQ79" s="166"/>
      <c r="AR79" s="166"/>
      <c r="AS79" s="166"/>
      <c r="AT79" s="166"/>
      <c r="AU79" s="166"/>
      <c r="AV79" s="166"/>
      <c r="AW79" s="166"/>
      <c r="AX79" s="166"/>
      <c r="AY79" s="166"/>
      <c r="AZ79" s="166"/>
      <c r="BA79" s="166"/>
      <c r="BB79" s="166"/>
    </row>
    <row r="80" spans="1:56" s="181" customFormat="1" ht="38.25" x14ac:dyDescent="0.25">
      <c r="A80" s="183" t="s">
        <v>198</v>
      </c>
      <c r="B80" s="184" t="s">
        <v>1809</v>
      </c>
      <c r="C80" s="289" t="s">
        <v>60</v>
      </c>
      <c r="D80" s="163" t="s">
        <v>165</v>
      </c>
      <c r="E80" s="163" t="s">
        <v>305</v>
      </c>
      <c r="F80" s="163" t="s">
        <v>306</v>
      </c>
      <c r="G80" s="163" t="s">
        <v>307</v>
      </c>
      <c r="H80" s="163" t="s">
        <v>308</v>
      </c>
      <c r="I80" s="163" t="s">
        <v>309</v>
      </c>
      <c r="J80" s="163">
        <v>2</v>
      </c>
      <c r="K80" s="162"/>
      <c r="L80" s="163" t="s">
        <v>167</v>
      </c>
      <c r="M80" s="162"/>
      <c r="N80" s="163" t="s">
        <v>310</v>
      </c>
      <c r="O80" s="190">
        <v>36812.573114754101</v>
      </c>
      <c r="P80" s="190">
        <v>44911.339200000002</v>
      </c>
      <c r="Q80" s="190"/>
      <c r="R80" s="190">
        <v>44911.339200000002</v>
      </c>
      <c r="S80" s="190"/>
      <c r="T80" s="190"/>
      <c r="U80" s="190"/>
      <c r="V80" s="190"/>
      <c r="W80" s="166" t="s">
        <v>87</v>
      </c>
      <c r="X80" s="149" t="s">
        <v>169</v>
      </c>
      <c r="Y80" s="149" t="s">
        <v>71</v>
      </c>
      <c r="Z80" s="161">
        <v>46295</v>
      </c>
      <c r="AA80" s="161">
        <v>46356</v>
      </c>
      <c r="AB80" s="166"/>
      <c r="AC80" s="166"/>
      <c r="AD80" s="163"/>
      <c r="AE80" s="163"/>
      <c r="AF80" s="163" t="str">
        <f t="shared" ref="AF80:AF108" si="6">G80</f>
        <v>Капитальный ремонт ВЛ 0,4-20 кВ ПО СВЭС</v>
      </c>
      <c r="AG80" s="163"/>
      <c r="AH80" s="149">
        <v>876</v>
      </c>
      <c r="AI80" s="149" t="s">
        <v>73</v>
      </c>
      <c r="AJ80" s="163">
        <v>1</v>
      </c>
      <c r="AK80" s="163">
        <v>32000000000</v>
      </c>
      <c r="AL80" s="149" t="s">
        <v>171</v>
      </c>
      <c r="AM80" s="161">
        <v>46376</v>
      </c>
      <c r="AN80" s="161">
        <v>46388</v>
      </c>
      <c r="AO80" s="161">
        <v>46752</v>
      </c>
      <c r="AP80" s="163">
        <v>2027</v>
      </c>
      <c r="AQ80" s="166"/>
      <c r="AR80" s="166"/>
      <c r="AS80" s="163"/>
      <c r="AT80" s="163"/>
      <c r="AU80" s="163"/>
      <c r="AV80" s="163"/>
      <c r="AW80" s="163"/>
      <c r="AX80" s="163"/>
      <c r="AY80" s="163"/>
      <c r="AZ80" s="163"/>
      <c r="BA80" s="163"/>
      <c r="BB80" s="163"/>
      <c r="BC80" s="166"/>
      <c r="BD80" s="166"/>
    </row>
    <row r="81" spans="1:56" s="181" customFormat="1" ht="38.25" x14ac:dyDescent="0.25">
      <c r="A81" s="183" t="s">
        <v>198</v>
      </c>
      <c r="B81" s="184" t="s">
        <v>1810</v>
      </c>
      <c r="C81" s="289" t="s">
        <v>60</v>
      </c>
      <c r="D81" s="163" t="s">
        <v>165</v>
      </c>
      <c r="E81" s="163" t="s">
        <v>305</v>
      </c>
      <c r="F81" s="163" t="s">
        <v>306</v>
      </c>
      <c r="G81" s="163" t="s">
        <v>311</v>
      </c>
      <c r="H81" s="163" t="s">
        <v>308</v>
      </c>
      <c r="I81" s="163" t="s">
        <v>309</v>
      </c>
      <c r="J81" s="163">
        <v>2</v>
      </c>
      <c r="K81" s="162"/>
      <c r="L81" s="163" t="s">
        <v>167</v>
      </c>
      <c r="M81" s="162"/>
      <c r="N81" s="163" t="s">
        <v>310</v>
      </c>
      <c r="O81" s="190">
        <v>27190.278295081971</v>
      </c>
      <c r="P81" s="190">
        <v>33172.139520000004</v>
      </c>
      <c r="Q81" s="190"/>
      <c r="R81" s="190">
        <v>33172.139520000004</v>
      </c>
      <c r="S81" s="190"/>
      <c r="T81" s="190"/>
      <c r="U81" s="190"/>
      <c r="V81" s="190"/>
      <c r="W81" s="166" t="s">
        <v>87</v>
      </c>
      <c r="X81" s="149" t="s">
        <v>169</v>
      </c>
      <c r="Y81" s="149" t="s">
        <v>71</v>
      </c>
      <c r="Z81" s="161">
        <v>46295</v>
      </c>
      <c r="AA81" s="161">
        <v>46356</v>
      </c>
      <c r="AB81" s="166"/>
      <c r="AC81" s="166"/>
      <c r="AD81" s="163"/>
      <c r="AE81" s="163"/>
      <c r="AF81" s="163" t="str">
        <f t="shared" si="6"/>
        <v>Капитальный ремонт ВЛ 0,4-20 кВ ПО ЦЭС</v>
      </c>
      <c r="AG81" s="163"/>
      <c r="AH81" s="149">
        <v>876</v>
      </c>
      <c r="AI81" s="149" t="s">
        <v>73</v>
      </c>
      <c r="AJ81" s="163">
        <v>1</v>
      </c>
      <c r="AK81" s="163">
        <v>32000000000</v>
      </c>
      <c r="AL81" s="149" t="s">
        <v>171</v>
      </c>
      <c r="AM81" s="161">
        <v>46376</v>
      </c>
      <c r="AN81" s="161">
        <v>46388</v>
      </c>
      <c r="AO81" s="161">
        <v>46752</v>
      </c>
      <c r="AP81" s="163">
        <v>2027</v>
      </c>
      <c r="AQ81" s="166"/>
      <c r="AR81" s="166"/>
      <c r="AS81" s="163"/>
      <c r="AT81" s="163"/>
      <c r="AU81" s="163"/>
      <c r="AV81" s="163"/>
      <c r="AW81" s="163"/>
      <c r="AX81" s="163"/>
      <c r="AY81" s="163"/>
      <c r="AZ81" s="163"/>
      <c r="BA81" s="163"/>
      <c r="BB81" s="163"/>
      <c r="BD81" s="166"/>
    </row>
    <row r="82" spans="1:56" s="181" customFormat="1" ht="38.25" x14ac:dyDescent="0.25">
      <c r="A82" s="183" t="s">
        <v>198</v>
      </c>
      <c r="B82" s="184" t="s">
        <v>1811</v>
      </c>
      <c r="C82" s="289" t="s">
        <v>60</v>
      </c>
      <c r="D82" s="163" t="s">
        <v>165</v>
      </c>
      <c r="E82" s="163" t="s">
        <v>305</v>
      </c>
      <c r="F82" s="163" t="s">
        <v>306</v>
      </c>
      <c r="G82" s="163" t="s">
        <v>312</v>
      </c>
      <c r="H82" s="163" t="s">
        <v>308</v>
      </c>
      <c r="I82" s="163" t="s">
        <v>309</v>
      </c>
      <c r="J82" s="163">
        <v>2</v>
      </c>
      <c r="K82" s="162"/>
      <c r="L82" s="163" t="s">
        <v>167</v>
      </c>
      <c r="M82" s="162"/>
      <c r="N82" s="163" t="s">
        <v>310</v>
      </c>
      <c r="O82" s="190">
        <v>30339.064131147545</v>
      </c>
      <c r="P82" s="190">
        <v>37013.658240000004</v>
      </c>
      <c r="Q82" s="190"/>
      <c r="R82" s="190">
        <v>37013.658240000004</v>
      </c>
      <c r="S82" s="190"/>
      <c r="T82" s="190"/>
      <c r="U82" s="190"/>
      <c r="V82" s="190"/>
      <c r="W82" s="166" t="s">
        <v>87</v>
      </c>
      <c r="X82" s="149" t="s">
        <v>169</v>
      </c>
      <c r="Y82" s="149" t="s">
        <v>71</v>
      </c>
      <c r="Z82" s="161">
        <v>46295</v>
      </c>
      <c r="AA82" s="161">
        <v>46356</v>
      </c>
      <c r="AB82" s="166"/>
      <c r="AC82" s="166"/>
      <c r="AD82" s="163"/>
      <c r="AE82" s="163"/>
      <c r="AF82" s="163" t="str">
        <f t="shared" si="6"/>
        <v>Капитальный ремонт ВЛ 0,4-20 кВ ПО ЮЭС</v>
      </c>
      <c r="AG82" s="163"/>
      <c r="AH82" s="149">
        <v>876</v>
      </c>
      <c r="AI82" s="149" t="s">
        <v>73</v>
      </c>
      <c r="AJ82" s="163">
        <v>1</v>
      </c>
      <c r="AK82" s="163">
        <v>32000000000</v>
      </c>
      <c r="AL82" s="149" t="s">
        <v>171</v>
      </c>
      <c r="AM82" s="161">
        <v>46376</v>
      </c>
      <c r="AN82" s="161">
        <v>46388</v>
      </c>
      <c r="AO82" s="161">
        <v>46752</v>
      </c>
      <c r="AP82" s="163">
        <v>2027</v>
      </c>
      <c r="AQ82" s="166"/>
      <c r="AR82" s="166"/>
      <c r="AS82" s="163"/>
      <c r="AT82" s="163"/>
      <c r="AU82" s="163"/>
      <c r="AV82" s="163"/>
      <c r="AW82" s="163"/>
      <c r="AX82" s="163"/>
      <c r="AY82" s="163"/>
      <c r="AZ82" s="163"/>
      <c r="BA82" s="163"/>
      <c r="BB82" s="163"/>
      <c r="BC82" s="192"/>
      <c r="BD82" s="166"/>
    </row>
    <row r="83" spans="1:56" s="181" customFormat="1" ht="38.25" x14ac:dyDescent="0.25">
      <c r="A83" s="183" t="s">
        <v>198</v>
      </c>
      <c r="B83" s="184" t="s">
        <v>1812</v>
      </c>
      <c r="C83" s="289" t="s">
        <v>60</v>
      </c>
      <c r="D83" s="163" t="s">
        <v>165</v>
      </c>
      <c r="E83" s="163" t="s">
        <v>305</v>
      </c>
      <c r="F83" s="163" t="s">
        <v>313</v>
      </c>
      <c r="G83" s="163" t="s">
        <v>314</v>
      </c>
      <c r="H83" s="163" t="s">
        <v>308</v>
      </c>
      <c r="I83" s="163" t="s">
        <v>309</v>
      </c>
      <c r="J83" s="163">
        <v>2</v>
      </c>
      <c r="K83" s="162"/>
      <c r="L83" s="163" t="s">
        <v>167</v>
      </c>
      <c r="M83" s="162"/>
      <c r="N83" s="163" t="s">
        <v>310</v>
      </c>
      <c r="O83" s="190">
        <v>26573.619344262293</v>
      </c>
      <c r="P83" s="190">
        <v>32419.815599999998</v>
      </c>
      <c r="Q83" s="190"/>
      <c r="R83" s="190">
        <v>32419.815599999998</v>
      </c>
      <c r="S83" s="190"/>
      <c r="T83" s="190"/>
      <c r="U83" s="190"/>
      <c r="V83" s="190"/>
      <c r="W83" s="166" t="s">
        <v>87</v>
      </c>
      <c r="X83" s="149" t="s">
        <v>169</v>
      </c>
      <c r="Y83" s="149" t="s">
        <v>71</v>
      </c>
      <c r="Z83" s="161">
        <v>46295</v>
      </c>
      <c r="AA83" s="161">
        <v>46356</v>
      </c>
      <c r="AB83" s="166"/>
      <c r="AC83" s="166"/>
      <c r="AD83" s="163"/>
      <c r="AE83" s="163"/>
      <c r="AF83" s="163" t="str">
        <f t="shared" si="6"/>
        <v>Капитальный ремонт ВЛ 35-110 кВ</v>
      </c>
      <c r="AG83" s="163"/>
      <c r="AH83" s="149">
        <v>876</v>
      </c>
      <c r="AI83" s="149" t="s">
        <v>73</v>
      </c>
      <c r="AJ83" s="163">
        <v>1</v>
      </c>
      <c r="AK83" s="163">
        <v>32000000000</v>
      </c>
      <c r="AL83" s="149" t="s">
        <v>171</v>
      </c>
      <c r="AM83" s="161">
        <v>46376</v>
      </c>
      <c r="AN83" s="161">
        <v>46388</v>
      </c>
      <c r="AO83" s="161">
        <v>46752</v>
      </c>
      <c r="AP83" s="163">
        <v>2027</v>
      </c>
      <c r="AQ83" s="166"/>
      <c r="AR83" s="166"/>
      <c r="AS83" s="163"/>
      <c r="AT83" s="163"/>
      <c r="AU83" s="163"/>
      <c r="AV83" s="163"/>
      <c r="AW83" s="163"/>
      <c r="AX83" s="163"/>
      <c r="AY83" s="163"/>
      <c r="AZ83" s="163"/>
      <c r="BA83" s="163"/>
      <c r="BB83" s="163"/>
      <c r="BC83" s="193"/>
      <c r="BD83" s="194"/>
    </row>
    <row r="84" spans="1:56" s="181" customFormat="1" ht="38.25" x14ac:dyDescent="0.25">
      <c r="A84" s="183" t="s">
        <v>198</v>
      </c>
      <c r="B84" s="184" t="s">
        <v>1813</v>
      </c>
      <c r="C84" s="289" t="s">
        <v>60</v>
      </c>
      <c r="D84" s="163" t="s">
        <v>165</v>
      </c>
      <c r="E84" s="163" t="s">
        <v>305</v>
      </c>
      <c r="F84" s="163" t="s">
        <v>313</v>
      </c>
      <c r="G84" s="163" t="s">
        <v>315</v>
      </c>
      <c r="H84" s="163" t="s">
        <v>308</v>
      </c>
      <c r="I84" s="163" t="s">
        <v>309</v>
      </c>
      <c r="J84" s="163">
        <v>2</v>
      </c>
      <c r="K84" s="162"/>
      <c r="L84" s="163" t="s">
        <v>167</v>
      </c>
      <c r="M84" s="162"/>
      <c r="N84" s="163" t="s">
        <v>310</v>
      </c>
      <c r="O84" s="190">
        <v>7868.8524590163934</v>
      </c>
      <c r="P84" s="190">
        <v>9600</v>
      </c>
      <c r="Q84" s="190"/>
      <c r="R84" s="190">
        <v>9600</v>
      </c>
      <c r="S84" s="190"/>
      <c r="T84" s="190"/>
      <c r="U84" s="190"/>
      <c r="V84" s="190"/>
      <c r="W84" s="166" t="s">
        <v>87</v>
      </c>
      <c r="X84" s="149" t="s">
        <v>169</v>
      </c>
      <c r="Y84" s="149" t="s">
        <v>71</v>
      </c>
      <c r="Z84" s="161">
        <v>46295</v>
      </c>
      <c r="AA84" s="161">
        <v>46356</v>
      </c>
      <c r="AB84" s="166"/>
      <c r="AC84" s="166"/>
      <c r="AD84" s="163"/>
      <c r="AE84" s="163"/>
      <c r="AF84" s="163" t="str">
        <f t="shared" si="6"/>
        <v>Капитальный ремонт ВЛ 35-110 кВ (ремонт фундаментов)</v>
      </c>
      <c r="AG84" s="163"/>
      <c r="AH84" s="149">
        <v>876</v>
      </c>
      <c r="AI84" s="149" t="s">
        <v>73</v>
      </c>
      <c r="AJ84" s="163">
        <v>1</v>
      </c>
      <c r="AK84" s="163">
        <v>32000000000</v>
      </c>
      <c r="AL84" s="149" t="s">
        <v>171</v>
      </c>
      <c r="AM84" s="161">
        <v>46376</v>
      </c>
      <c r="AN84" s="161">
        <v>46388</v>
      </c>
      <c r="AO84" s="161">
        <v>46752</v>
      </c>
      <c r="AP84" s="163">
        <v>2027</v>
      </c>
      <c r="AQ84" s="166"/>
      <c r="AR84" s="166"/>
      <c r="AS84" s="163"/>
      <c r="AT84" s="163"/>
      <c r="AU84" s="163"/>
      <c r="AV84" s="163"/>
      <c r="AW84" s="163"/>
      <c r="AX84" s="163"/>
      <c r="AY84" s="163"/>
      <c r="AZ84" s="163"/>
      <c r="BA84" s="163"/>
      <c r="BB84" s="163"/>
      <c r="BC84" s="195"/>
      <c r="BD84" s="194"/>
    </row>
    <row r="85" spans="1:56" s="181" customFormat="1" ht="38.25" x14ac:dyDescent="0.25">
      <c r="A85" s="183" t="s">
        <v>198</v>
      </c>
      <c r="B85" s="184" t="s">
        <v>1814</v>
      </c>
      <c r="C85" s="289" t="s">
        <v>60</v>
      </c>
      <c r="D85" s="163" t="s">
        <v>165</v>
      </c>
      <c r="E85" s="163" t="s">
        <v>305</v>
      </c>
      <c r="F85" s="163" t="s">
        <v>316</v>
      </c>
      <c r="G85" s="163" t="s">
        <v>317</v>
      </c>
      <c r="H85" s="163" t="s">
        <v>318</v>
      </c>
      <c r="I85" s="163" t="s">
        <v>319</v>
      </c>
      <c r="J85" s="163">
        <v>2</v>
      </c>
      <c r="K85" s="162"/>
      <c r="L85" s="163" t="s">
        <v>167</v>
      </c>
      <c r="M85" s="162"/>
      <c r="N85" s="163" t="s">
        <v>310</v>
      </c>
      <c r="O85" s="190">
        <v>10028.564262295084</v>
      </c>
      <c r="P85" s="190">
        <v>12234.848400000001</v>
      </c>
      <c r="Q85" s="190"/>
      <c r="R85" s="190">
        <v>12234.848400000001</v>
      </c>
      <c r="S85" s="190"/>
      <c r="T85" s="190"/>
      <c r="U85" s="190"/>
      <c r="V85" s="190"/>
      <c r="W85" s="166" t="s">
        <v>87</v>
      </c>
      <c r="X85" s="149" t="s">
        <v>169</v>
      </c>
      <c r="Y85" s="149" t="s">
        <v>71</v>
      </c>
      <c r="Z85" s="161">
        <v>46295</v>
      </c>
      <c r="AA85" s="161">
        <v>46356</v>
      </c>
      <c r="AB85" s="166"/>
      <c r="AC85" s="166"/>
      <c r="AD85" s="163"/>
      <c r="AE85" s="163"/>
      <c r="AF85" s="163" t="str">
        <f t="shared" si="6"/>
        <v>Услуги по капитальному ремонту силовых трансформаторов 35-110 кВ</v>
      </c>
      <c r="AG85" s="163"/>
      <c r="AH85" s="149">
        <v>876</v>
      </c>
      <c r="AI85" s="149" t="s">
        <v>73</v>
      </c>
      <c r="AJ85" s="163">
        <v>1</v>
      </c>
      <c r="AK85" s="163">
        <v>32000000000</v>
      </c>
      <c r="AL85" s="149" t="s">
        <v>171</v>
      </c>
      <c r="AM85" s="161">
        <v>46376</v>
      </c>
      <c r="AN85" s="161">
        <v>46388</v>
      </c>
      <c r="AO85" s="161">
        <v>46752</v>
      </c>
      <c r="AP85" s="163">
        <v>2027</v>
      </c>
      <c r="AQ85" s="166"/>
      <c r="AR85" s="166"/>
      <c r="AS85" s="163"/>
      <c r="AT85" s="163"/>
      <c r="AU85" s="163"/>
      <c r="AV85" s="163"/>
      <c r="AW85" s="163"/>
      <c r="AX85" s="163"/>
      <c r="AY85" s="163"/>
      <c r="AZ85" s="163"/>
      <c r="BA85" s="163"/>
      <c r="BB85" s="163"/>
      <c r="BC85" s="196"/>
      <c r="BD85" s="166"/>
    </row>
    <row r="86" spans="1:56" s="181" customFormat="1" ht="38.25" x14ac:dyDescent="0.25">
      <c r="A86" s="183" t="s">
        <v>198</v>
      </c>
      <c r="B86" s="184" t="s">
        <v>1815</v>
      </c>
      <c r="C86" s="289" t="s">
        <v>60</v>
      </c>
      <c r="D86" s="163" t="s">
        <v>165</v>
      </c>
      <c r="E86" s="163" t="s">
        <v>305</v>
      </c>
      <c r="F86" s="163" t="s">
        <v>316</v>
      </c>
      <c r="G86" s="163" t="s">
        <v>320</v>
      </c>
      <c r="H86" s="163" t="s">
        <v>318</v>
      </c>
      <c r="I86" s="163" t="s">
        <v>319</v>
      </c>
      <c r="J86" s="163">
        <v>2</v>
      </c>
      <c r="K86" s="162"/>
      <c r="L86" s="163" t="s">
        <v>167</v>
      </c>
      <c r="M86" s="162"/>
      <c r="N86" s="163" t="s">
        <v>310</v>
      </c>
      <c r="O86" s="190">
        <v>6937.4137160655737</v>
      </c>
      <c r="P86" s="190">
        <v>8463.6447336000001</v>
      </c>
      <c r="Q86" s="190"/>
      <c r="R86" s="190">
        <v>8463.6447336000001</v>
      </c>
      <c r="S86" s="190"/>
      <c r="T86" s="190"/>
      <c r="U86" s="190"/>
      <c r="V86" s="190"/>
      <c r="W86" s="166" t="s">
        <v>87</v>
      </c>
      <c r="X86" s="149" t="s">
        <v>169</v>
      </c>
      <c r="Y86" s="149" t="s">
        <v>71</v>
      </c>
      <c r="Z86" s="161">
        <v>46295</v>
      </c>
      <c r="AA86" s="161">
        <v>46356</v>
      </c>
      <c r="AB86" s="166"/>
      <c r="AC86" s="166"/>
      <c r="AD86" s="163"/>
      <c r="AE86" s="163"/>
      <c r="AF86" s="163" t="str">
        <f t="shared" si="6"/>
        <v>Услуги по капитальному ремонту оборудования подстанций 35-110 кВ</v>
      </c>
      <c r="AG86" s="163"/>
      <c r="AH86" s="149">
        <v>876</v>
      </c>
      <c r="AI86" s="149" t="s">
        <v>73</v>
      </c>
      <c r="AJ86" s="163">
        <v>1</v>
      </c>
      <c r="AK86" s="163">
        <v>32000000000</v>
      </c>
      <c r="AL86" s="149" t="s">
        <v>171</v>
      </c>
      <c r="AM86" s="161">
        <v>46376</v>
      </c>
      <c r="AN86" s="161">
        <v>46388</v>
      </c>
      <c r="AO86" s="161">
        <v>46752</v>
      </c>
      <c r="AP86" s="163">
        <v>2027</v>
      </c>
      <c r="AQ86" s="166"/>
      <c r="AR86" s="166"/>
      <c r="AS86" s="163"/>
      <c r="AT86" s="163"/>
      <c r="AU86" s="163"/>
      <c r="AV86" s="163"/>
      <c r="AW86" s="163"/>
      <c r="AX86" s="163"/>
      <c r="AY86" s="163"/>
      <c r="AZ86" s="163"/>
      <c r="BA86" s="163"/>
      <c r="BB86" s="163"/>
      <c r="BD86" s="166"/>
    </row>
    <row r="87" spans="1:56" s="181" customFormat="1" ht="38.25" x14ac:dyDescent="0.25">
      <c r="A87" s="183" t="s">
        <v>198</v>
      </c>
      <c r="B87" s="184" t="s">
        <v>1816</v>
      </c>
      <c r="C87" s="289" t="s">
        <v>60</v>
      </c>
      <c r="D87" s="163" t="s">
        <v>165</v>
      </c>
      <c r="E87" s="163" t="s">
        <v>305</v>
      </c>
      <c r="F87" s="163" t="s">
        <v>321</v>
      </c>
      <c r="G87" s="163" t="s">
        <v>322</v>
      </c>
      <c r="H87" s="163" t="s">
        <v>323</v>
      </c>
      <c r="I87" s="163" t="s">
        <v>324</v>
      </c>
      <c r="J87" s="163">
        <v>2</v>
      </c>
      <c r="K87" s="162"/>
      <c r="L87" s="163" t="s">
        <v>167</v>
      </c>
      <c r="M87" s="162"/>
      <c r="N87" s="163" t="s">
        <v>310</v>
      </c>
      <c r="O87" s="190">
        <v>19095.417754229507</v>
      </c>
      <c r="P87" s="190">
        <v>23296.409660159999</v>
      </c>
      <c r="Q87" s="190"/>
      <c r="R87" s="190">
        <v>23296.409660159999</v>
      </c>
      <c r="S87" s="190"/>
      <c r="T87" s="190"/>
      <c r="U87" s="190"/>
      <c r="V87" s="190"/>
      <c r="W87" s="166" t="s">
        <v>87</v>
      </c>
      <c r="X87" s="149" t="s">
        <v>169</v>
      </c>
      <c r="Y87" s="149" t="s">
        <v>71</v>
      </c>
      <c r="Z87" s="161">
        <v>46295</v>
      </c>
      <c r="AA87" s="161">
        <v>46356</v>
      </c>
      <c r="AB87" s="166"/>
      <c r="AC87" s="166"/>
      <c r="AD87" s="163"/>
      <c r="AE87" s="163"/>
      <c r="AF87" s="163" t="str">
        <f t="shared" si="6"/>
        <v>Услуги по расчистке просек ВЛ 0,4-110 кВ от ДКР, вырубке ОСД ПО СВЭС</v>
      </c>
      <c r="AG87" s="163"/>
      <c r="AH87" s="149">
        <v>876</v>
      </c>
      <c r="AI87" s="149" t="s">
        <v>73</v>
      </c>
      <c r="AJ87" s="163">
        <v>1</v>
      </c>
      <c r="AK87" s="163">
        <v>32000000000</v>
      </c>
      <c r="AL87" s="149" t="s">
        <v>171</v>
      </c>
      <c r="AM87" s="161">
        <v>46376</v>
      </c>
      <c r="AN87" s="161">
        <v>46388</v>
      </c>
      <c r="AO87" s="161">
        <v>46752</v>
      </c>
      <c r="AP87" s="163">
        <v>2027</v>
      </c>
      <c r="AQ87" s="166"/>
      <c r="AR87" s="166"/>
      <c r="AS87" s="163"/>
      <c r="AT87" s="163"/>
      <c r="AU87" s="163"/>
      <c r="AV87" s="163"/>
      <c r="AW87" s="163"/>
      <c r="AX87" s="163"/>
      <c r="AY87" s="163"/>
      <c r="AZ87" s="163"/>
      <c r="BA87" s="163"/>
      <c r="BB87" s="163"/>
      <c r="BC87" s="196"/>
      <c r="BD87" s="166"/>
    </row>
    <row r="88" spans="1:56" s="181" customFormat="1" ht="38.25" x14ac:dyDescent="0.25">
      <c r="A88" s="183" t="s">
        <v>198</v>
      </c>
      <c r="B88" s="184" t="s">
        <v>1817</v>
      </c>
      <c r="C88" s="289" t="s">
        <v>60</v>
      </c>
      <c r="D88" s="163" t="s">
        <v>165</v>
      </c>
      <c r="E88" s="163" t="s">
        <v>305</v>
      </c>
      <c r="F88" s="163" t="s">
        <v>321</v>
      </c>
      <c r="G88" s="163" t="s">
        <v>325</v>
      </c>
      <c r="H88" s="163" t="s">
        <v>323</v>
      </c>
      <c r="I88" s="163" t="s">
        <v>324</v>
      </c>
      <c r="J88" s="163">
        <v>2</v>
      </c>
      <c r="K88" s="162"/>
      <c r="L88" s="163" t="s">
        <v>167</v>
      </c>
      <c r="M88" s="162"/>
      <c r="N88" s="163" t="s">
        <v>310</v>
      </c>
      <c r="O88" s="190">
        <v>17705.87360419672</v>
      </c>
      <c r="P88" s="190">
        <v>21601.16579712</v>
      </c>
      <c r="Q88" s="190"/>
      <c r="R88" s="190">
        <v>21601.16579712</v>
      </c>
      <c r="S88" s="190"/>
      <c r="T88" s="190"/>
      <c r="U88" s="190"/>
      <c r="V88" s="190"/>
      <c r="W88" s="166" t="s">
        <v>87</v>
      </c>
      <c r="X88" s="149" t="s">
        <v>169</v>
      </c>
      <c r="Y88" s="149" t="s">
        <v>71</v>
      </c>
      <c r="Z88" s="161">
        <v>46295</v>
      </c>
      <c r="AA88" s="161">
        <v>46356</v>
      </c>
      <c r="AB88" s="166"/>
      <c r="AC88" s="166"/>
      <c r="AD88" s="163"/>
      <c r="AE88" s="163"/>
      <c r="AF88" s="163" t="str">
        <f t="shared" si="6"/>
        <v>Услуги по расчистке просек ВЛ 0,4-110 кВ от ДКР, вырубке ОСД ПО ЦЭС</v>
      </c>
      <c r="AG88" s="163"/>
      <c r="AH88" s="149">
        <v>876</v>
      </c>
      <c r="AI88" s="149" t="s">
        <v>73</v>
      </c>
      <c r="AJ88" s="163">
        <v>1</v>
      </c>
      <c r="AK88" s="163">
        <v>32000000000</v>
      </c>
      <c r="AL88" s="149" t="s">
        <v>171</v>
      </c>
      <c r="AM88" s="161">
        <v>46376</v>
      </c>
      <c r="AN88" s="161">
        <v>46388</v>
      </c>
      <c r="AO88" s="161">
        <v>46752</v>
      </c>
      <c r="AP88" s="163">
        <v>2027</v>
      </c>
      <c r="AQ88" s="166"/>
      <c r="AR88" s="166"/>
      <c r="AS88" s="163"/>
      <c r="AT88" s="163"/>
      <c r="AU88" s="163"/>
      <c r="AV88" s="163"/>
      <c r="AW88" s="163"/>
      <c r="AX88" s="163"/>
      <c r="AY88" s="163"/>
      <c r="AZ88" s="163"/>
      <c r="BA88" s="163"/>
      <c r="BB88" s="163"/>
      <c r="BD88" s="166"/>
    </row>
    <row r="89" spans="1:56" s="181" customFormat="1" ht="38.25" x14ac:dyDescent="0.25">
      <c r="A89" s="183" t="s">
        <v>198</v>
      </c>
      <c r="B89" s="184" t="s">
        <v>1818</v>
      </c>
      <c r="C89" s="289" t="s">
        <v>60</v>
      </c>
      <c r="D89" s="163" t="s">
        <v>165</v>
      </c>
      <c r="E89" s="163" t="s">
        <v>305</v>
      </c>
      <c r="F89" s="163" t="s">
        <v>321</v>
      </c>
      <c r="G89" s="163" t="s">
        <v>326</v>
      </c>
      <c r="H89" s="163" t="s">
        <v>323</v>
      </c>
      <c r="I89" s="163" t="s">
        <v>324</v>
      </c>
      <c r="J89" s="163">
        <v>2</v>
      </c>
      <c r="K89" s="162"/>
      <c r="L89" s="163" t="s">
        <v>167</v>
      </c>
      <c r="M89" s="162"/>
      <c r="N89" s="163" t="s">
        <v>310</v>
      </c>
      <c r="O89" s="190">
        <v>26580.787624918034</v>
      </c>
      <c r="P89" s="190">
        <v>32428.5609024</v>
      </c>
      <c r="Q89" s="190"/>
      <c r="R89" s="190">
        <v>32428.5609024</v>
      </c>
      <c r="S89" s="190"/>
      <c r="T89" s="190"/>
      <c r="U89" s="190"/>
      <c r="V89" s="190"/>
      <c r="W89" s="166" t="s">
        <v>87</v>
      </c>
      <c r="X89" s="149" t="s">
        <v>169</v>
      </c>
      <c r="Y89" s="149" t="s">
        <v>71</v>
      </c>
      <c r="Z89" s="161">
        <v>46295</v>
      </c>
      <c r="AA89" s="161">
        <v>46356</v>
      </c>
      <c r="AB89" s="166"/>
      <c r="AC89" s="166"/>
      <c r="AD89" s="163"/>
      <c r="AE89" s="163"/>
      <c r="AF89" s="163" t="str">
        <f t="shared" si="6"/>
        <v>Услуги по расчистке просек ВЛ 0,4-110 кВ от ДКР, вырубке ОСД ПО ЮЭС</v>
      </c>
      <c r="AG89" s="163"/>
      <c r="AH89" s="149">
        <v>876</v>
      </c>
      <c r="AI89" s="149" t="s">
        <v>73</v>
      </c>
      <c r="AJ89" s="163">
        <v>1</v>
      </c>
      <c r="AK89" s="163">
        <v>32000000000</v>
      </c>
      <c r="AL89" s="149" t="s">
        <v>171</v>
      </c>
      <c r="AM89" s="161">
        <v>46376</v>
      </c>
      <c r="AN89" s="161">
        <v>46388</v>
      </c>
      <c r="AO89" s="161">
        <v>46752</v>
      </c>
      <c r="AP89" s="163">
        <v>2027</v>
      </c>
      <c r="AQ89" s="166"/>
      <c r="AR89" s="166"/>
      <c r="AS89" s="163"/>
      <c r="AT89" s="163"/>
      <c r="AU89" s="163"/>
      <c r="AV89" s="163"/>
      <c r="AW89" s="163"/>
      <c r="AX89" s="163"/>
      <c r="AY89" s="163"/>
      <c r="AZ89" s="163"/>
      <c r="BA89" s="163"/>
      <c r="BB89" s="163"/>
      <c r="BC89" s="196"/>
      <c r="BD89" s="166"/>
    </row>
    <row r="90" spans="1:56" s="181" customFormat="1" ht="38.25" x14ac:dyDescent="0.25">
      <c r="A90" s="183" t="s">
        <v>198</v>
      </c>
      <c r="B90" s="184" t="s">
        <v>1819</v>
      </c>
      <c r="C90" s="289" t="s">
        <v>60</v>
      </c>
      <c r="D90" s="163" t="s">
        <v>165</v>
      </c>
      <c r="E90" s="163" t="s">
        <v>305</v>
      </c>
      <c r="F90" s="163"/>
      <c r="G90" s="163" t="s">
        <v>327</v>
      </c>
      <c r="H90" s="163" t="s">
        <v>308</v>
      </c>
      <c r="I90" s="163" t="s">
        <v>309</v>
      </c>
      <c r="J90" s="163">
        <v>2</v>
      </c>
      <c r="K90" s="162"/>
      <c r="L90" s="163" t="s">
        <v>167</v>
      </c>
      <c r="M90" s="162"/>
      <c r="N90" s="163" t="s">
        <v>310</v>
      </c>
      <c r="O90" s="190">
        <v>4918.0327868852464</v>
      </c>
      <c r="P90" s="190">
        <v>6000</v>
      </c>
      <c r="Q90" s="190"/>
      <c r="R90" s="190">
        <v>6000</v>
      </c>
      <c r="S90" s="190"/>
      <c r="T90" s="190"/>
      <c r="U90" s="190"/>
      <c r="V90" s="190"/>
      <c r="W90" s="166" t="s">
        <v>87</v>
      </c>
      <c r="X90" s="149" t="s">
        <v>169</v>
      </c>
      <c r="Y90" s="149" t="s">
        <v>71</v>
      </c>
      <c r="Z90" s="161">
        <v>46295</v>
      </c>
      <c r="AA90" s="161">
        <v>46356</v>
      </c>
      <c r="AB90" s="166"/>
      <c r="AC90" s="166"/>
      <c r="AD90" s="163"/>
      <c r="AE90" s="163"/>
      <c r="AF90" s="163" t="str">
        <f t="shared" si="6"/>
        <v xml:space="preserve"> Ремонт КЛ ВЛ 0,4-10 кВ ПО ЮЭС</v>
      </c>
      <c r="AG90" s="163"/>
      <c r="AH90" s="149">
        <v>876</v>
      </c>
      <c r="AI90" s="149" t="s">
        <v>73</v>
      </c>
      <c r="AJ90" s="163">
        <v>1</v>
      </c>
      <c r="AK90" s="163">
        <v>32000000000</v>
      </c>
      <c r="AL90" s="149" t="s">
        <v>171</v>
      </c>
      <c r="AM90" s="161">
        <v>46376</v>
      </c>
      <c r="AN90" s="161">
        <v>46388</v>
      </c>
      <c r="AO90" s="161">
        <v>46752</v>
      </c>
      <c r="AP90" s="163">
        <v>2027</v>
      </c>
      <c r="AQ90" s="166"/>
      <c r="AR90" s="166"/>
      <c r="AS90" s="163"/>
      <c r="AT90" s="163"/>
      <c r="AU90" s="163"/>
      <c r="AV90" s="163"/>
      <c r="AW90" s="163"/>
      <c r="AX90" s="163"/>
      <c r="AY90" s="163"/>
      <c r="AZ90" s="163"/>
      <c r="BA90" s="163"/>
      <c r="BB90" s="163"/>
      <c r="BC90" s="196"/>
      <c r="BD90" s="166"/>
    </row>
    <row r="91" spans="1:56" s="181" customFormat="1" ht="38.25" x14ac:dyDescent="0.25">
      <c r="A91" s="183" t="s">
        <v>198</v>
      </c>
      <c r="B91" s="184" t="s">
        <v>1820</v>
      </c>
      <c r="C91" s="289" t="s">
        <v>60</v>
      </c>
      <c r="D91" s="163" t="s">
        <v>165</v>
      </c>
      <c r="E91" s="163" t="s">
        <v>305</v>
      </c>
      <c r="F91" s="289"/>
      <c r="G91" s="163" t="s">
        <v>328</v>
      </c>
      <c r="H91" s="163" t="s">
        <v>308</v>
      </c>
      <c r="I91" s="163" t="s">
        <v>309</v>
      </c>
      <c r="J91" s="163">
        <v>2</v>
      </c>
      <c r="K91" s="162"/>
      <c r="L91" s="163" t="s">
        <v>167</v>
      </c>
      <c r="M91" s="162"/>
      <c r="N91" s="163" t="s">
        <v>310</v>
      </c>
      <c r="O91" s="148">
        <v>4917.6418032786887</v>
      </c>
      <c r="P91" s="190">
        <v>5999.5230000000001</v>
      </c>
      <c r="Q91" s="148"/>
      <c r="R91" s="190">
        <v>5999.5230000000001</v>
      </c>
      <c r="S91" s="148"/>
      <c r="T91" s="148"/>
      <c r="U91" s="148"/>
      <c r="V91" s="148"/>
      <c r="W91" s="166" t="s">
        <v>87</v>
      </c>
      <c r="X91" s="149" t="s">
        <v>169</v>
      </c>
      <c r="Y91" s="149" t="s">
        <v>71</v>
      </c>
      <c r="Z91" s="161">
        <v>46295</v>
      </c>
      <c r="AA91" s="161">
        <v>46356</v>
      </c>
      <c r="AB91" s="166"/>
      <c r="AC91" s="166"/>
      <c r="AD91" s="163"/>
      <c r="AE91" s="163"/>
      <c r="AF91" s="163" t="str">
        <f t="shared" si="6"/>
        <v xml:space="preserve"> Ремонт КЛ ВЛ 0,4-10 кВ ПО СВЭС</v>
      </c>
      <c r="AG91" s="163"/>
      <c r="AH91" s="149">
        <v>876</v>
      </c>
      <c r="AI91" s="149" t="s">
        <v>73</v>
      </c>
      <c r="AJ91" s="163">
        <v>1</v>
      </c>
      <c r="AK91" s="163">
        <v>32000000000</v>
      </c>
      <c r="AL91" s="149" t="s">
        <v>171</v>
      </c>
      <c r="AM91" s="161">
        <v>46376</v>
      </c>
      <c r="AN91" s="161">
        <v>46388</v>
      </c>
      <c r="AO91" s="161">
        <v>46752</v>
      </c>
      <c r="AP91" s="163">
        <v>2027</v>
      </c>
      <c r="AQ91" s="166"/>
      <c r="AR91" s="166"/>
      <c r="AS91" s="163"/>
      <c r="AT91" s="163"/>
      <c r="AU91" s="163"/>
      <c r="AV91" s="163"/>
      <c r="AW91" s="163"/>
      <c r="AX91" s="163"/>
      <c r="AY91" s="163"/>
      <c r="AZ91" s="163"/>
      <c r="BA91" s="163"/>
      <c r="BB91" s="163"/>
    </row>
    <row r="92" spans="1:56" s="181" customFormat="1" ht="25.5" customHeight="1" x14ac:dyDescent="0.25">
      <c r="A92" s="183" t="s">
        <v>198</v>
      </c>
      <c r="B92" s="184" t="s">
        <v>1821</v>
      </c>
      <c r="C92" s="289" t="s">
        <v>60</v>
      </c>
      <c r="D92" s="163" t="s">
        <v>165</v>
      </c>
      <c r="E92" s="163" t="s">
        <v>305</v>
      </c>
      <c r="F92" s="162" t="s">
        <v>329</v>
      </c>
      <c r="G92" s="162" t="s">
        <v>330</v>
      </c>
      <c r="H92" s="162" t="s">
        <v>331</v>
      </c>
      <c r="I92" s="162" t="s">
        <v>332</v>
      </c>
      <c r="J92" s="288">
        <v>2</v>
      </c>
      <c r="K92" s="162"/>
      <c r="L92" s="162" t="s">
        <v>167</v>
      </c>
      <c r="M92" s="162"/>
      <c r="N92" s="162" t="s">
        <v>333</v>
      </c>
      <c r="O92" s="148">
        <v>17038.632613770489</v>
      </c>
      <c r="P92" s="148">
        <v>20787.131788799998</v>
      </c>
      <c r="Q92" s="148"/>
      <c r="R92" s="190">
        <v>20787.131788799998</v>
      </c>
      <c r="S92" s="148"/>
      <c r="T92" s="148"/>
      <c r="U92" s="148"/>
      <c r="V92" s="148"/>
      <c r="W92" s="166" t="s">
        <v>87</v>
      </c>
      <c r="X92" s="149" t="s">
        <v>169</v>
      </c>
      <c r="Y92" s="149" t="s">
        <v>71</v>
      </c>
      <c r="Z92" s="153">
        <v>46294</v>
      </c>
      <c r="AA92" s="153">
        <f>Z92+60</f>
        <v>46354</v>
      </c>
      <c r="AB92" s="149"/>
      <c r="AC92" s="149"/>
      <c r="AD92" s="149"/>
      <c r="AE92" s="149"/>
      <c r="AF92" s="162" t="str">
        <f t="shared" si="6"/>
        <v>Ремонт  зданий и сооружений ПО ЮЭС</v>
      </c>
      <c r="AG92" s="162" t="s">
        <v>334</v>
      </c>
      <c r="AH92" s="149">
        <v>876</v>
      </c>
      <c r="AI92" s="149" t="s">
        <v>73</v>
      </c>
      <c r="AJ92" s="162">
        <v>1</v>
      </c>
      <c r="AK92" s="162">
        <v>32000000000</v>
      </c>
      <c r="AL92" s="149" t="s">
        <v>171</v>
      </c>
      <c r="AM92" s="153">
        <f>AA92+20</f>
        <v>46374</v>
      </c>
      <c r="AN92" s="153">
        <v>46374</v>
      </c>
      <c r="AO92" s="153">
        <v>46630</v>
      </c>
      <c r="AP92" s="162">
        <v>2027</v>
      </c>
      <c r="AQ92" s="166"/>
      <c r="AR92" s="166"/>
      <c r="AS92" s="163"/>
      <c r="AT92" s="149"/>
      <c r="AU92" s="153"/>
      <c r="AV92" s="197"/>
      <c r="AW92" s="180"/>
      <c r="AX92" s="149"/>
      <c r="AY92" s="149"/>
      <c r="AZ92" s="149"/>
      <c r="BA92" s="149"/>
      <c r="BB92" s="149"/>
    </row>
    <row r="93" spans="1:56" s="181" customFormat="1" ht="48.75" customHeight="1" x14ac:dyDescent="0.25">
      <c r="A93" s="183" t="s">
        <v>198</v>
      </c>
      <c r="B93" s="184" t="s">
        <v>1822</v>
      </c>
      <c r="C93" s="289" t="s">
        <v>60</v>
      </c>
      <c r="D93" s="163" t="s">
        <v>165</v>
      </c>
      <c r="E93" s="163" t="s">
        <v>305</v>
      </c>
      <c r="F93" s="162" t="s">
        <v>329</v>
      </c>
      <c r="G93" s="162" t="s">
        <v>335</v>
      </c>
      <c r="H93" s="162" t="s">
        <v>331</v>
      </c>
      <c r="I93" s="162" t="s">
        <v>332</v>
      </c>
      <c r="J93" s="288">
        <v>2</v>
      </c>
      <c r="K93" s="162"/>
      <c r="L93" s="162" t="s">
        <v>167</v>
      </c>
      <c r="M93" s="162"/>
      <c r="N93" s="162" t="s">
        <v>333</v>
      </c>
      <c r="O93" s="148">
        <v>12434.117658491805</v>
      </c>
      <c r="P93" s="148">
        <v>15169.623543360001</v>
      </c>
      <c r="Q93" s="148"/>
      <c r="R93" s="190">
        <v>15169.623543360001</v>
      </c>
      <c r="S93" s="148"/>
      <c r="T93" s="148"/>
      <c r="U93" s="148"/>
      <c r="V93" s="148"/>
      <c r="W93" s="166" t="s">
        <v>87</v>
      </c>
      <c r="X93" s="149" t="s">
        <v>169</v>
      </c>
      <c r="Y93" s="149" t="s">
        <v>71</v>
      </c>
      <c r="Z93" s="153">
        <v>46294</v>
      </c>
      <c r="AA93" s="153">
        <f>Z93+60</f>
        <v>46354</v>
      </c>
      <c r="AB93" s="149"/>
      <c r="AC93" s="149"/>
      <c r="AD93" s="149"/>
      <c r="AE93" s="149"/>
      <c r="AF93" s="162" t="str">
        <f t="shared" si="6"/>
        <v>Ремонт  зданий и сооружений ПО ЦЭС</v>
      </c>
      <c r="AG93" s="162" t="s">
        <v>334</v>
      </c>
      <c r="AH93" s="149">
        <v>876</v>
      </c>
      <c r="AI93" s="149" t="s">
        <v>73</v>
      </c>
      <c r="AJ93" s="162">
        <v>1</v>
      </c>
      <c r="AK93" s="162">
        <v>32000000000</v>
      </c>
      <c r="AL93" s="149" t="s">
        <v>171</v>
      </c>
      <c r="AM93" s="153">
        <f>AA93+20</f>
        <v>46374</v>
      </c>
      <c r="AN93" s="153">
        <v>46374</v>
      </c>
      <c r="AO93" s="153">
        <v>46630</v>
      </c>
      <c r="AP93" s="162">
        <v>2027</v>
      </c>
      <c r="AQ93" s="166"/>
      <c r="AR93" s="166"/>
      <c r="AS93" s="163"/>
      <c r="AT93" s="149"/>
      <c r="AU93" s="153"/>
      <c r="AV93" s="197"/>
      <c r="AW93" s="180"/>
      <c r="AX93" s="149"/>
      <c r="AY93" s="149"/>
      <c r="AZ93" s="149"/>
      <c r="BA93" s="149"/>
      <c r="BB93" s="149"/>
    </row>
    <row r="94" spans="1:56" s="181" customFormat="1" ht="48.75" customHeight="1" x14ac:dyDescent="0.25">
      <c r="A94" s="183" t="s">
        <v>198</v>
      </c>
      <c r="B94" s="184" t="s">
        <v>1823</v>
      </c>
      <c r="C94" s="289" t="s">
        <v>60</v>
      </c>
      <c r="D94" s="163" t="s">
        <v>165</v>
      </c>
      <c r="E94" s="163" t="s">
        <v>305</v>
      </c>
      <c r="F94" s="162" t="s">
        <v>329</v>
      </c>
      <c r="G94" s="162" t="s">
        <v>336</v>
      </c>
      <c r="H94" s="162" t="s">
        <v>331</v>
      </c>
      <c r="I94" s="162" t="s">
        <v>332</v>
      </c>
      <c r="J94" s="288">
        <v>2</v>
      </c>
      <c r="K94" s="162"/>
      <c r="L94" s="162" t="s">
        <v>167</v>
      </c>
      <c r="M94" s="162"/>
      <c r="N94" s="162" t="s">
        <v>333</v>
      </c>
      <c r="O94" s="148">
        <v>17174.18443042623</v>
      </c>
      <c r="P94" s="148">
        <v>20952.505005120001</v>
      </c>
      <c r="Q94" s="148"/>
      <c r="R94" s="190">
        <v>20952.505005120001</v>
      </c>
      <c r="S94" s="148"/>
      <c r="T94" s="148"/>
      <c r="U94" s="148"/>
      <c r="V94" s="148"/>
      <c r="W94" s="166" t="s">
        <v>87</v>
      </c>
      <c r="X94" s="149" t="s">
        <v>169</v>
      </c>
      <c r="Y94" s="149" t="s">
        <v>71</v>
      </c>
      <c r="Z94" s="153">
        <v>46294</v>
      </c>
      <c r="AA94" s="153">
        <f>Z94+60</f>
        <v>46354</v>
      </c>
      <c r="AB94" s="149"/>
      <c r="AC94" s="149"/>
      <c r="AD94" s="149"/>
      <c r="AE94" s="149"/>
      <c r="AF94" s="162" t="str">
        <f t="shared" si="6"/>
        <v>Ремонт  зданий и сооружений ПО СВЭС</v>
      </c>
      <c r="AG94" s="162" t="s">
        <v>334</v>
      </c>
      <c r="AH94" s="149">
        <v>876</v>
      </c>
      <c r="AI94" s="149" t="s">
        <v>73</v>
      </c>
      <c r="AJ94" s="162">
        <v>1</v>
      </c>
      <c r="AK94" s="162">
        <v>32000000000</v>
      </c>
      <c r="AL94" s="149" t="s">
        <v>171</v>
      </c>
      <c r="AM94" s="153">
        <f>AA94+20</f>
        <v>46374</v>
      </c>
      <c r="AN94" s="153">
        <v>46374</v>
      </c>
      <c r="AO94" s="153">
        <v>46630</v>
      </c>
      <c r="AP94" s="162">
        <v>2027</v>
      </c>
      <c r="AQ94" s="166"/>
      <c r="AR94" s="166"/>
      <c r="AS94" s="163"/>
      <c r="AT94" s="149"/>
      <c r="AU94" s="153"/>
      <c r="AV94" s="197"/>
      <c r="AW94" s="180"/>
      <c r="AX94" s="149"/>
      <c r="AY94" s="149"/>
      <c r="AZ94" s="149"/>
      <c r="BA94" s="149"/>
      <c r="BB94" s="149"/>
    </row>
    <row r="95" spans="1:56" s="181" customFormat="1" ht="48.75" customHeight="1" x14ac:dyDescent="0.25">
      <c r="A95" s="183" t="s">
        <v>198</v>
      </c>
      <c r="B95" s="184" t="s">
        <v>1824</v>
      </c>
      <c r="C95" s="289" t="s">
        <v>60</v>
      </c>
      <c r="D95" s="163" t="s">
        <v>165</v>
      </c>
      <c r="E95" s="163" t="s">
        <v>305</v>
      </c>
      <c r="F95" s="162" t="s">
        <v>337</v>
      </c>
      <c r="G95" s="162" t="s">
        <v>338</v>
      </c>
      <c r="H95" s="162" t="s">
        <v>85</v>
      </c>
      <c r="I95" s="162" t="s">
        <v>339</v>
      </c>
      <c r="J95" s="288">
        <v>2</v>
      </c>
      <c r="K95" s="162"/>
      <c r="L95" s="162" t="s">
        <v>167</v>
      </c>
      <c r="M95" s="162"/>
      <c r="N95" s="162" t="s">
        <v>333</v>
      </c>
      <c r="O95" s="148">
        <v>3289.5046489180327</v>
      </c>
      <c r="P95" s="148">
        <v>4013.19567168</v>
      </c>
      <c r="Q95" s="148"/>
      <c r="R95" s="190">
        <v>4013.19567168</v>
      </c>
      <c r="S95" s="148"/>
      <c r="T95" s="148"/>
      <c r="U95" s="148"/>
      <c r="V95" s="148"/>
      <c r="W95" s="166" t="s">
        <v>87</v>
      </c>
      <c r="X95" s="149" t="s">
        <v>169</v>
      </c>
      <c r="Y95" s="149" t="s">
        <v>71</v>
      </c>
      <c r="Z95" s="153">
        <v>46294</v>
      </c>
      <c r="AA95" s="153">
        <f>Z95+60</f>
        <v>46354</v>
      </c>
      <c r="AB95" s="149"/>
      <c r="AC95" s="149"/>
      <c r="AD95" s="149"/>
      <c r="AE95" s="149"/>
      <c r="AF95" s="162" t="str">
        <f t="shared" si="6"/>
        <v>Обследование технического состояния зданий и сооружений</v>
      </c>
      <c r="AG95" s="162" t="s">
        <v>340</v>
      </c>
      <c r="AH95" s="149">
        <v>876</v>
      </c>
      <c r="AI95" s="149" t="s">
        <v>73</v>
      </c>
      <c r="AJ95" s="162">
        <v>1</v>
      </c>
      <c r="AK95" s="162">
        <v>32000000000</v>
      </c>
      <c r="AL95" s="149" t="s">
        <v>171</v>
      </c>
      <c r="AM95" s="153">
        <f>AA95+20</f>
        <v>46374</v>
      </c>
      <c r="AN95" s="153">
        <v>46478</v>
      </c>
      <c r="AO95" s="153">
        <v>46630</v>
      </c>
      <c r="AP95" s="162">
        <v>2027</v>
      </c>
      <c r="AQ95" s="166"/>
      <c r="AR95" s="166"/>
      <c r="AS95" s="163"/>
      <c r="AT95" s="149"/>
      <c r="AU95" s="153"/>
      <c r="AV95" s="197"/>
      <c r="AW95" s="180"/>
      <c r="AX95" s="149"/>
      <c r="AY95" s="149"/>
      <c r="AZ95" s="149"/>
      <c r="BA95" s="149"/>
      <c r="BB95" s="149"/>
    </row>
    <row r="96" spans="1:56" s="181" customFormat="1" ht="48.75" customHeight="1" x14ac:dyDescent="0.25">
      <c r="A96" s="183" t="s">
        <v>198</v>
      </c>
      <c r="B96" s="184" t="s">
        <v>1825</v>
      </c>
      <c r="C96" s="289" t="s">
        <v>60</v>
      </c>
      <c r="D96" s="163" t="s">
        <v>165</v>
      </c>
      <c r="E96" s="289" t="s">
        <v>341</v>
      </c>
      <c r="F96" s="163" t="s">
        <v>342</v>
      </c>
      <c r="G96" s="163" t="s">
        <v>343</v>
      </c>
      <c r="H96" s="163" t="s">
        <v>344</v>
      </c>
      <c r="I96" s="163">
        <v>33</v>
      </c>
      <c r="J96" s="289">
        <v>1</v>
      </c>
      <c r="K96" s="289"/>
      <c r="L96" s="289" t="s">
        <v>167</v>
      </c>
      <c r="M96" s="289"/>
      <c r="N96" s="163" t="s">
        <v>345</v>
      </c>
      <c r="O96" s="148">
        <v>491.80327868852459</v>
      </c>
      <c r="P96" s="148">
        <v>600</v>
      </c>
      <c r="Q96" s="148"/>
      <c r="R96" s="148">
        <v>600</v>
      </c>
      <c r="S96" s="148" t="s">
        <v>179</v>
      </c>
      <c r="T96" s="148" t="s">
        <v>179</v>
      </c>
      <c r="U96" s="148"/>
      <c r="V96" s="148"/>
      <c r="W96" s="166" t="s">
        <v>87</v>
      </c>
      <c r="X96" s="149" t="s">
        <v>169</v>
      </c>
      <c r="Y96" s="149" t="s">
        <v>71</v>
      </c>
      <c r="Z96" s="153">
        <v>46326</v>
      </c>
      <c r="AA96" s="153">
        <v>46385</v>
      </c>
      <c r="AB96" s="149"/>
      <c r="AC96" s="149"/>
      <c r="AD96" s="149"/>
      <c r="AE96" s="149"/>
      <c r="AF96" s="162" t="str">
        <f t="shared" si="6"/>
        <v>услуги по ремонту и техническому обслуживанию</v>
      </c>
      <c r="AG96" s="149" t="s">
        <v>346</v>
      </c>
      <c r="AH96" s="149">
        <v>876</v>
      </c>
      <c r="AI96" s="149" t="s">
        <v>73</v>
      </c>
      <c r="AJ96" s="149">
        <v>1</v>
      </c>
      <c r="AK96" s="163" t="s">
        <v>347</v>
      </c>
      <c r="AL96" s="149" t="s">
        <v>171</v>
      </c>
      <c r="AM96" s="153">
        <v>46406</v>
      </c>
      <c r="AN96" s="153">
        <v>46407</v>
      </c>
      <c r="AO96" s="153">
        <v>46752</v>
      </c>
      <c r="AP96" s="163">
        <v>2027</v>
      </c>
      <c r="AQ96" s="166"/>
      <c r="AR96" s="166"/>
      <c r="AS96" s="163"/>
      <c r="AT96" s="149"/>
      <c r="AU96" s="149"/>
      <c r="AV96" s="149"/>
      <c r="AW96" s="149"/>
      <c r="AX96" s="149"/>
      <c r="AY96" s="149"/>
      <c r="AZ96" s="149"/>
      <c r="BA96" s="149"/>
      <c r="BB96" s="149"/>
    </row>
    <row r="97" spans="1:56" s="181" customFormat="1" ht="48.75" customHeight="1" x14ac:dyDescent="0.25">
      <c r="A97" s="183" t="s">
        <v>198</v>
      </c>
      <c r="B97" s="184" t="s">
        <v>1826</v>
      </c>
      <c r="C97" s="289" t="s">
        <v>60</v>
      </c>
      <c r="D97" s="163" t="s">
        <v>165</v>
      </c>
      <c r="E97" s="289" t="s">
        <v>341</v>
      </c>
      <c r="F97" s="163" t="s">
        <v>342</v>
      </c>
      <c r="G97" s="163" t="s">
        <v>343</v>
      </c>
      <c r="H97" s="163" t="s">
        <v>344</v>
      </c>
      <c r="I97" s="163">
        <v>33</v>
      </c>
      <c r="J97" s="289">
        <v>1</v>
      </c>
      <c r="K97" s="289"/>
      <c r="L97" s="289" t="s">
        <v>167</v>
      </c>
      <c r="M97" s="289"/>
      <c r="N97" s="163" t="s">
        <v>345</v>
      </c>
      <c r="O97" s="148">
        <v>491.80327868852459</v>
      </c>
      <c r="P97" s="148">
        <v>600</v>
      </c>
      <c r="Q97" s="148" t="s">
        <v>179</v>
      </c>
      <c r="R97" s="148">
        <v>600</v>
      </c>
      <c r="S97" s="148" t="s">
        <v>179</v>
      </c>
      <c r="T97" s="148" t="s">
        <v>179</v>
      </c>
      <c r="U97" s="148"/>
      <c r="V97" s="148"/>
      <c r="W97" s="166" t="s">
        <v>87</v>
      </c>
      <c r="X97" s="149" t="s">
        <v>169</v>
      </c>
      <c r="Y97" s="149" t="s">
        <v>71</v>
      </c>
      <c r="Z97" s="153">
        <v>46326</v>
      </c>
      <c r="AA97" s="153">
        <v>46385</v>
      </c>
      <c r="AB97" s="149"/>
      <c r="AC97" s="149"/>
      <c r="AD97" s="149"/>
      <c r="AE97" s="149"/>
      <c r="AF97" s="162" t="str">
        <f t="shared" si="6"/>
        <v>услуги по ремонту и техническому обслуживанию</v>
      </c>
      <c r="AG97" s="149" t="s">
        <v>346</v>
      </c>
      <c r="AH97" s="149">
        <v>876</v>
      </c>
      <c r="AI97" s="149" t="s">
        <v>73</v>
      </c>
      <c r="AJ97" s="149">
        <v>1</v>
      </c>
      <c r="AK97" s="163" t="s">
        <v>347</v>
      </c>
      <c r="AL97" s="149" t="s">
        <v>171</v>
      </c>
      <c r="AM97" s="153">
        <v>46406</v>
      </c>
      <c r="AN97" s="153">
        <v>46407</v>
      </c>
      <c r="AO97" s="153">
        <v>46752</v>
      </c>
      <c r="AP97" s="163">
        <v>2027</v>
      </c>
      <c r="AQ97" s="166"/>
      <c r="AR97" s="166"/>
      <c r="AS97" s="163"/>
      <c r="AT97" s="149"/>
      <c r="AU97" s="149"/>
      <c r="AV97" s="149"/>
      <c r="AW97" s="149"/>
      <c r="AX97" s="149"/>
      <c r="AY97" s="149"/>
      <c r="AZ97" s="149"/>
      <c r="BA97" s="149"/>
      <c r="BB97" s="149"/>
    </row>
    <row r="98" spans="1:56" s="181" customFormat="1" ht="48.75" customHeight="1" x14ac:dyDescent="0.25">
      <c r="A98" s="183" t="s">
        <v>198</v>
      </c>
      <c r="B98" s="184" t="s">
        <v>1827</v>
      </c>
      <c r="C98" s="289" t="s">
        <v>60</v>
      </c>
      <c r="D98" s="163" t="s">
        <v>165</v>
      </c>
      <c r="E98" s="289" t="s">
        <v>341</v>
      </c>
      <c r="F98" s="163" t="s">
        <v>342</v>
      </c>
      <c r="G98" s="163" t="s">
        <v>343</v>
      </c>
      <c r="H98" s="163" t="s">
        <v>344</v>
      </c>
      <c r="I98" s="163">
        <v>33</v>
      </c>
      <c r="J98" s="289">
        <v>1</v>
      </c>
      <c r="K98" s="289"/>
      <c r="L98" s="289" t="s">
        <v>167</v>
      </c>
      <c r="M98" s="289"/>
      <c r="N98" s="163" t="s">
        <v>345</v>
      </c>
      <c r="O98" s="148">
        <v>491.80327868852459</v>
      </c>
      <c r="P98" s="148">
        <v>600</v>
      </c>
      <c r="Q98" s="148" t="s">
        <v>179</v>
      </c>
      <c r="R98" s="148">
        <v>600</v>
      </c>
      <c r="S98" s="148" t="s">
        <v>179</v>
      </c>
      <c r="T98" s="148" t="s">
        <v>179</v>
      </c>
      <c r="U98" s="148"/>
      <c r="V98" s="148"/>
      <c r="W98" s="166" t="s">
        <v>87</v>
      </c>
      <c r="X98" s="149" t="s">
        <v>169</v>
      </c>
      <c r="Y98" s="149" t="s">
        <v>71</v>
      </c>
      <c r="Z98" s="153">
        <v>46326</v>
      </c>
      <c r="AA98" s="153">
        <v>46385</v>
      </c>
      <c r="AB98" s="149"/>
      <c r="AC98" s="149"/>
      <c r="AD98" s="149"/>
      <c r="AE98" s="149"/>
      <c r="AF98" s="162" t="str">
        <f t="shared" si="6"/>
        <v>услуги по ремонту и техническому обслуживанию</v>
      </c>
      <c r="AG98" s="149" t="s">
        <v>346</v>
      </c>
      <c r="AH98" s="149">
        <v>876</v>
      </c>
      <c r="AI98" s="149" t="s">
        <v>73</v>
      </c>
      <c r="AJ98" s="149">
        <v>1</v>
      </c>
      <c r="AK98" s="163" t="s">
        <v>347</v>
      </c>
      <c r="AL98" s="149" t="s">
        <v>171</v>
      </c>
      <c r="AM98" s="153">
        <v>46406</v>
      </c>
      <c r="AN98" s="153">
        <v>46407</v>
      </c>
      <c r="AO98" s="153">
        <v>46752</v>
      </c>
      <c r="AP98" s="163">
        <v>2027</v>
      </c>
      <c r="AQ98" s="166"/>
      <c r="AR98" s="166"/>
      <c r="AS98" s="163"/>
      <c r="AT98" s="149"/>
      <c r="AU98" s="149"/>
      <c r="AV98" s="149"/>
      <c r="AW98" s="149"/>
      <c r="AX98" s="149"/>
      <c r="AY98" s="149"/>
      <c r="AZ98" s="149"/>
      <c r="BA98" s="149"/>
      <c r="BB98" s="149"/>
    </row>
    <row r="99" spans="1:56" s="181" customFormat="1" ht="48.75" customHeight="1" x14ac:dyDescent="0.25">
      <c r="A99" s="183" t="s">
        <v>198</v>
      </c>
      <c r="B99" s="184" t="s">
        <v>1828</v>
      </c>
      <c r="C99" s="289" t="s">
        <v>60</v>
      </c>
      <c r="D99" s="163" t="s">
        <v>165</v>
      </c>
      <c r="E99" s="289" t="s">
        <v>341</v>
      </c>
      <c r="F99" s="289" t="s">
        <v>348</v>
      </c>
      <c r="G99" s="306" t="s">
        <v>349</v>
      </c>
      <c r="H99" s="183" t="s">
        <v>350</v>
      </c>
      <c r="I99" s="289" t="s">
        <v>351</v>
      </c>
      <c r="J99" s="289">
        <v>2</v>
      </c>
      <c r="K99" s="289"/>
      <c r="L99" s="289" t="s">
        <v>67</v>
      </c>
      <c r="M99" s="289"/>
      <c r="N99" s="289" t="s">
        <v>310</v>
      </c>
      <c r="O99" s="148">
        <v>2034.6518262295083</v>
      </c>
      <c r="P99" s="148">
        <v>2482.275228</v>
      </c>
      <c r="Q99" s="148"/>
      <c r="R99" s="148">
        <v>2482.275228</v>
      </c>
      <c r="S99" s="148"/>
      <c r="T99" s="148"/>
      <c r="U99" s="148"/>
      <c r="V99" s="148"/>
      <c r="W99" s="166" t="s">
        <v>87</v>
      </c>
      <c r="X99" s="149" t="s">
        <v>169</v>
      </c>
      <c r="Y99" s="149" t="s">
        <v>71</v>
      </c>
      <c r="Z99" s="153">
        <v>46273</v>
      </c>
      <c r="AA99" s="153">
        <f>Z99+39</f>
        <v>46312</v>
      </c>
      <c r="AB99" s="149"/>
      <c r="AC99" s="149"/>
      <c r="AD99" s="149"/>
      <c r="AE99" s="149"/>
      <c r="AF99" s="162" t="str">
        <f t="shared" si="6"/>
        <v>Комплексное обследование состояния ВЛ 35-110 кВ  филиала ПАО "Россети Сибирь"-"Кузбассэнерго-РЭС"</v>
      </c>
      <c r="AG99" s="149" t="s">
        <v>346</v>
      </c>
      <c r="AH99" s="149">
        <v>876</v>
      </c>
      <c r="AI99" s="149" t="s">
        <v>73</v>
      </c>
      <c r="AJ99" s="149">
        <v>1</v>
      </c>
      <c r="AK99" s="185">
        <v>32000000000</v>
      </c>
      <c r="AL99" s="149" t="s">
        <v>171</v>
      </c>
      <c r="AM99" s="153">
        <f>AA99+10</f>
        <v>46322</v>
      </c>
      <c r="AN99" s="153">
        <v>46508</v>
      </c>
      <c r="AO99" s="153">
        <v>46691</v>
      </c>
      <c r="AP99" s="163">
        <v>2027</v>
      </c>
      <c r="AQ99" s="166"/>
      <c r="AR99" s="166"/>
      <c r="AS99" s="149"/>
      <c r="AT99" s="149"/>
      <c r="AU99" s="153"/>
      <c r="AV99" s="197"/>
      <c r="AW99" s="180"/>
      <c r="AX99" s="149"/>
      <c r="AY99" s="149"/>
      <c r="AZ99" s="149"/>
      <c r="BA99" s="149"/>
      <c r="BB99" s="149"/>
    </row>
    <row r="100" spans="1:56" s="181" customFormat="1" ht="48.75" customHeight="1" x14ac:dyDescent="0.25">
      <c r="A100" s="183" t="s">
        <v>198</v>
      </c>
      <c r="B100" s="184" t="s">
        <v>1829</v>
      </c>
      <c r="C100" s="289" t="s">
        <v>60</v>
      </c>
      <c r="D100" s="163" t="s">
        <v>165</v>
      </c>
      <c r="E100" s="289" t="s">
        <v>341</v>
      </c>
      <c r="F100" s="289" t="s">
        <v>348</v>
      </c>
      <c r="G100" s="306" t="s">
        <v>352</v>
      </c>
      <c r="H100" s="289" t="s">
        <v>344</v>
      </c>
      <c r="I100" s="289" t="s">
        <v>353</v>
      </c>
      <c r="J100" s="289">
        <v>2</v>
      </c>
      <c r="K100" s="289"/>
      <c r="L100" s="289" t="s">
        <v>67</v>
      </c>
      <c r="M100" s="289"/>
      <c r="N100" s="289" t="s">
        <v>345</v>
      </c>
      <c r="O100" s="148">
        <v>619.08196721311469</v>
      </c>
      <c r="P100" s="148">
        <v>755.28</v>
      </c>
      <c r="Q100" s="148"/>
      <c r="R100" s="148">
        <v>755.28</v>
      </c>
      <c r="S100" s="148"/>
      <c r="T100" s="148"/>
      <c r="U100" s="148"/>
      <c r="V100" s="148"/>
      <c r="W100" s="166" t="s">
        <v>87</v>
      </c>
      <c r="X100" s="149" t="s">
        <v>169</v>
      </c>
      <c r="Y100" s="149" t="s">
        <v>71</v>
      </c>
      <c r="Z100" s="153">
        <v>46294</v>
      </c>
      <c r="AA100" s="153">
        <f>Z100+39</f>
        <v>46333</v>
      </c>
      <c r="AB100" s="149"/>
      <c r="AC100" s="149"/>
      <c r="AD100" s="149"/>
      <c r="AE100" s="149"/>
      <c r="AF100" s="162" t="str">
        <f t="shared" si="6"/>
        <v>Диагностика, техническое обслуживание и ремонт приборного парка филиала ПАО "Россети Сибирь"-"Кузбассэнерго-РЭС"</v>
      </c>
      <c r="AG100" s="149" t="s">
        <v>346</v>
      </c>
      <c r="AH100" s="149">
        <v>876</v>
      </c>
      <c r="AI100" s="149" t="s">
        <v>73</v>
      </c>
      <c r="AJ100" s="149">
        <v>1</v>
      </c>
      <c r="AK100" s="185">
        <v>32000000000</v>
      </c>
      <c r="AL100" s="149" t="s">
        <v>171</v>
      </c>
      <c r="AM100" s="153">
        <f>AA100+10</f>
        <v>46343</v>
      </c>
      <c r="AN100" s="153">
        <v>46388</v>
      </c>
      <c r="AO100" s="153">
        <v>46568</v>
      </c>
      <c r="AP100" s="163">
        <v>2027</v>
      </c>
      <c r="AQ100" s="166"/>
      <c r="AR100" s="166"/>
      <c r="AS100" s="149"/>
      <c r="AT100" s="149"/>
      <c r="AU100" s="153"/>
      <c r="AV100" s="197"/>
      <c r="AW100" s="180"/>
      <c r="AX100" s="149"/>
      <c r="AY100" s="149"/>
      <c r="AZ100" s="149"/>
      <c r="BA100" s="149"/>
      <c r="BB100" s="149"/>
    </row>
    <row r="101" spans="1:56" s="181" customFormat="1" ht="66.75" customHeight="1" x14ac:dyDescent="0.25">
      <c r="A101" s="183" t="s">
        <v>198</v>
      </c>
      <c r="B101" s="184" t="s">
        <v>1830</v>
      </c>
      <c r="C101" s="289" t="s">
        <v>60</v>
      </c>
      <c r="D101" s="163" t="s">
        <v>165</v>
      </c>
      <c r="E101" s="163" t="s">
        <v>305</v>
      </c>
      <c r="F101" s="162" t="s">
        <v>354</v>
      </c>
      <c r="G101" s="306" t="s">
        <v>355</v>
      </c>
      <c r="H101" s="289" t="s">
        <v>356</v>
      </c>
      <c r="I101" s="289" t="s">
        <v>356</v>
      </c>
      <c r="J101" s="289">
        <v>1</v>
      </c>
      <c r="K101" s="289"/>
      <c r="L101" s="289" t="s">
        <v>167</v>
      </c>
      <c r="M101" s="289"/>
      <c r="N101" s="289" t="s">
        <v>357</v>
      </c>
      <c r="O101" s="190">
        <v>6180.4022163934424</v>
      </c>
      <c r="P101" s="148">
        <v>7540.0907039999993</v>
      </c>
      <c r="Q101" s="148"/>
      <c r="R101" s="148">
        <v>7540.0907039999993</v>
      </c>
      <c r="S101" s="148"/>
      <c r="T101" s="148"/>
      <c r="U101" s="148"/>
      <c r="V101" s="148"/>
      <c r="W101" s="166" t="s">
        <v>87</v>
      </c>
      <c r="X101" s="149" t="s">
        <v>169</v>
      </c>
      <c r="Y101" s="149" t="s">
        <v>71</v>
      </c>
      <c r="Z101" s="153">
        <v>46301</v>
      </c>
      <c r="AA101" s="153">
        <v>46366</v>
      </c>
      <c r="AB101" s="149"/>
      <c r="AC101" s="149"/>
      <c r="AD101" s="149"/>
      <c r="AE101" s="149"/>
      <c r="AF101" s="149" t="str">
        <f t="shared" si="6"/>
        <v xml:space="preserve">Услуги по выполнению работ по техническому 
диагностированию, техническому обслуживанию и ремонту автомобилей иностранного производства. 
</v>
      </c>
      <c r="AG101" s="149" t="s">
        <v>358</v>
      </c>
      <c r="AH101" s="149">
        <v>876</v>
      </c>
      <c r="AI101" s="149" t="s">
        <v>73</v>
      </c>
      <c r="AJ101" s="149">
        <v>1</v>
      </c>
      <c r="AK101" s="149">
        <v>32000000000</v>
      </c>
      <c r="AL101" s="149" t="s">
        <v>171</v>
      </c>
      <c r="AM101" s="153">
        <v>46379</v>
      </c>
      <c r="AN101" s="153">
        <v>46388</v>
      </c>
      <c r="AO101" s="153">
        <v>46752</v>
      </c>
      <c r="AP101" s="163">
        <v>2027</v>
      </c>
      <c r="AQ101" s="149"/>
      <c r="AR101" s="149"/>
      <c r="AS101" s="149"/>
      <c r="AT101" s="149"/>
      <c r="AU101" s="153"/>
      <c r="AV101" s="197"/>
      <c r="AW101" s="180"/>
      <c r="AX101" s="149"/>
      <c r="AY101" s="149"/>
      <c r="AZ101" s="149"/>
      <c r="BA101" s="149"/>
      <c r="BB101" s="149"/>
      <c r="BC101" s="166"/>
    </row>
    <row r="102" spans="1:56" s="181" customFormat="1" ht="68.25" customHeight="1" x14ac:dyDescent="0.25">
      <c r="A102" s="183" t="s">
        <v>198</v>
      </c>
      <c r="B102" s="184" t="s">
        <v>1831</v>
      </c>
      <c r="C102" s="289" t="s">
        <v>60</v>
      </c>
      <c r="D102" s="163" t="s">
        <v>165</v>
      </c>
      <c r="E102" s="163" t="s">
        <v>305</v>
      </c>
      <c r="F102" s="162" t="s">
        <v>359</v>
      </c>
      <c r="G102" s="306" t="s">
        <v>360</v>
      </c>
      <c r="H102" s="289" t="s">
        <v>356</v>
      </c>
      <c r="I102" s="289" t="s">
        <v>356</v>
      </c>
      <c r="J102" s="289">
        <v>1</v>
      </c>
      <c r="K102" s="289"/>
      <c r="L102" s="289" t="s">
        <v>167</v>
      </c>
      <c r="M102" s="289"/>
      <c r="N102" s="289" t="s">
        <v>345</v>
      </c>
      <c r="O102" s="148">
        <v>5718.5761967213111</v>
      </c>
      <c r="P102" s="148">
        <v>6976.6629599999997</v>
      </c>
      <c r="Q102" s="148"/>
      <c r="R102" s="148">
        <v>6976.6629599999997</v>
      </c>
      <c r="S102" s="148"/>
      <c r="T102" s="148"/>
      <c r="U102" s="148"/>
      <c r="V102" s="148"/>
      <c r="W102" s="149" t="s">
        <v>2522</v>
      </c>
      <c r="X102" s="149" t="s">
        <v>169</v>
      </c>
      <c r="Y102" s="149" t="s">
        <v>71</v>
      </c>
      <c r="Z102" s="153">
        <v>46301</v>
      </c>
      <c r="AA102" s="153">
        <v>46366</v>
      </c>
      <c r="AB102" s="149"/>
      <c r="AC102" s="149"/>
      <c r="AD102" s="149"/>
      <c r="AE102" s="149"/>
      <c r="AF102" s="149" t="str">
        <f t="shared" si="6"/>
        <v xml:space="preserve"> Услуги на подрядный ремонт узлов и агрегатов отечественных автомобилей</v>
      </c>
      <c r="AG102" s="149" t="s">
        <v>358</v>
      </c>
      <c r="AH102" s="149">
        <v>876</v>
      </c>
      <c r="AI102" s="149" t="s">
        <v>73</v>
      </c>
      <c r="AJ102" s="149">
        <v>1</v>
      </c>
      <c r="AK102" s="149">
        <v>32000000000</v>
      </c>
      <c r="AL102" s="149" t="s">
        <v>171</v>
      </c>
      <c r="AM102" s="153">
        <v>46379</v>
      </c>
      <c r="AN102" s="153">
        <v>46388</v>
      </c>
      <c r="AO102" s="153">
        <v>46752</v>
      </c>
      <c r="AP102" s="163">
        <v>2027</v>
      </c>
      <c r="AQ102" s="149"/>
      <c r="AR102" s="149"/>
      <c r="AS102" s="149"/>
      <c r="AT102" s="149"/>
      <c r="AU102" s="153"/>
      <c r="AV102" s="197"/>
      <c r="AW102" s="180"/>
      <c r="AX102" s="149"/>
      <c r="AY102" s="149"/>
      <c r="AZ102" s="149"/>
      <c r="BA102" s="149"/>
      <c r="BB102" s="149"/>
      <c r="BC102" s="149"/>
    </row>
    <row r="103" spans="1:56" s="181" customFormat="1" ht="62.25" customHeight="1" x14ac:dyDescent="0.25">
      <c r="A103" s="183" t="s">
        <v>198</v>
      </c>
      <c r="B103" s="184" t="s">
        <v>1832</v>
      </c>
      <c r="C103" s="289" t="s">
        <v>60</v>
      </c>
      <c r="D103" s="163" t="s">
        <v>165</v>
      </c>
      <c r="E103" s="163" t="s">
        <v>305</v>
      </c>
      <c r="F103" s="162" t="s">
        <v>361</v>
      </c>
      <c r="G103" s="306" t="s">
        <v>362</v>
      </c>
      <c r="H103" s="289" t="s">
        <v>356</v>
      </c>
      <c r="I103" s="289" t="s">
        <v>356</v>
      </c>
      <c r="J103" s="289">
        <v>1</v>
      </c>
      <c r="K103" s="289"/>
      <c r="L103" s="289" t="s">
        <v>167</v>
      </c>
      <c r="M103" s="289"/>
      <c r="N103" s="289" t="s">
        <v>357</v>
      </c>
      <c r="O103" s="148">
        <v>5265.1611344262292</v>
      </c>
      <c r="P103" s="148">
        <v>6423.4965839999995</v>
      </c>
      <c r="Q103" s="148"/>
      <c r="R103" s="148">
        <v>6423.4965839999995</v>
      </c>
      <c r="S103" s="148"/>
      <c r="T103" s="148"/>
      <c r="U103" s="148"/>
      <c r="V103" s="148"/>
      <c r="W103" s="283" t="s">
        <v>2522</v>
      </c>
      <c r="X103" s="149" t="s">
        <v>169</v>
      </c>
      <c r="Y103" s="149" t="s">
        <v>71</v>
      </c>
      <c r="Z103" s="153">
        <v>46301</v>
      </c>
      <c r="AA103" s="153">
        <v>46366</v>
      </c>
      <c r="AB103" s="149"/>
      <c r="AC103" s="149"/>
      <c r="AD103" s="149"/>
      <c r="AE103" s="149"/>
      <c r="AF103" s="149" t="str">
        <f t="shared" si="6"/>
        <v>Услуги по диагностике грузоподъемных механизмов</v>
      </c>
      <c r="AG103" s="149" t="s">
        <v>358</v>
      </c>
      <c r="AH103" s="149">
        <v>876</v>
      </c>
      <c r="AI103" s="149" t="s">
        <v>73</v>
      </c>
      <c r="AJ103" s="149">
        <v>1</v>
      </c>
      <c r="AK103" s="149">
        <v>32000000000</v>
      </c>
      <c r="AL103" s="149" t="s">
        <v>171</v>
      </c>
      <c r="AM103" s="153">
        <v>46379</v>
      </c>
      <c r="AN103" s="153">
        <v>46388</v>
      </c>
      <c r="AO103" s="153">
        <v>46752</v>
      </c>
      <c r="AP103" s="163">
        <v>2027</v>
      </c>
      <c r="AQ103" s="149"/>
      <c r="AR103" s="149"/>
      <c r="AS103" s="149"/>
      <c r="AT103" s="149"/>
      <c r="AU103" s="153"/>
      <c r="AV103" s="197"/>
      <c r="AW103" s="180"/>
      <c r="AX103" s="149"/>
      <c r="AY103" s="149"/>
      <c r="AZ103" s="149"/>
      <c r="BA103" s="149"/>
      <c r="BB103" s="149"/>
      <c r="BC103" s="166"/>
    </row>
    <row r="104" spans="1:56" s="181" customFormat="1" ht="62.25" customHeight="1" x14ac:dyDescent="0.25">
      <c r="A104" s="183" t="s">
        <v>198</v>
      </c>
      <c r="B104" s="184" t="s">
        <v>1833</v>
      </c>
      <c r="C104" s="289" t="s">
        <v>60</v>
      </c>
      <c r="D104" s="163" t="s">
        <v>165</v>
      </c>
      <c r="E104" s="163" t="s">
        <v>305</v>
      </c>
      <c r="F104" s="162" t="s">
        <v>363</v>
      </c>
      <c r="G104" s="306" t="s">
        <v>364</v>
      </c>
      <c r="H104" s="289" t="s">
        <v>356</v>
      </c>
      <c r="I104" s="289" t="s">
        <v>356</v>
      </c>
      <c r="J104" s="289">
        <v>1</v>
      </c>
      <c r="K104" s="289"/>
      <c r="L104" s="289" t="s">
        <v>167</v>
      </c>
      <c r="M104" s="289"/>
      <c r="N104" s="289" t="s">
        <v>357</v>
      </c>
      <c r="O104" s="165">
        <v>1278.688524590164</v>
      </c>
      <c r="P104" s="148">
        <v>1560</v>
      </c>
      <c r="Q104" s="148"/>
      <c r="R104" s="148">
        <v>1560</v>
      </c>
      <c r="S104" s="165"/>
      <c r="T104" s="165"/>
      <c r="U104" s="165"/>
      <c r="V104" s="165"/>
      <c r="W104" s="283" t="s">
        <v>2522</v>
      </c>
      <c r="X104" s="149" t="s">
        <v>169</v>
      </c>
      <c r="Y104" s="149" t="s">
        <v>71</v>
      </c>
      <c r="Z104" s="153">
        <v>46301</v>
      </c>
      <c r="AA104" s="153">
        <v>46366</v>
      </c>
      <c r="AB104" s="163"/>
      <c r="AC104" s="163"/>
      <c r="AD104" s="163"/>
      <c r="AE104" s="163"/>
      <c r="AF104" s="149" t="str">
        <f t="shared" si="6"/>
        <v>Услуги технического обслуживания, установки, активации и ремонта цифровых тахографов с блоком СКЗИ</v>
      </c>
      <c r="AG104" s="149" t="s">
        <v>358</v>
      </c>
      <c r="AH104" s="149">
        <v>876</v>
      </c>
      <c r="AI104" s="149" t="s">
        <v>73</v>
      </c>
      <c r="AJ104" s="149">
        <v>1</v>
      </c>
      <c r="AK104" s="149">
        <v>32000000000</v>
      </c>
      <c r="AL104" s="149" t="s">
        <v>171</v>
      </c>
      <c r="AM104" s="153">
        <v>46379</v>
      </c>
      <c r="AN104" s="153">
        <v>46388</v>
      </c>
      <c r="AO104" s="153">
        <v>46752</v>
      </c>
      <c r="AP104" s="163">
        <v>2027</v>
      </c>
      <c r="AQ104" s="163"/>
      <c r="AR104" s="163"/>
      <c r="AS104" s="163"/>
      <c r="AT104" s="163"/>
      <c r="AU104" s="163"/>
      <c r="AV104" s="163"/>
      <c r="AW104" s="163"/>
      <c r="AX104" s="163"/>
      <c r="AY104" s="163"/>
      <c r="AZ104" s="163"/>
      <c r="BA104" s="163"/>
      <c r="BB104" s="163"/>
      <c r="BC104" s="166"/>
    </row>
    <row r="105" spans="1:56" s="181" customFormat="1" ht="62.25" customHeight="1" x14ac:dyDescent="0.25">
      <c r="A105" s="183" t="s">
        <v>198</v>
      </c>
      <c r="B105" s="184" t="s">
        <v>1834</v>
      </c>
      <c r="C105" s="289" t="s">
        <v>60</v>
      </c>
      <c r="D105" s="163" t="s">
        <v>165</v>
      </c>
      <c r="E105" s="163" t="s">
        <v>305</v>
      </c>
      <c r="F105" s="162" t="s">
        <v>365</v>
      </c>
      <c r="G105" s="306" t="s">
        <v>366</v>
      </c>
      <c r="H105" s="289" t="s">
        <v>356</v>
      </c>
      <c r="I105" s="289" t="s">
        <v>356</v>
      </c>
      <c r="J105" s="289">
        <v>1</v>
      </c>
      <c r="K105" s="289"/>
      <c r="L105" s="289" t="s">
        <v>167</v>
      </c>
      <c r="M105" s="289"/>
      <c r="N105" s="289" t="s">
        <v>357</v>
      </c>
      <c r="O105" s="165">
        <v>20116.36297377049</v>
      </c>
      <c r="P105" s="148">
        <v>24541.962828</v>
      </c>
      <c r="Q105" s="148"/>
      <c r="R105" s="148">
        <v>24541.962828</v>
      </c>
      <c r="S105" s="165"/>
      <c r="T105" s="165"/>
      <c r="U105" s="165"/>
      <c r="V105" s="165"/>
      <c r="W105" s="166" t="s">
        <v>87</v>
      </c>
      <c r="X105" s="149" t="s">
        <v>169</v>
      </c>
      <c r="Y105" s="149" t="s">
        <v>71</v>
      </c>
      <c r="Z105" s="153">
        <v>46301</v>
      </c>
      <c r="AA105" s="153">
        <v>46366</v>
      </c>
      <c r="AB105" s="163"/>
      <c r="AC105" s="163"/>
      <c r="AD105" s="163"/>
      <c r="AE105" s="163"/>
      <c r="AF105" s="149" t="str">
        <f t="shared" si="6"/>
        <v>Ремонт и техническое обслуживание грузоподъемных механизмов</v>
      </c>
      <c r="AG105" s="149" t="s">
        <v>358</v>
      </c>
      <c r="AH105" s="149">
        <v>876</v>
      </c>
      <c r="AI105" s="149" t="s">
        <v>73</v>
      </c>
      <c r="AJ105" s="149">
        <v>1</v>
      </c>
      <c r="AK105" s="149">
        <v>32000000000</v>
      </c>
      <c r="AL105" s="149" t="s">
        <v>171</v>
      </c>
      <c r="AM105" s="153">
        <v>46379</v>
      </c>
      <c r="AN105" s="153">
        <v>46388</v>
      </c>
      <c r="AO105" s="153">
        <v>46752</v>
      </c>
      <c r="AP105" s="163">
        <v>2027</v>
      </c>
      <c r="AQ105" s="163"/>
      <c r="AR105" s="163"/>
      <c r="AS105" s="163"/>
      <c r="AT105" s="163"/>
      <c r="AU105" s="163"/>
      <c r="AV105" s="163"/>
      <c r="AW105" s="163"/>
      <c r="AX105" s="163"/>
      <c r="AY105" s="163"/>
      <c r="AZ105" s="163"/>
      <c r="BA105" s="163"/>
      <c r="BB105" s="163"/>
      <c r="BC105" s="166"/>
    </row>
    <row r="106" spans="1:56" s="181" customFormat="1" ht="62.25" customHeight="1" x14ac:dyDescent="0.25">
      <c r="A106" s="183" t="s">
        <v>198</v>
      </c>
      <c r="B106" s="184" t="s">
        <v>1835</v>
      </c>
      <c r="C106" s="289" t="s">
        <v>60</v>
      </c>
      <c r="D106" s="163" t="s">
        <v>165</v>
      </c>
      <c r="E106" s="163" t="s">
        <v>305</v>
      </c>
      <c r="F106" s="162" t="s">
        <v>367</v>
      </c>
      <c r="G106" s="306" t="s">
        <v>368</v>
      </c>
      <c r="H106" s="289" t="s">
        <v>356</v>
      </c>
      <c r="I106" s="289" t="s">
        <v>356</v>
      </c>
      <c r="J106" s="289">
        <v>1</v>
      </c>
      <c r="K106" s="289"/>
      <c r="L106" s="289" t="s">
        <v>167</v>
      </c>
      <c r="M106" s="289"/>
      <c r="N106" s="289" t="s">
        <v>357</v>
      </c>
      <c r="O106" s="165">
        <v>2558.9213114754098</v>
      </c>
      <c r="P106" s="148">
        <v>3121.884</v>
      </c>
      <c r="Q106" s="148"/>
      <c r="R106" s="148">
        <v>3121.884</v>
      </c>
      <c r="S106" s="165"/>
      <c r="T106" s="165"/>
      <c r="U106" s="165"/>
      <c r="V106" s="165"/>
      <c r="W106" s="283" t="s">
        <v>2522</v>
      </c>
      <c r="X106" s="149" t="s">
        <v>169</v>
      </c>
      <c r="Y106" s="149" t="s">
        <v>71</v>
      </c>
      <c r="Z106" s="153">
        <v>46301</v>
      </c>
      <c r="AA106" s="153">
        <v>46366</v>
      </c>
      <c r="AB106" s="163"/>
      <c r="AC106" s="163"/>
      <c r="AD106" s="163"/>
      <c r="AE106" s="163"/>
      <c r="AF106" s="149" t="str">
        <f t="shared" si="6"/>
        <v xml:space="preserve">Ремонт MERLO, TRE EMME MM350B </v>
      </c>
      <c r="AG106" s="149" t="s">
        <v>358</v>
      </c>
      <c r="AH106" s="149">
        <v>876</v>
      </c>
      <c r="AI106" s="149" t="s">
        <v>73</v>
      </c>
      <c r="AJ106" s="149">
        <v>1</v>
      </c>
      <c r="AK106" s="149">
        <v>32000000000</v>
      </c>
      <c r="AL106" s="149" t="s">
        <v>171</v>
      </c>
      <c r="AM106" s="153">
        <v>46379</v>
      </c>
      <c r="AN106" s="153">
        <v>46388</v>
      </c>
      <c r="AO106" s="153">
        <v>46752</v>
      </c>
      <c r="AP106" s="163">
        <v>2027</v>
      </c>
      <c r="AQ106" s="163"/>
      <c r="AR106" s="163"/>
      <c r="AS106" s="163"/>
      <c r="AT106" s="163"/>
      <c r="AU106" s="163"/>
      <c r="AV106" s="163"/>
      <c r="AW106" s="163"/>
      <c r="AX106" s="163"/>
      <c r="AY106" s="163"/>
      <c r="AZ106" s="163"/>
      <c r="BA106" s="163"/>
      <c r="BB106" s="163"/>
      <c r="BC106" s="166"/>
    </row>
    <row r="107" spans="1:56" s="181" customFormat="1" ht="62.25" customHeight="1" x14ac:dyDescent="0.25">
      <c r="A107" s="183" t="s">
        <v>198</v>
      </c>
      <c r="B107" s="184" t="s">
        <v>1836</v>
      </c>
      <c r="C107" s="289" t="s">
        <v>60</v>
      </c>
      <c r="D107" s="163" t="s">
        <v>165</v>
      </c>
      <c r="E107" s="163" t="s">
        <v>305</v>
      </c>
      <c r="F107" s="162" t="s">
        <v>363</v>
      </c>
      <c r="G107" s="306" t="s">
        <v>369</v>
      </c>
      <c r="H107" s="289" t="s">
        <v>356</v>
      </c>
      <c r="I107" s="289" t="s">
        <v>356</v>
      </c>
      <c r="J107" s="289">
        <v>1</v>
      </c>
      <c r="K107" s="289"/>
      <c r="L107" s="289" t="s">
        <v>167</v>
      </c>
      <c r="M107" s="289"/>
      <c r="N107" s="289" t="s">
        <v>357</v>
      </c>
      <c r="O107" s="165">
        <v>1278.688524590164</v>
      </c>
      <c r="P107" s="148">
        <v>1560</v>
      </c>
      <c r="Q107" s="148"/>
      <c r="R107" s="148">
        <v>1560</v>
      </c>
      <c r="S107" s="165"/>
      <c r="T107" s="165"/>
      <c r="U107" s="165"/>
      <c r="V107" s="165"/>
      <c r="W107" s="283" t="s">
        <v>2522</v>
      </c>
      <c r="X107" s="149" t="s">
        <v>169</v>
      </c>
      <c r="Y107" s="149" t="s">
        <v>71</v>
      </c>
      <c r="Z107" s="153">
        <v>46301</v>
      </c>
      <c r="AA107" s="153">
        <v>46366</v>
      </c>
      <c r="AB107" s="163"/>
      <c r="AC107" s="163"/>
      <c r="AD107" s="163"/>
      <c r="AE107" s="163"/>
      <c r="AF107" s="149" t="str">
        <f t="shared" si="6"/>
        <v>Услуги технического обслуживания и диагностирования оборудования Omnicomm</v>
      </c>
      <c r="AG107" s="149" t="s">
        <v>358</v>
      </c>
      <c r="AH107" s="149">
        <v>876</v>
      </c>
      <c r="AI107" s="149" t="s">
        <v>73</v>
      </c>
      <c r="AJ107" s="149">
        <v>1</v>
      </c>
      <c r="AK107" s="149">
        <v>32000000000</v>
      </c>
      <c r="AL107" s="149" t="s">
        <v>171</v>
      </c>
      <c r="AM107" s="153">
        <v>46379</v>
      </c>
      <c r="AN107" s="153">
        <v>46388</v>
      </c>
      <c r="AO107" s="153">
        <v>46752</v>
      </c>
      <c r="AP107" s="163">
        <v>2027</v>
      </c>
      <c r="AQ107" s="163"/>
      <c r="AR107" s="163"/>
      <c r="AS107" s="163"/>
      <c r="AT107" s="163"/>
      <c r="AU107" s="163"/>
      <c r="AV107" s="163"/>
      <c r="AW107" s="163"/>
      <c r="AX107" s="163"/>
      <c r="AY107" s="163"/>
      <c r="AZ107" s="163"/>
      <c r="BA107" s="163"/>
      <c r="BB107" s="163"/>
      <c r="BC107" s="149"/>
    </row>
    <row r="108" spans="1:56" s="181" customFormat="1" ht="62.25" customHeight="1" x14ac:dyDescent="0.25">
      <c r="A108" s="183" t="s">
        <v>198</v>
      </c>
      <c r="B108" s="184" t="s">
        <v>1837</v>
      </c>
      <c r="C108" s="289" t="s">
        <v>60</v>
      </c>
      <c r="D108" s="163" t="s">
        <v>165</v>
      </c>
      <c r="E108" s="289" t="s">
        <v>341</v>
      </c>
      <c r="F108" s="289" t="s">
        <v>348</v>
      </c>
      <c r="G108" s="306" t="s">
        <v>370</v>
      </c>
      <c r="H108" s="289" t="s">
        <v>371</v>
      </c>
      <c r="I108" s="289" t="s">
        <v>372</v>
      </c>
      <c r="J108" s="289">
        <v>2</v>
      </c>
      <c r="K108" s="289"/>
      <c r="L108" s="289" t="s">
        <v>167</v>
      </c>
      <c r="M108" s="289"/>
      <c r="N108" s="289" t="s">
        <v>345</v>
      </c>
      <c r="O108" s="148">
        <v>4823.2131147540986</v>
      </c>
      <c r="P108" s="148">
        <v>5884.3200000000006</v>
      </c>
      <c r="Q108" s="148"/>
      <c r="R108" s="148">
        <v>5884.3200000000006</v>
      </c>
      <c r="S108" s="148"/>
      <c r="T108" s="190"/>
      <c r="U108" s="190"/>
      <c r="V108" s="190"/>
      <c r="W108" s="166" t="s">
        <v>87</v>
      </c>
      <c r="X108" s="149" t="s">
        <v>169</v>
      </c>
      <c r="Y108" s="149" t="s">
        <v>71</v>
      </c>
      <c r="Z108" s="153">
        <v>46281</v>
      </c>
      <c r="AA108" s="153">
        <v>46349</v>
      </c>
      <c r="AB108" s="149"/>
      <c r="AC108" s="149"/>
      <c r="AD108" s="149"/>
      <c r="AE108" s="149"/>
      <c r="AF108" s="149" t="str">
        <f t="shared" si="6"/>
        <v>Техническое обслуживание бензо/электро инструмента</v>
      </c>
      <c r="AG108" s="149" t="s">
        <v>373</v>
      </c>
      <c r="AH108" s="149">
        <v>876</v>
      </c>
      <c r="AI108" s="149" t="s">
        <v>73</v>
      </c>
      <c r="AJ108" s="149">
        <v>1</v>
      </c>
      <c r="AK108" s="185">
        <v>32000000000</v>
      </c>
      <c r="AL108" s="149" t="s">
        <v>171</v>
      </c>
      <c r="AM108" s="153">
        <v>46366</v>
      </c>
      <c r="AN108" s="153">
        <v>46388</v>
      </c>
      <c r="AO108" s="153">
        <v>46752</v>
      </c>
      <c r="AP108" s="149">
        <v>2027</v>
      </c>
      <c r="AQ108" s="166"/>
      <c r="AR108" s="166"/>
      <c r="AS108" s="166"/>
      <c r="AT108" s="166"/>
      <c r="AU108" s="149"/>
      <c r="AV108" s="149"/>
      <c r="AW108" s="149"/>
      <c r="AX108" s="149"/>
      <c r="AY108" s="153"/>
      <c r="AZ108" s="197"/>
      <c r="BA108" s="180"/>
      <c r="BB108" s="149"/>
      <c r="BC108" s="149"/>
      <c r="BD108" s="149"/>
    </row>
    <row r="109" spans="1:56" s="203" customFormat="1" ht="96.75" customHeight="1" x14ac:dyDescent="0.25">
      <c r="A109" s="290" t="s">
        <v>198</v>
      </c>
      <c r="B109" s="184" t="s">
        <v>1838</v>
      </c>
      <c r="C109" s="289" t="s">
        <v>60</v>
      </c>
      <c r="D109" s="163" t="s">
        <v>165</v>
      </c>
      <c r="E109" s="158" t="s">
        <v>341</v>
      </c>
      <c r="F109" s="288"/>
      <c r="G109" s="198" t="s">
        <v>374</v>
      </c>
      <c r="H109" s="288" t="s">
        <v>85</v>
      </c>
      <c r="I109" s="288" t="s">
        <v>375</v>
      </c>
      <c r="J109" s="162">
        <v>1</v>
      </c>
      <c r="K109" s="162"/>
      <c r="L109" s="158" t="s">
        <v>167</v>
      </c>
      <c r="M109" s="158">
        <v>3</v>
      </c>
      <c r="N109" s="158" t="s">
        <v>376</v>
      </c>
      <c r="O109" s="199">
        <v>3836.0655737704919</v>
      </c>
      <c r="P109" s="199">
        <v>4680</v>
      </c>
      <c r="Q109" s="209"/>
      <c r="R109" s="199">
        <v>4680</v>
      </c>
      <c r="S109" s="209"/>
      <c r="T109" s="209"/>
      <c r="U109" s="243"/>
      <c r="V109" s="243"/>
      <c r="W109" s="158" t="s">
        <v>377</v>
      </c>
      <c r="X109" s="149" t="s">
        <v>169</v>
      </c>
      <c r="Y109" s="149" t="s">
        <v>378</v>
      </c>
      <c r="Z109" s="150">
        <v>46371</v>
      </c>
      <c r="AA109" s="150">
        <v>46371</v>
      </c>
      <c r="AB109" s="201" t="s">
        <v>711</v>
      </c>
      <c r="AC109" s="166" t="s">
        <v>379</v>
      </c>
      <c r="AD109" s="176" t="s">
        <v>380</v>
      </c>
      <c r="AE109" s="166">
        <v>420501001</v>
      </c>
      <c r="AF109" s="162" t="s">
        <v>374</v>
      </c>
      <c r="AG109" s="158" t="s">
        <v>358</v>
      </c>
      <c r="AH109" s="149">
        <v>876</v>
      </c>
      <c r="AI109" s="149" t="s">
        <v>73</v>
      </c>
      <c r="AJ109" s="158">
        <v>1</v>
      </c>
      <c r="AK109" s="202">
        <v>32000000000</v>
      </c>
      <c r="AL109" s="149" t="s">
        <v>171</v>
      </c>
      <c r="AM109" s="150">
        <v>46371</v>
      </c>
      <c r="AN109" s="150">
        <v>46419</v>
      </c>
      <c r="AO109" s="150">
        <v>46752</v>
      </c>
      <c r="AP109" s="158">
        <v>2027</v>
      </c>
      <c r="AQ109" s="162"/>
      <c r="AR109" s="162"/>
      <c r="AS109" s="162"/>
      <c r="AT109" s="162"/>
      <c r="AU109" s="162"/>
      <c r="AV109" s="162"/>
      <c r="AW109" s="162"/>
      <c r="AX109" s="158" t="s">
        <v>381</v>
      </c>
      <c r="AY109" s="200"/>
      <c r="AZ109" s="200"/>
      <c r="BA109" s="200"/>
      <c r="BB109" s="200"/>
    </row>
    <row r="110" spans="1:56" s="203" customFormat="1" ht="96.75" customHeight="1" x14ac:dyDescent="0.25">
      <c r="A110" s="290" t="s">
        <v>198</v>
      </c>
      <c r="B110" s="184" t="s">
        <v>1839</v>
      </c>
      <c r="C110" s="289" t="s">
        <v>60</v>
      </c>
      <c r="D110" s="163" t="s">
        <v>165</v>
      </c>
      <c r="E110" s="158" t="s">
        <v>341</v>
      </c>
      <c r="F110" s="288"/>
      <c r="G110" s="198" t="s">
        <v>382</v>
      </c>
      <c r="H110" s="288" t="s">
        <v>85</v>
      </c>
      <c r="I110" s="288" t="s">
        <v>375</v>
      </c>
      <c r="J110" s="162">
        <v>1</v>
      </c>
      <c r="K110" s="162"/>
      <c r="L110" s="158" t="s">
        <v>167</v>
      </c>
      <c r="M110" s="158"/>
      <c r="N110" s="158" t="s">
        <v>345</v>
      </c>
      <c r="O110" s="199">
        <v>9440.6557377049194</v>
      </c>
      <c r="P110" s="199">
        <v>11517.6</v>
      </c>
      <c r="Q110" s="209"/>
      <c r="R110" s="199">
        <v>11517.6</v>
      </c>
      <c r="S110" s="209"/>
      <c r="T110" s="209"/>
      <c r="U110" s="243"/>
      <c r="V110" s="243"/>
      <c r="W110" s="166" t="s">
        <v>87</v>
      </c>
      <c r="X110" s="149" t="s">
        <v>169</v>
      </c>
      <c r="Y110" s="158" t="s">
        <v>383</v>
      </c>
      <c r="Z110" s="156">
        <v>46296</v>
      </c>
      <c r="AA110" s="156">
        <v>46343</v>
      </c>
      <c r="AB110" s="166"/>
      <c r="AC110" s="166"/>
      <c r="AD110" s="176"/>
      <c r="AE110" s="166"/>
      <c r="AF110" s="198" t="s">
        <v>382</v>
      </c>
      <c r="AG110" s="158" t="s">
        <v>358</v>
      </c>
      <c r="AH110" s="149">
        <v>876</v>
      </c>
      <c r="AI110" s="149" t="s">
        <v>73</v>
      </c>
      <c r="AJ110" s="158">
        <v>1</v>
      </c>
      <c r="AK110" s="202">
        <v>32000000000</v>
      </c>
      <c r="AL110" s="149" t="s">
        <v>171</v>
      </c>
      <c r="AM110" s="150">
        <v>46371</v>
      </c>
      <c r="AN110" s="150">
        <v>46447</v>
      </c>
      <c r="AO110" s="150">
        <v>46752</v>
      </c>
      <c r="AP110" s="158">
        <v>2027</v>
      </c>
      <c r="AQ110" s="162"/>
      <c r="AR110" s="162"/>
      <c r="AS110" s="162"/>
      <c r="AT110" s="162"/>
      <c r="AU110" s="162"/>
      <c r="AV110" s="162"/>
      <c r="AW110" s="162"/>
      <c r="AX110" s="158" t="s">
        <v>384</v>
      </c>
      <c r="AY110" s="200"/>
      <c r="AZ110" s="200"/>
      <c r="BA110" s="200"/>
      <c r="BB110" s="200"/>
    </row>
    <row r="111" spans="1:56" s="203" customFormat="1" ht="56.25" customHeight="1" x14ac:dyDescent="0.25">
      <c r="A111" s="290" t="s">
        <v>198</v>
      </c>
      <c r="B111" s="184" t="s">
        <v>1840</v>
      </c>
      <c r="C111" s="289" t="s">
        <v>60</v>
      </c>
      <c r="D111" s="163" t="s">
        <v>165</v>
      </c>
      <c r="E111" s="158" t="s">
        <v>341</v>
      </c>
      <c r="F111" s="288"/>
      <c r="G111" s="198" t="s">
        <v>385</v>
      </c>
      <c r="H111" s="288" t="s">
        <v>85</v>
      </c>
      <c r="I111" s="288" t="s">
        <v>375</v>
      </c>
      <c r="J111" s="162">
        <v>1</v>
      </c>
      <c r="K111" s="162"/>
      <c r="L111" s="158" t="s">
        <v>167</v>
      </c>
      <c r="M111" s="158"/>
      <c r="N111" s="158" t="s">
        <v>345</v>
      </c>
      <c r="O111" s="199">
        <v>3984.5901639344261</v>
      </c>
      <c r="P111" s="199">
        <v>4861.2</v>
      </c>
      <c r="Q111" s="209"/>
      <c r="R111" s="199">
        <v>4861.2</v>
      </c>
      <c r="S111" s="209"/>
      <c r="T111" s="209"/>
      <c r="U111" s="243"/>
      <c r="V111" s="243"/>
      <c r="W111" s="166" t="s">
        <v>87</v>
      </c>
      <c r="X111" s="149" t="s">
        <v>169</v>
      </c>
      <c r="Y111" s="158" t="s">
        <v>383</v>
      </c>
      <c r="Z111" s="156">
        <v>46296</v>
      </c>
      <c r="AA111" s="156">
        <v>46343</v>
      </c>
      <c r="AB111" s="166"/>
      <c r="AC111" s="166"/>
      <c r="AD111" s="176"/>
      <c r="AE111" s="166"/>
      <c r="AF111" s="166" t="s">
        <v>386</v>
      </c>
      <c r="AG111" s="158" t="s">
        <v>358</v>
      </c>
      <c r="AH111" s="149">
        <v>876</v>
      </c>
      <c r="AI111" s="149" t="s">
        <v>73</v>
      </c>
      <c r="AJ111" s="158">
        <v>1</v>
      </c>
      <c r="AK111" s="202">
        <v>32000000000</v>
      </c>
      <c r="AL111" s="149" t="s">
        <v>171</v>
      </c>
      <c r="AM111" s="150">
        <v>46371</v>
      </c>
      <c r="AN111" s="150">
        <v>46508</v>
      </c>
      <c r="AO111" s="150">
        <v>46752</v>
      </c>
      <c r="AP111" s="158">
        <v>2027</v>
      </c>
      <c r="AQ111" s="162"/>
      <c r="AR111" s="162"/>
      <c r="AS111" s="162"/>
      <c r="AT111" s="162"/>
      <c r="AU111" s="162"/>
      <c r="AV111" s="162"/>
      <c r="AW111" s="162"/>
      <c r="AX111" s="158" t="s">
        <v>381</v>
      </c>
      <c r="AY111" s="200"/>
      <c r="AZ111" s="200"/>
      <c r="BA111" s="200"/>
      <c r="BB111" s="200"/>
    </row>
    <row r="112" spans="1:56" s="157" customFormat="1" ht="60.75" customHeight="1" x14ac:dyDescent="0.25">
      <c r="A112" s="290" t="s">
        <v>198</v>
      </c>
      <c r="B112" s="184" t="s">
        <v>1841</v>
      </c>
      <c r="C112" s="289" t="s">
        <v>60</v>
      </c>
      <c r="D112" s="163" t="s">
        <v>165</v>
      </c>
      <c r="E112" s="158" t="s">
        <v>341</v>
      </c>
      <c r="G112" s="158" t="s">
        <v>387</v>
      </c>
      <c r="H112" s="288" t="s">
        <v>85</v>
      </c>
      <c r="I112" s="288" t="s">
        <v>375</v>
      </c>
      <c r="J112" s="162">
        <v>1</v>
      </c>
      <c r="K112" s="162"/>
      <c r="L112" s="158" t="s">
        <v>167</v>
      </c>
      <c r="M112" s="158">
        <v>3</v>
      </c>
      <c r="N112" s="158" t="s">
        <v>168</v>
      </c>
      <c r="O112" s="199">
        <v>499</v>
      </c>
      <c r="P112" s="199">
        <v>499</v>
      </c>
      <c r="Q112" s="248"/>
      <c r="R112" s="199">
        <v>499</v>
      </c>
      <c r="S112" s="248"/>
      <c r="T112" s="248"/>
      <c r="U112" s="248"/>
      <c r="V112" s="248"/>
      <c r="W112" s="158" t="s">
        <v>404</v>
      </c>
      <c r="X112" s="149" t="s">
        <v>169</v>
      </c>
      <c r="Y112" s="149" t="s">
        <v>378</v>
      </c>
      <c r="Z112" s="150">
        <v>46326</v>
      </c>
      <c r="AA112" s="150">
        <v>46326</v>
      </c>
      <c r="AB112" s="201"/>
      <c r="AC112" s="158"/>
      <c r="AD112" s="204"/>
      <c r="AE112" s="158"/>
      <c r="AF112" s="158" t="s">
        <v>387</v>
      </c>
      <c r="AG112" s="158" t="s">
        <v>358</v>
      </c>
      <c r="AH112" s="149">
        <v>876</v>
      </c>
      <c r="AI112" s="149" t="s">
        <v>73</v>
      </c>
      <c r="AJ112" s="158">
        <v>1</v>
      </c>
      <c r="AK112" s="202">
        <v>32000000000</v>
      </c>
      <c r="AL112" s="149" t="s">
        <v>171</v>
      </c>
      <c r="AM112" s="150">
        <v>46326</v>
      </c>
      <c r="AN112" s="150">
        <v>46326</v>
      </c>
      <c r="AO112" s="150">
        <v>46387</v>
      </c>
      <c r="AP112" s="158">
        <v>2027</v>
      </c>
    </row>
    <row r="113" spans="1:54" s="181" customFormat="1" ht="38.25" x14ac:dyDescent="0.25">
      <c r="A113" s="183" t="s">
        <v>198</v>
      </c>
      <c r="B113" s="289" t="s">
        <v>1842</v>
      </c>
      <c r="C113" s="289" t="s">
        <v>60</v>
      </c>
      <c r="D113" s="289" t="s">
        <v>175</v>
      </c>
      <c r="E113" s="289" t="s">
        <v>200</v>
      </c>
      <c r="F113" s="289">
        <v>12</v>
      </c>
      <c r="G113" s="307" t="s">
        <v>388</v>
      </c>
      <c r="H113" s="288" t="s">
        <v>389</v>
      </c>
      <c r="I113" s="288" t="s">
        <v>389</v>
      </c>
      <c r="J113" s="289">
        <v>1</v>
      </c>
      <c r="K113" s="289"/>
      <c r="L113" s="289" t="s">
        <v>167</v>
      </c>
      <c r="M113" s="289"/>
      <c r="N113" s="162" t="s">
        <v>390</v>
      </c>
      <c r="O113" s="190">
        <v>2141.1026439344259</v>
      </c>
      <c r="P113" s="148">
        <v>2612.1452255999998</v>
      </c>
      <c r="Q113" s="148"/>
      <c r="R113" s="148">
        <v>2612.1452255999998</v>
      </c>
      <c r="S113" s="148"/>
      <c r="T113" s="148"/>
      <c r="U113" s="148"/>
      <c r="V113" s="148"/>
      <c r="W113" s="149" t="s">
        <v>2521</v>
      </c>
      <c r="X113" s="166" t="s">
        <v>178</v>
      </c>
      <c r="Y113" s="149" t="s">
        <v>71</v>
      </c>
      <c r="Z113" s="153">
        <v>46295</v>
      </c>
      <c r="AA113" s="153">
        <v>46356</v>
      </c>
      <c r="AB113" s="153"/>
      <c r="AC113" s="153"/>
      <c r="AD113" s="149"/>
      <c r="AE113" s="149"/>
      <c r="AF113" s="183" t="s">
        <v>388</v>
      </c>
      <c r="AG113" s="166" t="s">
        <v>391</v>
      </c>
      <c r="AH113" s="149">
        <v>876</v>
      </c>
      <c r="AI113" s="149" t="s">
        <v>73</v>
      </c>
      <c r="AJ113" s="149">
        <v>100</v>
      </c>
      <c r="AK113" s="182" t="s">
        <v>181</v>
      </c>
      <c r="AL113" s="149" t="s">
        <v>392</v>
      </c>
      <c r="AM113" s="153">
        <v>46376</v>
      </c>
      <c r="AN113" s="153">
        <v>46376</v>
      </c>
      <c r="AO113" s="153">
        <v>46752</v>
      </c>
      <c r="AP113" s="149">
        <v>2027</v>
      </c>
      <c r="AQ113" s="153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</row>
    <row r="114" spans="1:54" s="181" customFormat="1" ht="38.25" x14ac:dyDescent="0.25">
      <c r="A114" s="183" t="s">
        <v>198</v>
      </c>
      <c r="B114" s="289" t="s">
        <v>1843</v>
      </c>
      <c r="C114" s="289" t="s">
        <v>60</v>
      </c>
      <c r="D114" s="289" t="s">
        <v>175</v>
      </c>
      <c r="E114" s="289" t="s">
        <v>200</v>
      </c>
      <c r="F114" s="289">
        <v>13</v>
      </c>
      <c r="G114" s="167" t="s">
        <v>202</v>
      </c>
      <c r="H114" s="288" t="s">
        <v>393</v>
      </c>
      <c r="I114" s="288" t="s">
        <v>394</v>
      </c>
      <c r="J114" s="289">
        <v>2</v>
      </c>
      <c r="K114" s="289"/>
      <c r="L114" s="289" t="s">
        <v>167</v>
      </c>
      <c r="M114" s="289"/>
      <c r="N114" s="162" t="s">
        <v>390</v>
      </c>
      <c r="O114" s="190">
        <v>1198.4141390163941</v>
      </c>
      <c r="P114" s="148">
        <v>1462.0652496000007</v>
      </c>
      <c r="Q114" s="148"/>
      <c r="R114" s="148">
        <v>1462.0652496000007</v>
      </c>
      <c r="S114" s="148"/>
      <c r="T114" s="148"/>
      <c r="U114" s="148"/>
      <c r="V114" s="148"/>
      <c r="W114" s="166" t="s">
        <v>87</v>
      </c>
      <c r="X114" s="166" t="s">
        <v>178</v>
      </c>
      <c r="Y114" s="149" t="s">
        <v>71</v>
      </c>
      <c r="Z114" s="153">
        <v>46295</v>
      </c>
      <c r="AA114" s="153">
        <v>46356</v>
      </c>
      <c r="AB114" s="153"/>
      <c r="AC114" s="153"/>
      <c r="AD114" s="149"/>
      <c r="AE114" s="149"/>
      <c r="AF114" s="183" t="s">
        <v>202</v>
      </c>
      <c r="AG114" s="163" t="s">
        <v>391</v>
      </c>
      <c r="AH114" s="149">
        <v>876</v>
      </c>
      <c r="AI114" s="149" t="s">
        <v>73</v>
      </c>
      <c r="AJ114" s="149">
        <v>100</v>
      </c>
      <c r="AK114" s="182" t="s">
        <v>181</v>
      </c>
      <c r="AL114" s="149" t="s">
        <v>392</v>
      </c>
      <c r="AM114" s="153">
        <v>46376</v>
      </c>
      <c r="AN114" s="153">
        <v>46376</v>
      </c>
      <c r="AO114" s="153">
        <v>46752</v>
      </c>
      <c r="AP114" s="149">
        <v>2027</v>
      </c>
      <c r="AQ114" s="153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</row>
    <row r="115" spans="1:54" s="181" customFormat="1" ht="38.25" x14ac:dyDescent="0.25">
      <c r="A115" s="183" t="s">
        <v>198</v>
      </c>
      <c r="B115" s="289" t="s">
        <v>1844</v>
      </c>
      <c r="C115" s="289" t="s">
        <v>60</v>
      </c>
      <c r="D115" s="289" t="s">
        <v>175</v>
      </c>
      <c r="E115" s="289" t="s">
        <v>200</v>
      </c>
      <c r="F115" s="289">
        <v>231</v>
      </c>
      <c r="G115" s="167" t="s">
        <v>395</v>
      </c>
      <c r="H115" s="288" t="s">
        <v>396</v>
      </c>
      <c r="I115" s="288" t="s">
        <v>396</v>
      </c>
      <c r="J115" s="289">
        <v>2</v>
      </c>
      <c r="K115" s="289"/>
      <c r="L115" s="289" t="s">
        <v>167</v>
      </c>
      <c r="M115" s="289"/>
      <c r="N115" s="162" t="s">
        <v>390</v>
      </c>
      <c r="O115" s="190">
        <v>1752.1510475331149</v>
      </c>
      <c r="P115" s="148">
        <v>2137.6242779904001</v>
      </c>
      <c r="Q115" s="148"/>
      <c r="R115" s="148">
        <v>2137.6242779904001</v>
      </c>
      <c r="S115" s="148"/>
      <c r="T115" s="148"/>
      <c r="U115" s="148"/>
      <c r="V115" s="148"/>
      <c r="W115" s="166" t="s">
        <v>87</v>
      </c>
      <c r="X115" s="166" t="s">
        <v>178</v>
      </c>
      <c r="Y115" s="149" t="s">
        <v>71</v>
      </c>
      <c r="Z115" s="153">
        <v>46295</v>
      </c>
      <c r="AA115" s="153">
        <v>46356</v>
      </c>
      <c r="AB115" s="149"/>
      <c r="AC115" s="149"/>
      <c r="AD115" s="149"/>
      <c r="AE115" s="149"/>
      <c r="AF115" s="183" t="s">
        <v>395</v>
      </c>
      <c r="AG115" s="163" t="s">
        <v>391</v>
      </c>
      <c r="AH115" s="149">
        <v>876</v>
      </c>
      <c r="AI115" s="149" t="s">
        <v>73</v>
      </c>
      <c r="AJ115" s="149">
        <v>100</v>
      </c>
      <c r="AK115" s="182" t="s">
        <v>181</v>
      </c>
      <c r="AL115" s="149" t="s">
        <v>392</v>
      </c>
      <c r="AM115" s="153">
        <v>46376</v>
      </c>
      <c r="AN115" s="153">
        <v>46376</v>
      </c>
      <c r="AO115" s="153">
        <v>46752</v>
      </c>
      <c r="AP115" s="149">
        <v>2027</v>
      </c>
      <c r="AQ115" s="149"/>
      <c r="AR115" s="149"/>
      <c r="AS115" s="149"/>
      <c r="AT115" s="149"/>
      <c r="AU115" s="153"/>
      <c r="AV115" s="197"/>
      <c r="AW115" s="180"/>
      <c r="AX115" s="149"/>
      <c r="AY115" s="149"/>
      <c r="AZ115" s="149"/>
      <c r="BA115" s="149"/>
      <c r="BB115" s="149"/>
    </row>
    <row r="116" spans="1:54" s="181" customFormat="1" ht="38.25" x14ac:dyDescent="0.25">
      <c r="A116" s="183" t="s">
        <v>198</v>
      </c>
      <c r="B116" s="289" t="s">
        <v>1845</v>
      </c>
      <c r="C116" s="289" t="s">
        <v>60</v>
      </c>
      <c r="D116" s="289" t="s">
        <v>175</v>
      </c>
      <c r="E116" s="289" t="s">
        <v>200</v>
      </c>
      <c r="F116" s="289">
        <v>28</v>
      </c>
      <c r="G116" s="167" t="s">
        <v>397</v>
      </c>
      <c r="H116" s="288" t="s">
        <v>398</v>
      </c>
      <c r="I116" s="288" t="s">
        <v>398</v>
      </c>
      <c r="J116" s="289">
        <v>2</v>
      </c>
      <c r="K116" s="289"/>
      <c r="L116" s="289" t="s">
        <v>167</v>
      </c>
      <c r="M116" s="289"/>
      <c r="N116" s="162" t="s">
        <v>390</v>
      </c>
      <c r="O116" s="190">
        <v>1591.7337470360653</v>
      </c>
      <c r="P116" s="148">
        <v>1941.9151713839997</v>
      </c>
      <c r="Q116" s="148"/>
      <c r="R116" s="148">
        <v>1941.9151713839997</v>
      </c>
      <c r="S116" s="148"/>
      <c r="T116" s="148"/>
      <c r="U116" s="148"/>
      <c r="V116" s="148"/>
      <c r="W116" s="166" t="s">
        <v>87</v>
      </c>
      <c r="X116" s="166" t="s">
        <v>178</v>
      </c>
      <c r="Y116" s="149" t="s">
        <v>71</v>
      </c>
      <c r="Z116" s="153">
        <v>46295</v>
      </c>
      <c r="AA116" s="153">
        <v>46356</v>
      </c>
      <c r="AB116" s="149"/>
      <c r="AC116" s="149"/>
      <c r="AD116" s="149"/>
      <c r="AE116" s="149"/>
      <c r="AF116" s="183" t="s">
        <v>397</v>
      </c>
      <c r="AG116" s="163" t="s">
        <v>391</v>
      </c>
      <c r="AH116" s="149">
        <v>876</v>
      </c>
      <c r="AI116" s="149" t="s">
        <v>73</v>
      </c>
      <c r="AJ116" s="149">
        <v>100</v>
      </c>
      <c r="AK116" s="182" t="s">
        <v>181</v>
      </c>
      <c r="AL116" s="149" t="s">
        <v>392</v>
      </c>
      <c r="AM116" s="153">
        <v>46376</v>
      </c>
      <c r="AN116" s="153">
        <v>46376</v>
      </c>
      <c r="AO116" s="153">
        <v>46752</v>
      </c>
      <c r="AP116" s="149">
        <v>2027</v>
      </c>
      <c r="AQ116" s="149"/>
      <c r="AR116" s="149"/>
      <c r="AS116" s="149"/>
      <c r="AT116" s="149"/>
      <c r="AU116" s="153"/>
      <c r="AV116" s="197"/>
      <c r="AW116" s="180"/>
      <c r="AX116" s="149"/>
      <c r="AY116" s="149"/>
      <c r="AZ116" s="149"/>
      <c r="BA116" s="149"/>
      <c r="BB116" s="149"/>
    </row>
    <row r="117" spans="1:54" s="181" customFormat="1" ht="38.25" x14ac:dyDescent="0.25">
      <c r="A117" s="183" t="s">
        <v>198</v>
      </c>
      <c r="B117" s="289" t="s">
        <v>1846</v>
      </c>
      <c r="C117" s="289" t="s">
        <v>60</v>
      </c>
      <c r="D117" s="289" t="s">
        <v>175</v>
      </c>
      <c r="E117" s="289" t="s">
        <v>200</v>
      </c>
      <c r="F117" s="289">
        <v>30</v>
      </c>
      <c r="G117" s="167" t="s">
        <v>213</v>
      </c>
      <c r="H117" s="288" t="s">
        <v>297</v>
      </c>
      <c r="I117" s="288" t="s">
        <v>399</v>
      </c>
      <c r="J117" s="289">
        <v>2</v>
      </c>
      <c r="K117" s="289"/>
      <c r="L117" s="289" t="s">
        <v>167</v>
      </c>
      <c r="M117" s="289"/>
      <c r="N117" s="162" t="s">
        <v>390</v>
      </c>
      <c r="O117" s="190">
        <v>2918.9324773770495</v>
      </c>
      <c r="P117" s="148">
        <v>3561.0976224000001</v>
      </c>
      <c r="Q117" s="148"/>
      <c r="R117" s="148">
        <v>3561.0976224000001</v>
      </c>
      <c r="S117" s="148"/>
      <c r="T117" s="148"/>
      <c r="U117" s="148"/>
      <c r="V117" s="148"/>
      <c r="W117" s="166" t="s">
        <v>87</v>
      </c>
      <c r="X117" s="166" t="s">
        <v>178</v>
      </c>
      <c r="Y117" s="149" t="s">
        <v>71</v>
      </c>
      <c r="Z117" s="153">
        <v>46295</v>
      </c>
      <c r="AA117" s="153">
        <v>46356</v>
      </c>
      <c r="AB117" s="149"/>
      <c r="AC117" s="149"/>
      <c r="AD117" s="149"/>
      <c r="AE117" s="149"/>
      <c r="AF117" s="183" t="s">
        <v>213</v>
      </c>
      <c r="AG117" s="163" t="s">
        <v>391</v>
      </c>
      <c r="AH117" s="149">
        <v>876</v>
      </c>
      <c r="AI117" s="149" t="s">
        <v>73</v>
      </c>
      <c r="AJ117" s="149">
        <v>100</v>
      </c>
      <c r="AK117" s="182" t="s">
        <v>181</v>
      </c>
      <c r="AL117" s="149" t="s">
        <v>392</v>
      </c>
      <c r="AM117" s="153">
        <v>46376</v>
      </c>
      <c r="AN117" s="153">
        <v>46376</v>
      </c>
      <c r="AO117" s="153">
        <v>46752</v>
      </c>
      <c r="AP117" s="149">
        <v>2027</v>
      </c>
      <c r="AQ117" s="149"/>
      <c r="AR117" s="149"/>
      <c r="AS117" s="149"/>
      <c r="AT117" s="149"/>
      <c r="AU117" s="153"/>
      <c r="AV117" s="197"/>
      <c r="AW117" s="180"/>
      <c r="AX117" s="149"/>
      <c r="AY117" s="149"/>
      <c r="AZ117" s="149"/>
      <c r="BA117" s="149"/>
      <c r="BB117" s="149"/>
    </row>
    <row r="118" spans="1:54" s="181" customFormat="1" ht="38.25" x14ac:dyDescent="0.25">
      <c r="A118" s="183" t="s">
        <v>198</v>
      </c>
      <c r="B118" s="289" t="s">
        <v>1847</v>
      </c>
      <c r="C118" s="289" t="s">
        <v>60</v>
      </c>
      <c r="D118" s="289" t="s">
        <v>175</v>
      </c>
      <c r="E118" s="289" t="s">
        <v>200</v>
      </c>
      <c r="F118" s="289">
        <v>29</v>
      </c>
      <c r="G118" s="167" t="s">
        <v>400</v>
      </c>
      <c r="H118" s="288" t="s">
        <v>297</v>
      </c>
      <c r="I118" s="288" t="s">
        <v>399</v>
      </c>
      <c r="J118" s="289">
        <v>2</v>
      </c>
      <c r="K118" s="289"/>
      <c r="L118" s="289" t="s">
        <v>167</v>
      </c>
      <c r="M118" s="289"/>
      <c r="N118" s="162" t="s">
        <v>390</v>
      </c>
      <c r="O118" s="190">
        <v>3523.4181442622953</v>
      </c>
      <c r="P118" s="148">
        <v>4298.5701360000003</v>
      </c>
      <c r="Q118" s="148"/>
      <c r="R118" s="148">
        <v>4298.5701360000003</v>
      </c>
      <c r="S118" s="148"/>
      <c r="T118" s="148"/>
      <c r="U118" s="148"/>
      <c r="V118" s="148"/>
      <c r="W118" s="166" t="s">
        <v>87</v>
      </c>
      <c r="X118" s="166" t="s">
        <v>178</v>
      </c>
      <c r="Y118" s="149" t="s">
        <v>71</v>
      </c>
      <c r="Z118" s="153">
        <v>46295</v>
      </c>
      <c r="AA118" s="153">
        <v>46356</v>
      </c>
      <c r="AB118" s="149"/>
      <c r="AC118" s="149"/>
      <c r="AD118" s="149"/>
      <c r="AE118" s="149"/>
      <c r="AF118" s="183" t="s">
        <v>400</v>
      </c>
      <c r="AG118" s="163" t="s">
        <v>391</v>
      </c>
      <c r="AH118" s="149">
        <v>876</v>
      </c>
      <c r="AI118" s="149" t="s">
        <v>73</v>
      </c>
      <c r="AJ118" s="149">
        <v>100</v>
      </c>
      <c r="AK118" s="182" t="s">
        <v>181</v>
      </c>
      <c r="AL118" s="149" t="s">
        <v>392</v>
      </c>
      <c r="AM118" s="153">
        <v>46376</v>
      </c>
      <c r="AN118" s="153">
        <v>46376</v>
      </c>
      <c r="AO118" s="153">
        <v>46752</v>
      </c>
      <c r="AP118" s="149">
        <v>2027</v>
      </c>
      <c r="AQ118" s="149"/>
      <c r="AR118" s="149"/>
      <c r="AS118" s="149"/>
      <c r="AT118" s="149"/>
      <c r="AU118" s="153"/>
      <c r="AV118" s="197"/>
      <c r="AW118" s="180"/>
      <c r="AX118" s="149"/>
      <c r="AY118" s="149"/>
      <c r="AZ118" s="149"/>
      <c r="BA118" s="149"/>
      <c r="BB118" s="149"/>
    </row>
    <row r="119" spans="1:54" s="181" customFormat="1" ht="38.25" x14ac:dyDescent="0.25">
      <c r="A119" s="183" t="s">
        <v>198</v>
      </c>
      <c r="B119" s="289" t="s">
        <v>1848</v>
      </c>
      <c r="C119" s="289" t="s">
        <v>60</v>
      </c>
      <c r="D119" s="289" t="s">
        <v>175</v>
      </c>
      <c r="E119" s="289" t="s">
        <v>200</v>
      </c>
      <c r="F119" s="289">
        <v>14</v>
      </c>
      <c r="G119" s="167" t="s">
        <v>401</v>
      </c>
      <c r="H119" s="288" t="s">
        <v>402</v>
      </c>
      <c r="I119" s="288" t="s">
        <v>403</v>
      </c>
      <c r="J119" s="289">
        <v>1</v>
      </c>
      <c r="K119" s="289"/>
      <c r="L119" s="289" t="s">
        <v>167</v>
      </c>
      <c r="M119" s="289"/>
      <c r="N119" s="162" t="s">
        <v>390</v>
      </c>
      <c r="O119" s="190">
        <v>208.97213901639341</v>
      </c>
      <c r="P119" s="148">
        <v>254.94600959999997</v>
      </c>
      <c r="Q119" s="148"/>
      <c r="R119" s="148">
        <v>254.94600959999997</v>
      </c>
      <c r="S119" s="148"/>
      <c r="T119" s="148"/>
      <c r="U119" s="148"/>
      <c r="V119" s="148"/>
      <c r="W119" s="149" t="s">
        <v>404</v>
      </c>
      <c r="X119" s="166" t="s">
        <v>178</v>
      </c>
      <c r="Y119" s="149" t="s">
        <v>71</v>
      </c>
      <c r="Z119" s="153">
        <v>46295</v>
      </c>
      <c r="AA119" s="153">
        <v>46356</v>
      </c>
      <c r="AB119" s="149"/>
      <c r="AC119" s="149"/>
      <c r="AD119" s="149"/>
      <c r="AE119" s="149"/>
      <c r="AF119" s="183" t="s">
        <v>401</v>
      </c>
      <c r="AG119" s="163" t="s">
        <v>391</v>
      </c>
      <c r="AH119" s="149">
        <v>876</v>
      </c>
      <c r="AI119" s="149" t="s">
        <v>73</v>
      </c>
      <c r="AJ119" s="149">
        <v>100</v>
      </c>
      <c r="AK119" s="182" t="s">
        <v>181</v>
      </c>
      <c r="AL119" s="149" t="s">
        <v>392</v>
      </c>
      <c r="AM119" s="153">
        <v>46376</v>
      </c>
      <c r="AN119" s="153">
        <v>46376</v>
      </c>
      <c r="AO119" s="153">
        <v>46752</v>
      </c>
      <c r="AP119" s="149">
        <v>2027</v>
      </c>
      <c r="AQ119" s="149"/>
      <c r="AR119" s="149"/>
      <c r="AS119" s="149"/>
      <c r="AT119" s="149"/>
      <c r="AU119" s="153"/>
      <c r="AV119" s="197"/>
      <c r="AW119" s="180"/>
      <c r="AX119" s="149"/>
      <c r="AY119" s="149"/>
      <c r="AZ119" s="149"/>
      <c r="BA119" s="149"/>
      <c r="BB119" s="149"/>
    </row>
    <row r="120" spans="1:54" s="181" customFormat="1" ht="38.25" x14ac:dyDescent="0.25">
      <c r="A120" s="183" t="s">
        <v>198</v>
      </c>
      <c r="B120" s="289" t="s">
        <v>1849</v>
      </c>
      <c r="C120" s="289" t="s">
        <v>60</v>
      </c>
      <c r="D120" s="289" t="s">
        <v>175</v>
      </c>
      <c r="E120" s="289" t="s">
        <v>200</v>
      </c>
      <c r="F120" s="289">
        <v>315</v>
      </c>
      <c r="G120" s="167" t="s">
        <v>405</v>
      </c>
      <c r="H120" s="288" t="s">
        <v>297</v>
      </c>
      <c r="I120" s="287" t="s">
        <v>298</v>
      </c>
      <c r="J120" s="289">
        <v>2</v>
      </c>
      <c r="K120" s="289"/>
      <c r="L120" s="289" t="s">
        <v>167</v>
      </c>
      <c r="M120" s="289"/>
      <c r="N120" s="162" t="s">
        <v>390</v>
      </c>
      <c r="O120" s="190">
        <v>742.12058360655726</v>
      </c>
      <c r="P120" s="148">
        <v>905.38711199999989</v>
      </c>
      <c r="Q120" s="165"/>
      <c r="R120" s="148">
        <v>905.38711199999989</v>
      </c>
      <c r="S120" s="165"/>
      <c r="T120" s="165"/>
      <c r="U120" s="165"/>
      <c r="V120" s="165"/>
      <c r="W120" s="166" t="s">
        <v>87</v>
      </c>
      <c r="X120" s="166" t="s">
        <v>178</v>
      </c>
      <c r="Y120" s="149" t="s">
        <v>71</v>
      </c>
      <c r="Z120" s="153">
        <v>46295</v>
      </c>
      <c r="AA120" s="153">
        <v>46356</v>
      </c>
      <c r="AB120" s="166"/>
      <c r="AC120" s="166"/>
      <c r="AD120" s="166"/>
      <c r="AE120" s="166"/>
      <c r="AF120" s="183" t="s">
        <v>405</v>
      </c>
      <c r="AG120" s="166" t="s">
        <v>391</v>
      </c>
      <c r="AH120" s="149">
        <v>876</v>
      </c>
      <c r="AI120" s="149" t="s">
        <v>73</v>
      </c>
      <c r="AJ120" s="149">
        <v>100</v>
      </c>
      <c r="AK120" s="182" t="s">
        <v>181</v>
      </c>
      <c r="AL120" s="149" t="s">
        <v>392</v>
      </c>
      <c r="AM120" s="153">
        <v>46376</v>
      </c>
      <c r="AN120" s="153">
        <v>46376</v>
      </c>
      <c r="AO120" s="153">
        <v>46752</v>
      </c>
      <c r="AP120" s="149">
        <v>2027</v>
      </c>
      <c r="AQ120" s="166"/>
      <c r="AR120" s="166"/>
      <c r="AS120" s="166"/>
      <c r="AT120" s="166"/>
      <c r="AU120" s="166"/>
      <c r="AV120" s="166"/>
      <c r="AW120" s="166"/>
      <c r="AX120" s="166"/>
      <c r="AY120" s="166"/>
      <c r="AZ120" s="166"/>
      <c r="BA120" s="166"/>
      <c r="BB120" s="166"/>
    </row>
    <row r="121" spans="1:54" s="181" customFormat="1" ht="38.25" x14ac:dyDescent="0.25">
      <c r="A121" s="183" t="s">
        <v>198</v>
      </c>
      <c r="B121" s="289" t="s">
        <v>1850</v>
      </c>
      <c r="C121" s="289" t="s">
        <v>60</v>
      </c>
      <c r="D121" s="289" t="s">
        <v>175</v>
      </c>
      <c r="E121" s="289" t="s">
        <v>200</v>
      </c>
      <c r="F121" s="289">
        <v>33</v>
      </c>
      <c r="G121" s="167" t="s">
        <v>406</v>
      </c>
      <c r="H121" s="288" t="s">
        <v>407</v>
      </c>
      <c r="I121" s="288" t="s">
        <v>408</v>
      </c>
      <c r="J121" s="289">
        <v>2</v>
      </c>
      <c r="K121" s="289"/>
      <c r="L121" s="289" t="s">
        <v>167</v>
      </c>
      <c r="M121" s="289"/>
      <c r="N121" s="162" t="s">
        <v>390</v>
      </c>
      <c r="O121" s="190">
        <v>183.97104786885245</v>
      </c>
      <c r="P121" s="148">
        <v>224.44467839999999</v>
      </c>
      <c r="Q121" s="165"/>
      <c r="R121" s="148">
        <v>224.44467839999999</v>
      </c>
      <c r="S121" s="165"/>
      <c r="T121" s="165"/>
      <c r="U121" s="165"/>
      <c r="V121" s="165"/>
      <c r="W121" s="149" t="s">
        <v>404</v>
      </c>
      <c r="X121" s="166" t="s">
        <v>178</v>
      </c>
      <c r="Y121" s="149" t="s">
        <v>71</v>
      </c>
      <c r="Z121" s="153">
        <v>46295</v>
      </c>
      <c r="AA121" s="153">
        <v>46356</v>
      </c>
      <c r="AB121" s="166"/>
      <c r="AC121" s="166"/>
      <c r="AD121" s="166"/>
      <c r="AE121" s="166"/>
      <c r="AF121" s="183" t="s">
        <v>406</v>
      </c>
      <c r="AG121" s="166" t="s">
        <v>391</v>
      </c>
      <c r="AH121" s="149">
        <v>876</v>
      </c>
      <c r="AI121" s="149" t="s">
        <v>73</v>
      </c>
      <c r="AJ121" s="149">
        <v>100</v>
      </c>
      <c r="AK121" s="182" t="s">
        <v>181</v>
      </c>
      <c r="AL121" s="149" t="s">
        <v>392</v>
      </c>
      <c r="AM121" s="153">
        <v>46376</v>
      </c>
      <c r="AN121" s="153">
        <v>46376</v>
      </c>
      <c r="AO121" s="153">
        <v>46752</v>
      </c>
      <c r="AP121" s="149">
        <v>2027</v>
      </c>
      <c r="AQ121" s="166"/>
      <c r="AR121" s="166"/>
      <c r="AS121" s="166"/>
      <c r="AT121" s="166"/>
      <c r="AU121" s="166"/>
      <c r="AV121" s="166"/>
      <c r="AW121" s="166"/>
      <c r="AX121" s="166"/>
      <c r="AY121" s="166"/>
      <c r="AZ121" s="166"/>
      <c r="BA121" s="166"/>
      <c r="BB121" s="166"/>
    </row>
    <row r="122" spans="1:54" s="181" customFormat="1" ht="38.25" x14ac:dyDescent="0.25">
      <c r="A122" s="183" t="s">
        <v>198</v>
      </c>
      <c r="B122" s="289" t="s">
        <v>1851</v>
      </c>
      <c r="C122" s="289" t="s">
        <v>60</v>
      </c>
      <c r="D122" s="289" t="s">
        <v>175</v>
      </c>
      <c r="E122" s="289" t="s">
        <v>200</v>
      </c>
      <c r="F122" s="289">
        <v>252</v>
      </c>
      <c r="G122" s="167" t="s">
        <v>409</v>
      </c>
      <c r="H122" s="288" t="s">
        <v>220</v>
      </c>
      <c r="I122" s="288" t="s">
        <v>410</v>
      </c>
      <c r="J122" s="289">
        <v>1</v>
      </c>
      <c r="K122" s="289"/>
      <c r="L122" s="289" t="s">
        <v>167</v>
      </c>
      <c r="M122" s="289"/>
      <c r="N122" s="162" t="s">
        <v>390</v>
      </c>
      <c r="O122" s="190">
        <v>54.906881311475402</v>
      </c>
      <c r="P122" s="148">
        <v>66.98639519999999</v>
      </c>
      <c r="Q122" s="165"/>
      <c r="R122" s="148">
        <v>66.98639519999999</v>
      </c>
      <c r="S122" s="165"/>
      <c r="T122" s="165"/>
      <c r="U122" s="165"/>
      <c r="V122" s="165"/>
      <c r="W122" s="149" t="s">
        <v>404</v>
      </c>
      <c r="X122" s="166" t="s">
        <v>178</v>
      </c>
      <c r="Y122" s="149" t="s">
        <v>378</v>
      </c>
      <c r="Z122" s="153">
        <v>46295</v>
      </c>
      <c r="AA122" s="153">
        <v>46356</v>
      </c>
      <c r="AB122" s="166"/>
      <c r="AC122" s="166"/>
      <c r="AD122" s="166"/>
      <c r="AE122" s="166"/>
      <c r="AF122" s="183" t="s">
        <v>409</v>
      </c>
      <c r="AG122" s="166" t="s">
        <v>391</v>
      </c>
      <c r="AH122" s="149">
        <v>876</v>
      </c>
      <c r="AI122" s="149" t="s">
        <v>73</v>
      </c>
      <c r="AJ122" s="149">
        <v>100</v>
      </c>
      <c r="AK122" s="182" t="s">
        <v>181</v>
      </c>
      <c r="AL122" s="149" t="s">
        <v>392</v>
      </c>
      <c r="AM122" s="153">
        <v>46376</v>
      </c>
      <c r="AN122" s="153">
        <v>46376</v>
      </c>
      <c r="AO122" s="153">
        <v>46752</v>
      </c>
      <c r="AP122" s="149">
        <v>2027</v>
      </c>
      <c r="AQ122" s="166"/>
      <c r="AR122" s="166"/>
      <c r="AS122" s="166"/>
      <c r="AT122" s="166"/>
      <c r="AU122" s="166"/>
      <c r="AV122" s="166"/>
      <c r="AW122" s="166"/>
      <c r="AX122" s="166"/>
      <c r="AY122" s="166"/>
      <c r="AZ122" s="166"/>
      <c r="BA122" s="166"/>
      <c r="BB122" s="166"/>
    </row>
    <row r="123" spans="1:54" s="181" customFormat="1" ht="38.25" x14ac:dyDescent="0.25">
      <c r="A123" s="183" t="s">
        <v>198</v>
      </c>
      <c r="B123" s="289" t="s">
        <v>1852</v>
      </c>
      <c r="C123" s="289" t="s">
        <v>60</v>
      </c>
      <c r="D123" s="289" t="s">
        <v>175</v>
      </c>
      <c r="E123" s="289" t="s">
        <v>200</v>
      </c>
      <c r="F123" s="289">
        <v>46</v>
      </c>
      <c r="G123" s="307" t="s">
        <v>411</v>
      </c>
      <c r="H123" s="288" t="s">
        <v>217</v>
      </c>
      <c r="I123" s="288" t="s">
        <v>217</v>
      </c>
      <c r="J123" s="289">
        <v>2</v>
      </c>
      <c r="K123" s="289"/>
      <c r="L123" s="289" t="s">
        <v>167</v>
      </c>
      <c r="M123" s="289"/>
      <c r="N123" s="162" t="s">
        <v>390</v>
      </c>
      <c r="O123" s="286">
        <v>202.64705704918032</v>
      </c>
      <c r="P123" s="148">
        <v>247.2294096</v>
      </c>
      <c r="Q123" s="286"/>
      <c r="R123" s="148">
        <v>247.2294096</v>
      </c>
      <c r="S123" s="286"/>
      <c r="T123" s="286"/>
      <c r="U123" s="286"/>
      <c r="V123" s="286"/>
      <c r="W123" s="149" t="s">
        <v>404</v>
      </c>
      <c r="X123" s="166" t="s">
        <v>178</v>
      </c>
      <c r="Y123" s="149" t="s">
        <v>71</v>
      </c>
      <c r="Z123" s="153">
        <v>46295</v>
      </c>
      <c r="AA123" s="153">
        <v>46356</v>
      </c>
      <c r="AB123" s="166"/>
      <c r="AC123" s="166"/>
      <c r="AD123" s="166"/>
      <c r="AE123" s="166"/>
      <c r="AF123" s="183" t="s">
        <v>411</v>
      </c>
      <c r="AG123" s="166" t="s">
        <v>391</v>
      </c>
      <c r="AH123" s="149">
        <v>876</v>
      </c>
      <c r="AI123" s="149" t="s">
        <v>73</v>
      </c>
      <c r="AJ123" s="149">
        <v>100</v>
      </c>
      <c r="AK123" s="182" t="s">
        <v>181</v>
      </c>
      <c r="AL123" s="149" t="s">
        <v>392</v>
      </c>
      <c r="AM123" s="153">
        <v>46376</v>
      </c>
      <c r="AN123" s="153">
        <v>46376</v>
      </c>
      <c r="AO123" s="153">
        <v>46752</v>
      </c>
      <c r="AP123" s="149">
        <v>2027</v>
      </c>
      <c r="AQ123" s="166"/>
      <c r="AR123" s="166"/>
      <c r="AS123" s="166"/>
      <c r="AT123" s="166"/>
      <c r="AU123" s="166"/>
      <c r="AV123" s="166"/>
      <c r="AW123" s="166"/>
      <c r="AX123" s="166"/>
      <c r="AY123" s="166"/>
      <c r="AZ123" s="166"/>
      <c r="BA123" s="166"/>
      <c r="BB123" s="166"/>
    </row>
    <row r="124" spans="1:54" s="181" customFormat="1" ht="38.25" x14ac:dyDescent="0.25">
      <c r="A124" s="183" t="s">
        <v>198</v>
      </c>
      <c r="B124" s="289" t="s">
        <v>1853</v>
      </c>
      <c r="C124" s="289" t="s">
        <v>60</v>
      </c>
      <c r="D124" s="289" t="s">
        <v>175</v>
      </c>
      <c r="E124" s="289" t="s">
        <v>200</v>
      </c>
      <c r="F124" s="289">
        <v>36</v>
      </c>
      <c r="G124" s="307" t="s">
        <v>412</v>
      </c>
      <c r="H124" s="288" t="s">
        <v>217</v>
      </c>
      <c r="I124" s="288" t="s">
        <v>217</v>
      </c>
      <c r="J124" s="289">
        <v>2</v>
      </c>
      <c r="K124" s="289"/>
      <c r="L124" s="289" t="s">
        <v>167</v>
      </c>
      <c r="M124" s="289"/>
      <c r="N124" s="162" t="s">
        <v>390</v>
      </c>
      <c r="O124" s="286">
        <v>7314.1438996721308</v>
      </c>
      <c r="P124" s="148">
        <v>8923.2555575999995</v>
      </c>
      <c r="Q124" s="286"/>
      <c r="R124" s="148">
        <v>8923.2555596000002</v>
      </c>
      <c r="S124" s="286"/>
      <c r="T124" s="286"/>
      <c r="U124" s="286"/>
      <c r="V124" s="286"/>
      <c r="W124" s="166" t="s">
        <v>87</v>
      </c>
      <c r="X124" s="166" t="s">
        <v>178</v>
      </c>
      <c r="Y124" s="149" t="s">
        <v>71</v>
      </c>
      <c r="Z124" s="153">
        <v>46295</v>
      </c>
      <c r="AA124" s="153">
        <v>46356</v>
      </c>
      <c r="AB124" s="166"/>
      <c r="AC124" s="166"/>
      <c r="AD124" s="166"/>
      <c r="AE124" s="166"/>
      <c r="AF124" s="183" t="s">
        <v>412</v>
      </c>
      <c r="AG124" s="166" t="s">
        <v>391</v>
      </c>
      <c r="AH124" s="149">
        <v>876</v>
      </c>
      <c r="AI124" s="149" t="s">
        <v>73</v>
      </c>
      <c r="AJ124" s="149">
        <v>100</v>
      </c>
      <c r="AK124" s="182" t="s">
        <v>181</v>
      </c>
      <c r="AL124" s="149" t="s">
        <v>392</v>
      </c>
      <c r="AM124" s="153">
        <v>46376</v>
      </c>
      <c r="AN124" s="153">
        <v>46376</v>
      </c>
      <c r="AO124" s="153">
        <v>46752</v>
      </c>
      <c r="AP124" s="149">
        <v>2027</v>
      </c>
      <c r="AQ124" s="166"/>
      <c r="AR124" s="166"/>
      <c r="AS124" s="166"/>
      <c r="AT124" s="166"/>
      <c r="AU124" s="166"/>
      <c r="AV124" s="166"/>
      <c r="AW124" s="166"/>
      <c r="AX124" s="166"/>
      <c r="AY124" s="166"/>
      <c r="AZ124" s="166"/>
      <c r="BA124" s="166"/>
      <c r="BB124" s="166"/>
    </row>
    <row r="125" spans="1:54" s="181" customFormat="1" ht="38.25" x14ac:dyDescent="0.25">
      <c r="A125" s="183" t="s">
        <v>198</v>
      </c>
      <c r="B125" s="289" t="s">
        <v>1854</v>
      </c>
      <c r="C125" s="289" t="s">
        <v>60</v>
      </c>
      <c r="D125" s="289" t="s">
        <v>175</v>
      </c>
      <c r="E125" s="289" t="s">
        <v>200</v>
      </c>
      <c r="F125" s="289" t="s">
        <v>413</v>
      </c>
      <c r="G125" s="307" t="s">
        <v>414</v>
      </c>
      <c r="H125" s="288" t="s">
        <v>217</v>
      </c>
      <c r="I125" s="288" t="s">
        <v>217</v>
      </c>
      <c r="J125" s="289">
        <v>2</v>
      </c>
      <c r="K125" s="289"/>
      <c r="L125" s="289" t="s">
        <v>167</v>
      </c>
      <c r="M125" s="289"/>
      <c r="N125" s="162" t="s">
        <v>390</v>
      </c>
      <c r="O125" s="286">
        <v>7220.0702950819668</v>
      </c>
      <c r="P125" s="148">
        <v>8808.4857599999996</v>
      </c>
      <c r="Q125" s="286"/>
      <c r="R125" s="148">
        <v>8808.4857599999996</v>
      </c>
      <c r="S125" s="286"/>
      <c r="T125" s="286"/>
      <c r="U125" s="286"/>
      <c r="V125" s="286"/>
      <c r="W125" s="166" t="s">
        <v>87</v>
      </c>
      <c r="X125" s="166" t="s">
        <v>178</v>
      </c>
      <c r="Y125" s="149" t="s">
        <v>71</v>
      </c>
      <c r="Z125" s="153">
        <v>46295</v>
      </c>
      <c r="AA125" s="153">
        <v>46356</v>
      </c>
      <c r="AB125" s="166"/>
      <c r="AC125" s="166"/>
      <c r="AD125" s="166"/>
      <c r="AE125" s="166"/>
      <c r="AF125" s="183" t="s">
        <v>414</v>
      </c>
      <c r="AG125" s="166" t="s">
        <v>391</v>
      </c>
      <c r="AH125" s="149">
        <v>876</v>
      </c>
      <c r="AI125" s="149" t="s">
        <v>73</v>
      </c>
      <c r="AJ125" s="149">
        <v>100</v>
      </c>
      <c r="AK125" s="182" t="s">
        <v>181</v>
      </c>
      <c r="AL125" s="149" t="s">
        <v>392</v>
      </c>
      <c r="AM125" s="153">
        <v>46376</v>
      </c>
      <c r="AN125" s="153">
        <v>46376</v>
      </c>
      <c r="AO125" s="153">
        <v>46752</v>
      </c>
      <c r="AP125" s="149">
        <v>2027</v>
      </c>
      <c r="AQ125" s="166"/>
      <c r="AR125" s="166"/>
      <c r="AS125" s="166"/>
      <c r="AT125" s="166"/>
      <c r="AU125" s="166"/>
      <c r="AV125" s="166"/>
      <c r="AW125" s="166"/>
      <c r="AX125" s="166"/>
      <c r="AY125" s="166"/>
      <c r="AZ125" s="166"/>
      <c r="BA125" s="166"/>
      <c r="BB125" s="166"/>
    </row>
    <row r="126" spans="1:54" s="181" customFormat="1" ht="38.25" x14ac:dyDescent="0.25">
      <c r="A126" s="183" t="s">
        <v>198</v>
      </c>
      <c r="B126" s="289" t="s">
        <v>1855</v>
      </c>
      <c r="C126" s="289" t="s">
        <v>60</v>
      </c>
      <c r="D126" s="289" t="s">
        <v>175</v>
      </c>
      <c r="E126" s="289" t="s">
        <v>200</v>
      </c>
      <c r="F126" s="289">
        <v>37</v>
      </c>
      <c r="G126" s="307" t="s">
        <v>415</v>
      </c>
      <c r="H126" s="288" t="s">
        <v>217</v>
      </c>
      <c r="I126" s="288" t="s">
        <v>217</v>
      </c>
      <c r="J126" s="289">
        <v>2</v>
      </c>
      <c r="K126" s="289"/>
      <c r="L126" s="289" t="s">
        <v>167</v>
      </c>
      <c r="M126" s="289"/>
      <c r="N126" s="162" t="s">
        <v>390</v>
      </c>
      <c r="O126" s="286">
        <v>397.45009180327855</v>
      </c>
      <c r="P126" s="148">
        <v>484.88911199999984</v>
      </c>
      <c r="Q126" s="286"/>
      <c r="R126" s="148">
        <v>484.88911199999984</v>
      </c>
      <c r="S126" s="286"/>
      <c r="T126" s="286"/>
      <c r="U126" s="286"/>
      <c r="V126" s="286"/>
      <c r="W126" s="149" t="s">
        <v>404</v>
      </c>
      <c r="X126" s="166" t="s">
        <v>178</v>
      </c>
      <c r="Y126" s="149" t="s">
        <v>71</v>
      </c>
      <c r="Z126" s="153">
        <v>46295</v>
      </c>
      <c r="AA126" s="153">
        <v>46356</v>
      </c>
      <c r="AB126" s="166"/>
      <c r="AC126" s="166"/>
      <c r="AD126" s="166"/>
      <c r="AE126" s="166"/>
      <c r="AF126" s="183" t="s">
        <v>415</v>
      </c>
      <c r="AG126" s="166" t="s">
        <v>391</v>
      </c>
      <c r="AH126" s="149">
        <v>876</v>
      </c>
      <c r="AI126" s="149" t="s">
        <v>73</v>
      </c>
      <c r="AJ126" s="149">
        <v>100</v>
      </c>
      <c r="AK126" s="182" t="s">
        <v>181</v>
      </c>
      <c r="AL126" s="149" t="s">
        <v>392</v>
      </c>
      <c r="AM126" s="153">
        <v>46376</v>
      </c>
      <c r="AN126" s="153">
        <v>46376</v>
      </c>
      <c r="AO126" s="153">
        <v>46752</v>
      </c>
      <c r="AP126" s="149">
        <v>2027</v>
      </c>
      <c r="AQ126" s="166"/>
      <c r="AR126" s="166"/>
      <c r="AS126" s="166"/>
      <c r="AT126" s="166"/>
      <c r="AU126" s="166"/>
      <c r="AV126" s="166"/>
      <c r="AW126" s="166"/>
      <c r="AX126" s="166"/>
      <c r="AY126" s="166"/>
      <c r="AZ126" s="166"/>
      <c r="BA126" s="166"/>
      <c r="BB126" s="166"/>
    </row>
    <row r="127" spans="1:54" s="181" customFormat="1" ht="38.25" x14ac:dyDescent="0.25">
      <c r="A127" s="183" t="s">
        <v>198</v>
      </c>
      <c r="B127" s="289" t="s">
        <v>1856</v>
      </c>
      <c r="C127" s="289" t="s">
        <v>60</v>
      </c>
      <c r="D127" s="289" t="s">
        <v>175</v>
      </c>
      <c r="E127" s="289" t="s">
        <v>200</v>
      </c>
      <c r="F127" s="289" t="s">
        <v>416</v>
      </c>
      <c r="G127" s="307" t="s">
        <v>417</v>
      </c>
      <c r="H127" s="288" t="s">
        <v>217</v>
      </c>
      <c r="I127" s="288" t="s">
        <v>217</v>
      </c>
      <c r="J127" s="289">
        <v>2</v>
      </c>
      <c r="K127" s="289"/>
      <c r="L127" s="289" t="s">
        <v>167</v>
      </c>
      <c r="M127" s="289"/>
      <c r="N127" s="162" t="s">
        <v>390</v>
      </c>
      <c r="O127" s="286">
        <v>1416.3934426229509</v>
      </c>
      <c r="P127" s="148">
        <v>1728</v>
      </c>
      <c r="Q127" s="286"/>
      <c r="R127" s="148">
        <v>1728</v>
      </c>
      <c r="S127" s="286"/>
      <c r="T127" s="286"/>
      <c r="U127" s="286"/>
      <c r="V127" s="286"/>
      <c r="W127" s="166" t="s">
        <v>87</v>
      </c>
      <c r="X127" s="166" t="s">
        <v>178</v>
      </c>
      <c r="Y127" s="149" t="s">
        <v>71</v>
      </c>
      <c r="Z127" s="153">
        <v>46295</v>
      </c>
      <c r="AA127" s="153">
        <v>46356</v>
      </c>
      <c r="AB127" s="166"/>
      <c r="AC127" s="166"/>
      <c r="AD127" s="166"/>
      <c r="AE127" s="166"/>
      <c r="AF127" s="183" t="s">
        <v>417</v>
      </c>
      <c r="AG127" s="166" t="s">
        <v>391</v>
      </c>
      <c r="AH127" s="149">
        <v>876</v>
      </c>
      <c r="AI127" s="149" t="s">
        <v>73</v>
      </c>
      <c r="AJ127" s="149">
        <v>100</v>
      </c>
      <c r="AK127" s="182" t="s">
        <v>181</v>
      </c>
      <c r="AL127" s="149" t="s">
        <v>392</v>
      </c>
      <c r="AM127" s="153">
        <v>46376</v>
      </c>
      <c r="AN127" s="153">
        <v>46376</v>
      </c>
      <c r="AO127" s="153">
        <v>46752</v>
      </c>
      <c r="AP127" s="149">
        <v>2027</v>
      </c>
      <c r="AQ127" s="166"/>
      <c r="AR127" s="166"/>
      <c r="AS127" s="166"/>
      <c r="AT127" s="166"/>
      <c r="AU127" s="166"/>
      <c r="AV127" s="166"/>
      <c r="AW127" s="166"/>
      <c r="AX127" s="166"/>
      <c r="AY127" s="166"/>
      <c r="AZ127" s="166"/>
      <c r="BA127" s="166"/>
      <c r="BB127" s="166"/>
    </row>
    <row r="128" spans="1:54" s="181" customFormat="1" ht="38.25" x14ac:dyDescent="0.25">
      <c r="A128" s="183" t="s">
        <v>198</v>
      </c>
      <c r="B128" s="289" t="s">
        <v>1857</v>
      </c>
      <c r="C128" s="289" t="s">
        <v>60</v>
      </c>
      <c r="D128" s="289" t="s">
        <v>175</v>
      </c>
      <c r="E128" s="289" t="s">
        <v>200</v>
      </c>
      <c r="F128" s="289">
        <v>38</v>
      </c>
      <c r="G128" s="307" t="s">
        <v>418</v>
      </c>
      <c r="H128" s="288" t="s">
        <v>217</v>
      </c>
      <c r="I128" s="288" t="s">
        <v>217</v>
      </c>
      <c r="J128" s="289">
        <v>2</v>
      </c>
      <c r="K128" s="289"/>
      <c r="L128" s="289" t="s">
        <v>167</v>
      </c>
      <c r="M128" s="289"/>
      <c r="N128" s="162" t="s">
        <v>390</v>
      </c>
      <c r="O128" s="286">
        <v>5390.712212459016</v>
      </c>
      <c r="P128" s="148">
        <v>6576.668899199999</v>
      </c>
      <c r="Q128" s="286"/>
      <c r="R128" s="148">
        <v>6576.668899199999</v>
      </c>
      <c r="S128" s="286"/>
      <c r="T128" s="286"/>
      <c r="U128" s="286"/>
      <c r="V128" s="286"/>
      <c r="W128" s="166" t="s">
        <v>87</v>
      </c>
      <c r="X128" s="166" t="s">
        <v>178</v>
      </c>
      <c r="Y128" s="149" t="s">
        <v>71</v>
      </c>
      <c r="Z128" s="153">
        <v>46295</v>
      </c>
      <c r="AA128" s="153">
        <v>46356</v>
      </c>
      <c r="AB128" s="166"/>
      <c r="AC128" s="166"/>
      <c r="AD128" s="166"/>
      <c r="AE128" s="166"/>
      <c r="AF128" s="183" t="s">
        <v>418</v>
      </c>
      <c r="AG128" s="166" t="s">
        <v>391</v>
      </c>
      <c r="AH128" s="149">
        <v>876</v>
      </c>
      <c r="AI128" s="149" t="s">
        <v>73</v>
      </c>
      <c r="AJ128" s="149">
        <v>100</v>
      </c>
      <c r="AK128" s="182" t="s">
        <v>181</v>
      </c>
      <c r="AL128" s="149" t="s">
        <v>392</v>
      </c>
      <c r="AM128" s="153">
        <v>46376</v>
      </c>
      <c r="AN128" s="153">
        <v>46376</v>
      </c>
      <c r="AO128" s="153">
        <v>46752</v>
      </c>
      <c r="AP128" s="149">
        <v>2027</v>
      </c>
      <c r="AQ128" s="166"/>
      <c r="AR128" s="166"/>
      <c r="AS128" s="166"/>
      <c r="AT128" s="166"/>
      <c r="AU128" s="166"/>
      <c r="AV128" s="166"/>
      <c r="AW128" s="166"/>
      <c r="AX128" s="166"/>
      <c r="AY128" s="166"/>
      <c r="AZ128" s="166"/>
      <c r="BA128" s="166"/>
      <c r="BB128" s="166"/>
    </row>
    <row r="129" spans="1:54" s="181" customFormat="1" ht="38.25" x14ac:dyDescent="0.25">
      <c r="A129" s="183" t="s">
        <v>198</v>
      </c>
      <c r="B129" s="289" t="s">
        <v>1858</v>
      </c>
      <c r="C129" s="289" t="s">
        <v>60</v>
      </c>
      <c r="D129" s="289" t="s">
        <v>175</v>
      </c>
      <c r="E129" s="289" t="s">
        <v>200</v>
      </c>
      <c r="F129" s="289" t="s">
        <v>419</v>
      </c>
      <c r="G129" s="307" t="s">
        <v>420</v>
      </c>
      <c r="H129" s="288" t="s">
        <v>217</v>
      </c>
      <c r="I129" s="288" t="s">
        <v>217</v>
      </c>
      <c r="J129" s="289">
        <v>2</v>
      </c>
      <c r="K129" s="289"/>
      <c r="L129" s="289" t="s">
        <v>167</v>
      </c>
      <c r="M129" s="289"/>
      <c r="N129" s="162" t="s">
        <v>390</v>
      </c>
      <c r="O129" s="286">
        <v>5429.5081967213118</v>
      </c>
      <c r="P129" s="148">
        <v>6624</v>
      </c>
      <c r="Q129" s="286"/>
      <c r="R129" s="148">
        <v>6624</v>
      </c>
      <c r="S129" s="286"/>
      <c r="T129" s="286"/>
      <c r="U129" s="286"/>
      <c r="V129" s="286"/>
      <c r="W129" s="166" t="s">
        <v>87</v>
      </c>
      <c r="X129" s="166" t="s">
        <v>178</v>
      </c>
      <c r="Y129" s="149" t="s">
        <v>71</v>
      </c>
      <c r="Z129" s="153">
        <v>46295</v>
      </c>
      <c r="AA129" s="153">
        <v>46356</v>
      </c>
      <c r="AB129" s="166"/>
      <c r="AC129" s="166"/>
      <c r="AD129" s="166"/>
      <c r="AE129" s="166"/>
      <c r="AF129" s="183" t="s">
        <v>420</v>
      </c>
      <c r="AG129" s="166" t="s">
        <v>391</v>
      </c>
      <c r="AH129" s="149">
        <v>876</v>
      </c>
      <c r="AI129" s="149" t="s">
        <v>73</v>
      </c>
      <c r="AJ129" s="149">
        <v>100</v>
      </c>
      <c r="AK129" s="182" t="s">
        <v>181</v>
      </c>
      <c r="AL129" s="149" t="s">
        <v>392</v>
      </c>
      <c r="AM129" s="153">
        <v>46376</v>
      </c>
      <c r="AN129" s="153">
        <v>46376</v>
      </c>
      <c r="AO129" s="153">
        <v>46752</v>
      </c>
      <c r="AP129" s="149">
        <v>2027</v>
      </c>
      <c r="AQ129" s="166"/>
      <c r="AR129" s="166"/>
      <c r="AS129" s="166"/>
      <c r="AT129" s="166"/>
      <c r="AU129" s="166"/>
      <c r="AV129" s="166"/>
      <c r="AW129" s="166"/>
      <c r="AX129" s="166"/>
      <c r="AY129" s="166"/>
      <c r="AZ129" s="166"/>
      <c r="BA129" s="166"/>
      <c r="BB129" s="166"/>
    </row>
    <row r="130" spans="1:54" s="181" customFormat="1" ht="38.25" x14ac:dyDescent="0.25">
      <c r="A130" s="183" t="s">
        <v>198</v>
      </c>
      <c r="B130" s="289" t="s">
        <v>1859</v>
      </c>
      <c r="C130" s="289" t="s">
        <v>60</v>
      </c>
      <c r="D130" s="289" t="s">
        <v>175</v>
      </c>
      <c r="E130" s="289" t="s">
        <v>200</v>
      </c>
      <c r="F130" s="289">
        <v>40</v>
      </c>
      <c r="G130" s="307" t="s">
        <v>421</v>
      </c>
      <c r="H130" s="288" t="s">
        <v>217</v>
      </c>
      <c r="I130" s="288" t="s">
        <v>217</v>
      </c>
      <c r="J130" s="289">
        <v>2</v>
      </c>
      <c r="K130" s="289"/>
      <c r="L130" s="289" t="s">
        <v>167</v>
      </c>
      <c r="M130" s="289"/>
      <c r="N130" s="162" t="s">
        <v>390</v>
      </c>
      <c r="O130" s="286">
        <v>16.420756721311474</v>
      </c>
      <c r="P130" s="148">
        <v>20.033323199999998</v>
      </c>
      <c r="Q130" s="286"/>
      <c r="R130" s="148">
        <v>20.033323199999998</v>
      </c>
      <c r="S130" s="286"/>
      <c r="T130" s="286"/>
      <c r="U130" s="286"/>
      <c r="V130" s="286"/>
      <c r="W130" s="149" t="s">
        <v>404</v>
      </c>
      <c r="X130" s="166" t="s">
        <v>178</v>
      </c>
      <c r="Y130" s="149" t="s">
        <v>378</v>
      </c>
      <c r="Z130" s="153">
        <v>46295</v>
      </c>
      <c r="AA130" s="153">
        <v>46356</v>
      </c>
      <c r="AB130" s="166"/>
      <c r="AC130" s="166"/>
      <c r="AD130" s="166"/>
      <c r="AE130" s="166"/>
      <c r="AF130" s="183" t="s">
        <v>421</v>
      </c>
      <c r="AG130" s="166" t="s">
        <v>391</v>
      </c>
      <c r="AH130" s="149">
        <v>876</v>
      </c>
      <c r="AI130" s="149" t="s">
        <v>73</v>
      </c>
      <c r="AJ130" s="149">
        <v>100</v>
      </c>
      <c r="AK130" s="182" t="s">
        <v>181</v>
      </c>
      <c r="AL130" s="149" t="s">
        <v>392</v>
      </c>
      <c r="AM130" s="153">
        <v>46376</v>
      </c>
      <c r="AN130" s="153">
        <v>46376</v>
      </c>
      <c r="AO130" s="153">
        <v>46752</v>
      </c>
      <c r="AP130" s="149">
        <v>2027</v>
      </c>
      <c r="AQ130" s="166"/>
      <c r="AR130" s="166"/>
      <c r="AS130" s="166"/>
      <c r="AT130" s="166"/>
      <c r="AU130" s="166"/>
      <c r="AV130" s="166"/>
      <c r="AW130" s="166"/>
      <c r="AX130" s="166"/>
      <c r="AY130" s="166"/>
      <c r="AZ130" s="166"/>
      <c r="BA130" s="166"/>
      <c r="BB130" s="166"/>
    </row>
    <row r="131" spans="1:54" s="181" customFormat="1" ht="38.25" x14ac:dyDescent="0.25">
      <c r="A131" s="183" t="s">
        <v>198</v>
      </c>
      <c r="B131" s="289" t="s">
        <v>1860</v>
      </c>
      <c r="C131" s="289" t="s">
        <v>60</v>
      </c>
      <c r="D131" s="289" t="s">
        <v>175</v>
      </c>
      <c r="E131" s="289" t="s">
        <v>200</v>
      </c>
      <c r="F131" s="289">
        <v>41</v>
      </c>
      <c r="G131" s="307" t="s">
        <v>422</v>
      </c>
      <c r="H131" s="288" t="s">
        <v>217</v>
      </c>
      <c r="I131" s="288" t="s">
        <v>217</v>
      </c>
      <c r="J131" s="289">
        <v>2</v>
      </c>
      <c r="K131" s="289"/>
      <c r="L131" s="289" t="s">
        <v>167</v>
      </c>
      <c r="M131" s="289"/>
      <c r="N131" s="162" t="s">
        <v>390</v>
      </c>
      <c r="O131" s="286">
        <v>5810.9468340983603</v>
      </c>
      <c r="P131" s="148">
        <v>7089.3551375999996</v>
      </c>
      <c r="Q131" s="286"/>
      <c r="R131" s="148">
        <v>7089.3551375999996</v>
      </c>
      <c r="S131" s="286"/>
      <c r="T131" s="286"/>
      <c r="U131" s="286"/>
      <c r="V131" s="286"/>
      <c r="W131" s="166" t="s">
        <v>87</v>
      </c>
      <c r="X131" s="166" t="s">
        <v>178</v>
      </c>
      <c r="Y131" s="149" t="s">
        <v>71</v>
      </c>
      <c r="Z131" s="153">
        <v>46295</v>
      </c>
      <c r="AA131" s="153">
        <v>46356</v>
      </c>
      <c r="AB131" s="166"/>
      <c r="AC131" s="166"/>
      <c r="AD131" s="166"/>
      <c r="AE131" s="166"/>
      <c r="AF131" s="183" t="s">
        <v>422</v>
      </c>
      <c r="AG131" s="166" t="s">
        <v>391</v>
      </c>
      <c r="AH131" s="149">
        <v>876</v>
      </c>
      <c r="AI131" s="149" t="s">
        <v>73</v>
      </c>
      <c r="AJ131" s="149">
        <v>100</v>
      </c>
      <c r="AK131" s="182" t="s">
        <v>181</v>
      </c>
      <c r="AL131" s="149" t="s">
        <v>392</v>
      </c>
      <c r="AM131" s="153">
        <v>46376</v>
      </c>
      <c r="AN131" s="153">
        <v>46376</v>
      </c>
      <c r="AO131" s="153">
        <v>46752</v>
      </c>
      <c r="AP131" s="149">
        <v>2027</v>
      </c>
      <c r="AQ131" s="166"/>
      <c r="AR131" s="166"/>
      <c r="AS131" s="166"/>
      <c r="AT131" s="166"/>
      <c r="AU131" s="166"/>
      <c r="AV131" s="166"/>
      <c r="AW131" s="166"/>
      <c r="AX131" s="166"/>
      <c r="AY131" s="166"/>
      <c r="AZ131" s="166"/>
      <c r="BA131" s="166"/>
      <c r="BB131" s="166"/>
    </row>
    <row r="132" spans="1:54" s="181" customFormat="1" ht="38.25" x14ac:dyDescent="0.25">
      <c r="A132" s="183" t="s">
        <v>198</v>
      </c>
      <c r="B132" s="289" t="s">
        <v>1861</v>
      </c>
      <c r="C132" s="289" t="s">
        <v>60</v>
      </c>
      <c r="D132" s="289" t="s">
        <v>175</v>
      </c>
      <c r="E132" s="289" t="s">
        <v>200</v>
      </c>
      <c r="F132" s="289" t="s">
        <v>423</v>
      </c>
      <c r="G132" s="307" t="s">
        <v>424</v>
      </c>
      <c r="H132" s="288" t="s">
        <v>217</v>
      </c>
      <c r="I132" s="288" t="s">
        <v>217</v>
      </c>
      <c r="J132" s="289">
        <v>2</v>
      </c>
      <c r="K132" s="289"/>
      <c r="L132" s="289" t="s">
        <v>167</v>
      </c>
      <c r="M132" s="289"/>
      <c r="N132" s="162" t="s">
        <v>390</v>
      </c>
      <c r="O132" s="286">
        <v>5594.754098360655</v>
      </c>
      <c r="P132" s="148">
        <v>6825.5999999999995</v>
      </c>
      <c r="Q132" s="286"/>
      <c r="R132" s="148">
        <v>6825.5999999999995</v>
      </c>
      <c r="S132" s="286"/>
      <c r="T132" s="286"/>
      <c r="U132" s="286"/>
      <c r="V132" s="286"/>
      <c r="W132" s="166" t="s">
        <v>87</v>
      </c>
      <c r="X132" s="166" t="s">
        <v>178</v>
      </c>
      <c r="Y132" s="149" t="s">
        <v>71</v>
      </c>
      <c r="Z132" s="153">
        <v>46295</v>
      </c>
      <c r="AA132" s="153">
        <v>46356</v>
      </c>
      <c r="AB132" s="166"/>
      <c r="AC132" s="166"/>
      <c r="AD132" s="166"/>
      <c r="AE132" s="166"/>
      <c r="AF132" s="183" t="s">
        <v>424</v>
      </c>
      <c r="AG132" s="166" t="s">
        <v>391</v>
      </c>
      <c r="AH132" s="149">
        <v>876</v>
      </c>
      <c r="AI132" s="149" t="s">
        <v>73</v>
      </c>
      <c r="AJ132" s="149">
        <v>100</v>
      </c>
      <c r="AK132" s="182" t="s">
        <v>181</v>
      </c>
      <c r="AL132" s="149" t="s">
        <v>392</v>
      </c>
      <c r="AM132" s="153">
        <v>46376</v>
      </c>
      <c r="AN132" s="153">
        <v>46376</v>
      </c>
      <c r="AO132" s="153">
        <v>46752</v>
      </c>
      <c r="AP132" s="149">
        <v>2027</v>
      </c>
      <c r="AQ132" s="166"/>
      <c r="AR132" s="166"/>
      <c r="AS132" s="166"/>
      <c r="AT132" s="166"/>
      <c r="AU132" s="166"/>
      <c r="AV132" s="166"/>
      <c r="AW132" s="166"/>
      <c r="AX132" s="166"/>
      <c r="AY132" s="166"/>
      <c r="AZ132" s="166"/>
      <c r="BA132" s="166"/>
      <c r="BB132" s="166"/>
    </row>
    <row r="133" spans="1:54" s="181" customFormat="1" ht="38.25" x14ac:dyDescent="0.25">
      <c r="A133" s="183" t="s">
        <v>198</v>
      </c>
      <c r="B133" s="289" t="s">
        <v>1862</v>
      </c>
      <c r="C133" s="289" t="s">
        <v>60</v>
      </c>
      <c r="D133" s="289" t="s">
        <v>175</v>
      </c>
      <c r="E133" s="289" t="s">
        <v>200</v>
      </c>
      <c r="F133" s="289">
        <v>42</v>
      </c>
      <c r="G133" s="307" t="s">
        <v>425</v>
      </c>
      <c r="H133" s="288" t="s">
        <v>217</v>
      </c>
      <c r="I133" s="288" t="s">
        <v>217</v>
      </c>
      <c r="J133" s="289">
        <v>2</v>
      </c>
      <c r="K133" s="289"/>
      <c r="L133" s="289" t="s">
        <v>167</v>
      </c>
      <c r="M133" s="289"/>
      <c r="N133" s="162" t="s">
        <v>390</v>
      </c>
      <c r="O133" s="286">
        <v>493.41001639344267</v>
      </c>
      <c r="P133" s="148">
        <v>601.96022000000005</v>
      </c>
      <c r="Q133" s="286"/>
      <c r="R133" s="148">
        <v>601.96022000000005</v>
      </c>
      <c r="S133" s="286"/>
      <c r="T133" s="286"/>
      <c r="U133" s="286"/>
      <c r="V133" s="286"/>
      <c r="W133" s="166" t="s">
        <v>87</v>
      </c>
      <c r="X133" s="166" t="s">
        <v>178</v>
      </c>
      <c r="Y133" s="149" t="s">
        <v>71</v>
      </c>
      <c r="Z133" s="153">
        <v>46295</v>
      </c>
      <c r="AA133" s="153">
        <v>46356</v>
      </c>
      <c r="AB133" s="166"/>
      <c r="AC133" s="166"/>
      <c r="AD133" s="166"/>
      <c r="AE133" s="166"/>
      <c r="AF133" s="183" t="s">
        <v>425</v>
      </c>
      <c r="AG133" s="166" t="s">
        <v>391</v>
      </c>
      <c r="AH133" s="149">
        <v>876</v>
      </c>
      <c r="AI133" s="149" t="s">
        <v>73</v>
      </c>
      <c r="AJ133" s="149">
        <v>100</v>
      </c>
      <c r="AK133" s="182" t="s">
        <v>181</v>
      </c>
      <c r="AL133" s="149" t="s">
        <v>392</v>
      </c>
      <c r="AM133" s="153">
        <v>46376</v>
      </c>
      <c r="AN133" s="153">
        <v>46376</v>
      </c>
      <c r="AO133" s="153">
        <v>46752</v>
      </c>
      <c r="AP133" s="149">
        <v>2027</v>
      </c>
      <c r="AQ133" s="166"/>
      <c r="AR133" s="166"/>
      <c r="AS133" s="166"/>
      <c r="AT133" s="166"/>
      <c r="AU133" s="166"/>
      <c r="AV133" s="166"/>
      <c r="AW133" s="166"/>
      <c r="AX133" s="166"/>
      <c r="AY133" s="166"/>
      <c r="AZ133" s="166"/>
      <c r="BA133" s="166"/>
      <c r="BB133" s="166"/>
    </row>
    <row r="134" spans="1:54" s="181" customFormat="1" ht="38.25" x14ac:dyDescent="0.25">
      <c r="A134" s="183" t="s">
        <v>198</v>
      </c>
      <c r="B134" s="289" t="s">
        <v>1863</v>
      </c>
      <c r="C134" s="289" t="s">
        <v>60</v>
      </c>
      <c r="D134" s="289" t="s">
        <v>175</v>
      </c>
      <c r="E134" s="289" t="s">
        <v>200</v>
      </c>
      <c r="F134" s="289" t="s">
        <v>426</v>
      </c>
      <c r="G134" s="307" t="s">
        <v>427</v>
      </c>
      <c r="H134" s="288" t="s">
        <v>217</v>
      </c>
      <c r="I134" s="288" t="s">
        <v>217</v>
      </c>
      <c r="J134" s="289">
        <v>2</v>
      </c>
      <c r="K134" s="289"/>
      <c r="L134" s="289" t="s">
        <v>167</v>
      </c>
      <c r="M134" s="289"/>
      <c r="N134" s="162" t="s">
        <v>390</v>
      </c>
      <c r="O134" s="286">
        <v>3989.5081967213114</v>
      </c>
      <c r="P134" s="148">
        <v>4867.2</v>
      </c>
      <c r="Q134" s="286"/>
      <c r="R134" s="148">
        <v>4867.2</v>
      </c>
      <c r="S134" s="286"/>
      <c r="T134" s="286"/>
      <c r="U134" s="286"/>
      <c r="V134" s="286"/>
      <c r="W134" s="166" t="s">
        <v>87</v>
      </c>
      <c r="X134" s="166" t="s">
        <v>178</v>
      </c>
      <c r="Y134" s="149" t="s">
        <v>71</v>
      </c>
      <c r="Z134" s="153">
        <v>46295</v>
      </c>
      <c r="AA134" s="153">
        <v>46356</v>
      </c>
      <c r="AB134" s="166"/>
      <c r="AC134" s="166"/>
      <c r="AD134" s="166"/>
      <c r="AE134" s="166"/>
      <c r="AF134" s="183" t="s">
        <v>427</v>
      </c>
      <c r="AG134" s="166" t="s">
        <v>391</v>
      </c>
      <c r="AH134" s="149">
        <v>876</v>
      </c>
      <c r="AI134" s="149" t="s">
        <v>73</v>
      </c>
      <c r="AJ134" s="149">
        <v>100</v>
      </c>
      <c r="AK134" s="182" t="s">
        <v>181</v>
      </c>
      <c r="AL134" s="149" t="s">
        <v>392</v>
      </c>
      <c r="AM134" s="153">
        <v>46376</v>
      </c>
      <c r="AN134" s="153">
        <v>46376</v>
      </c>
      <c r="AO134" s="153">
        <v>46752</v>
      </c>
      <c r="AP134" s="149">
        <v>2027</v>
      </c>
      <c r="AQ134" s="166"/>
      <c r="AR134" s="166"/>
      <c r="AS134" s="166"/>
      <c r="AT134" s="166"/>
      <c r="AU134" s="166"/>
      <c r="AV134" s="166"/>
      <c r="AW134" s="166"/>
      <c r="AX134" s="166"/>
      <c r="AY134" s="166"/>
      <c r="AZ134" s="166"/>
      <c r="BA134" s="166"/>
      <c r="BB134" s="166"/>
    </row>
    <row r="135" spans="1:54" s="181" customFormat="1" ht="38.25" x14ac:dyDescent="0.25">
      <c r="A135" s="183" t="s">
        <v>198</v>
      </c>
      <c r="B135" s="289" t="s">
        <v>1864</v>
      </c>
      <c r="C135" s="289" t="s">
        <v>60</v>
      </c>
      <c r="D135" s="289" t="s">
        <v>175</v>
      </c>
      <c r="E135" s="289" t="s">
        <v>200</v>
      </c>
      <c r="F135" s="289">
        <v>250</v>
      </c>
      <c r="G135" s="307" t="s">
        <v>428</v>
      </c>
      <c r="H135" s="288" t="s">
        <v>217</v>
      </c>
      <c r="I135" s="288" t="s">
        <v>217</v>
      </c>
      <c r="J135" s="289">
        <v>2</v>
      </c>
      <c r="K135" s="289"/>
      <c r="L135" s="289" t="s">
        <v>167</v>
      </c>
      <c r="M135" s="289"/>
      <c r="N135" s="162" t="s">
        <v>390</v>
      </c>
      <c r="O135" s="286">
        <v>334.23276983606559</v>
      </c>
      <c r="P135" s="148">
        <v>407.76397919999999</v>
      </c>
      <c r="Q135" s="286"/>
      <c r="R135" s="148">
        <v>407.76397919999999</v>
      </c>
      <c r="S135" s="286"/>
      <c r="T135" s="286"/>
      <c r="U135" s="286"/>
      <c r="V135" s="286"/>
      <c r="W135" s="149" t="s">
        <v>404</v>
      </c>
      <c r="X135" s="166" t="s">
        <v>178</v>
      </c>
      <c r="Y135" s="149" t="s">
        <v>71</v>
      </c>
      <c r="Z135" s="153">
        <v>46295</v>
      </c>
      <c r="AA135" s="153">
        <v>46356</v>
      </c>
      <c r="AB135" s="166"/>
      <c r="AC135" s="166"/>
      <c r="AD135" s="166"/>
      <c r="AE135" s="166"/>
      <c r="AF135" s="183" t="s">
        <v>428</v>
      </c>
      <c r="AG135" s="166" t="s">
        <v>391</v>
      </c>
      <c r="AH135" s="149">
        <v>876</v>
      </c>
      <c r="AI135" s="149" t="s">
        <v>73</v>
      </c>
      <c r="AJ135" s="149">
        <v>100</v>
      </c>
      <c r="AK135" s="182" t="s">
        <v>181</v>
      </c>
      <c r="AL135" s="149" t="s">
        <v>392</v>
      </c>
      <c r="AM135" s="153">
        <v>46376</v>
      </c>
      <c r="AN135" s="153">
        <v>46376</v>
      </c>
      <c r="AO135" s="153">
        <v>46752</v>
      </c>
      <c r="AP135" s="149">
        <v>2027</v>
      </c>
      <c r="AQ135" s="166"/>
      <c r="AR135" s="166"/>
      <c r="AS135" s="166"/>
      <c r="AT135" s="166"/>
      <c r="AU135" s="166"/>
      <c r="AV135" s="166"/>
      <c r="AW135" s="166"/>
      <c r="AX135" s="166"/>
      <c r="AY135" s="166"/>
      <c r="AZ135" s="166"/>
      <c r="BA135" s="166"/>
      <c r="BB135" s="166"/>
    </row>
    <row r="136" spans="1:54" s="181" customFormat="1" ht="38.25" x14ac:dyDescent="0.25">
      <c r="A136" s="183" t="s">
        <v>198</v>
      </c>
      <c r="B136" s="289" t="s">
        <v>1865</v>
      </c>
      <c r="C136" s="289" t="s">
        <v>60</v>
      </c>
      <c r="D136" s="289" t="s">
        <v>175</v>
      </c>
      <c r="E136" s="289" t="s">
        <v>200</v>
      </c>
      <c r="F136" s="289">
        <v>43</v>
      </c>
      <c r="G136" s="307" t="s">
        <v>216</v>
      </c>
      <c r="H136" s="288" t="s">
        <v>217</v>
      </c>
      <c r="I136" s="288" t="s">
        <v>217</v>
      </c>
      <c r="J136" s="289">
        <v>2</v>
      </c>
      <c r="K136" s="289"/>
      <c r="L136" s="289" t="s">
        <v>167</v>
      </c>
      <c r="M136" s="289"/>
      <c r="N136" s="162" t="s">
        <v>390</v>
      </c>
      <c r="O136" s="286">
        <v>1646.5813613114751</v>
      </c>
      <c r="P136" s="148">
        <v>2008.8292607999997</v>
      </c>
      <c r="Q136" s="286"/>
      <c r="R136" s="148">
        <v>2008.8292607999997</v>
      </c>
      <c r="S136" s="286"/>
      <c r="T136" s="286"/>
      <c r="U136" s="286"/>
      <c r="V136" s="286"/>
      <c r="W136" s="166" t="s">
        <v>87</v>
      </c>
      <c r="X136" s="166" t="s">
        <v>178</v>
      </c>
      <c r="Y136" s="149" t="s">
        <v>71</v>
      </c>
      <c r="Z136" s="153">
        <v>46295</v>
      </c>
      <c r="AA136" s="153">
        <v>46356</v>
      </c>
      <c r="AB136" s="166"/>
      <c r="AC136" s="166"/>
      <c r="AD136" s="166"/>
      <c r="AE136" s="166"/>
      <c r="AF136" s="183" t="s">
        <v>216</v>
      </c>
      <c r="AG136" s="166" t="s">
        <v>391</v>
      </c>
      <c r="AH136" s="149">
        <v>876</v>
      </c>
      <c r="AI136" s="149" t="s">
        <v>73</v>
      </c>
      <c r="AJ136" s="149">
        <v>100</v>
      </c>
      <c r="AK136" s="182" t="s">
        <v>181</v>
      </c>
      <c r="AL136" s="149" t="s">
        <v>392</v>
      </c>
      <c r="AM136" s="153">
        <v>46376</v>
      </c>
      <c r="AN136" s="153">
        <v>46376</v>
      </c>
      <c r="AO136" s="153">
        <v>46752</v>
      </c>
      <c r="AP136" s="149">
        <v>2027</v>
      </c>
      <c r="AQ136" s="166"/>
      <c r="AR136" s="166"/>
      <c r="AS136" s="166"/>
      <c r="AT136" s="166"/>
      <c r="AU136" s="166"/>
      <c r="AV136" s="166"/>
      <c r="AW136" s="166"/>
      <c r="AX136" s="166"/>
      <c r="AY136" s="166"/>
      <c r="AZ136" s="166"/>
      <c r="BA136" s="166"/>
      <c r="BB136" s="166"/>
    </row>
    <row r="137" spans="1:54" s="181" customFormat="1" ht="38.25" x14ac:dyDescent="0.25">
      <c r="A137" s="183" t="s">
        <v>198</v>
      </c>
      <c r="B137" s="289" t="s">
        <v>1866</v>
      </c>
      <c r="C137" s="289" t="s">
        <v>60</v>
      </c>
      <c r="D137" s="289" t="s">
        <v>175</v>
      </c>
      <c r="E137" s="289" t="s">
        <v>200</v>
      </c>
      <c r="F137" s="289">
        <v>44</v>
      </c>
      <c r="G137" s="307" t="s">
        <v>429</v>
      </c>
      <c r="H137" s="288" t="s">
        <v>430</v>
      </c>
      <c r="I137" s="288" t="s">
        <v>430</v>
      </c>
      <c r="J137" s="289">
        <v>1</v>
      </c>
      <c r="K137" s="289"/>
      <c r="L137" s="289" t="s">
        <v>167</v>
      </c>
      <c r="M137" s="289"/>
      <c r="N137" s="162" t="s">
        <v>390</v>
      </c>
      <c r="O137" s="286">
        <v>1592.7639934426229</v>
      </c>
      <c r="P137" s="148">
        <v>1943.1720719999998</v>
      </c>
      <c r="Q137" s="286"/>
      <c r="R137" s="148">
        <v>1943.1720719999998</v>
      </c>
      <c r="S137" s="286"/>
      <c r="T137" s="286"/>
      <c r="U137" s="286"/>
      <c r="V137" s="286"/>
      <c r="W137" s="283" t="s">
        <v>2521</v>
      </c>
      <c r="X137" s="166" t="s">
        <v>178</v>
      </c>
      <c r="Y137" s="149" t="s">
        <v>71</v>
      </c>
      <c r="Z137" s="153">
        <v>46295</v>
      </c>
      <c r="AA137" s="153">
        <v>46356</v>
      </c>
      <c r="AB137" s="166"/>
      <c r="AC137" s="166"/>
      <c r="AD137" s="166"/>
      <c r="AE137" s="166"/>
      <c r="AF137" s="183" t="s">
        <v>429</v>
      </c>
      <c r="AG137" s="166" t="s">
        <v>391</v>
      </c>
      <c r="AH137" s="149">
        <v>876</v>
      </c>
      <c r="AI137" s="149" t="s">
        <v>73</v>
      </c>
      <c r="AJ137" s="149">
        <v>100</v>
      </c>
      <c r="AK137" s="182" t="s">
        <v>181</v>
      </c>
      <c r="AL137" s="149" t="s">
        <v>392</v>
      </c>
      <c r="AM137" s="153">
        <v>46376</v>
      </c>
      <c r="AN137" s="153">
        <v>46376</v>
      </c>
      <c r="AO137" s="153">
        <v>46752</v>
      </c>
      <c r="AP137" s="149">
        <v>2027</v>
      </c>
      <c r="AQ137" s="166"/>
      <c r="AR137" s="166"/>
      <c r="AS137" s="166"/>
      <c r="AT137" s="166"/>
      <c r="AU137" s="166"/>
      <c r="AV137" s="166"/>
      <c r="AW137" s="166"/>
      <c r="AX137" s="166"/>
      <c r="AY137" s="166"/>
      <c r="AZ137" s="166"/>
      <c r="BA137" s="166"/>
      <c r="BB137" s="166"/>
    </row>
    <row r="138" spans="1:54" s="181" customFormat="1" ht="38.25" x14ac:dyDescent="0.25">
      <c r="A138" s="183" t="s">
        <v>198</v>
      </c>
      <c r="B138" s="289" t="s">
        <v>1867</v>
      </c>
      <c r="C138" s="289" t="s">
        <v>60</v>
      </c>
      <c r="D138" s="289" t="s">
        <v>175</v>
      </c>
      <c r="E138" s="289" t="s">
        <v>200</v>
      </c>
      <c r="F138" s="289">
        <v>276</v>
      </c>
      <c r="G138" s="307" t="s">
        <v>431</v>
      </c>
      <c r="H138" s="288" t="s">
        <v>217</v>
      </c>
      <c r="I138" s="288" t="s">
        <v>217</v>
      </c>
      <c r="J138" s="289">
        <v>2</v>
      </c>
      <c r="K138" s="289"/>
      <c r="L138" s="289" t="s">
        <v>167</v>
      </c>
      <c r="M138" s="289"/>
      <c r="N138" s="162" t="s">
        <v>390</v>
      </c>
      <c r="O138" s="286">
        <v>714.15522885245878</v>
      </c>
      <c r="P138" s="148">
        <v>871.26937919999966</v>
      </c>
      <c r="Q138" s="286"/>
      <c r="R138" s="148">
        <v>871.26937919999966</v>
      </c>
      <c r="S138" s="286"/>
      <c r="T138" s="286"/>
      <c r="U138" s="286"/>
      <c r="V138" s="286"/>
      <c r="W138" s="166" t="s">
        <v>87</v>
      </c>
      <c r="X138" s="166" t="s">
        <v>178</v>
      </c>
      <c r="Y138" s="149" t="s">
        <v>71</v>
      </c>
      <c r="Z138" s="153">
        <v>46295</v>
      </c>
      <c r="AA138" s="153">
        <v>46356</v>
      </c>
      <c r="AB138" s="166"/>
      <c r="AC138" s="166"/>
      <c r="AD138" s="166"/>
      <c r="AE138" s="166"/>
      <c r="AF138" s="183" t="s">
        <v>431</v>
      </c>
      <c r="AG138" s="166" t="s">
        <v>391</v>
      </c>
      <c r="AH138" s="149">
        <v>876</v>
      </c>
      <c r="AI138" s="149" t="s">
        <v>73</v>
      </c>
      <c r="AJ138" s="149">
        <v>100</v>
      </c>
      <c r="AK138" s="182" t="s">
        <v>181</v>
      </c>
      <c r="AL138" s="149" t="s">
        <v>392</v>
      </c>
      <c r="AM138" s="153">
        <v>46376</v>
      </c>
      <c r="AN138" s="153">
        <v>46376</v>
      </c>
      <c r="AO138" s="153">
        <v>46752</v>
      </c>
      <c r="AP138" s="149">
        <v>2027</v>
      </c>
      <c r="AQ138" s="166"/>
      <c r="AR138" s="166"/>
      <c r="AS138" s="166"/>
      <c r="AT138" s="166"/>
      <c r="AU138" s="166"/>
      <c r="AV138" s="166"/>
      <c r="AW138" s="166"/>
      <c r="AX138" s="166"/>
      <c r="AY138" s="166"/>
      <c r="AZ138" s="166"/>
      <c r="BA138" s="166"/>
      <c r="BB138" s="166"/>
    </row>
    <row r="139" spans="1:54" s="181" customFormat="1" ht="38.25" x14ac:dyDescent="0.25">
      <c r="A139" s="183" t="s">
        <v>198</v>
      </c>
      <c r="B139" s="289" t="s">
        <v>1868</v>
      </c>
      <c r="C139" s="289" t="s">
        <v>60</v>
      </c>
      <c r="D139" s="289" t="s">
        <v>175</v>
      </c>
      <c r="E139" s="289" t="s">
        <v>200</v>
      </c>
      <c r="F139" s="289" t="s">
        <v>432</v>
      </c>
      <c r="G139" s="307" t="s">
        <v>433</v>
      </c>
      <c r="H139" s="288" t="s">
        <v>217</v>
      </c>
      <c r="I139" s="288" t="s">
        <v>217</v>
      </c>
      <c r="J139" s="289">
        <v>2</v>
      </c>
      <c r="K139" s="289"/>
      <c r="L139" s="289" t="s">
        <v>167</v>
      </c>
      <c r="M139" s="289"/>
      <c r="N139" s="162" t="s">
        <v>390</v>
      </c>
      <c r="O139" s="286">
        <v>1875.5409836065573</v>
      </c>
      <c r="P139" s="148">
        <v>2288.16</v>
      </c>
      <c r="Q139" s="286"/>
      <c r="R139" s="148">
        <v>2288.16</v>
      </c>
      <c r="S139" s="286"/>
      <c r="T139" s="286"/>
      <c r="U139" s="286"/>
      <c r="V139" s="286"/>
      <c r="W139" s="166" t="s">
        <v>87</v>
      </c>
      <c r="X139" s="166" t="s">
        <v>178</v>
      </c>
      <c r="Y139" s="149" t="s">
        <v>71</v>
      </c>
      <c r="Z139" s="153">
        <v>46295</v>
      </c>
      <c r="AA139" s="153">
        <v>46356</v>
      </c>
      <c r="AB139" s="166"/>
      <c r="AC139" s="166"/>
      <c r="AD139" s="166"/>
      <c r="AE139" s="166"/>
      <c r="AF139" s="183" t="s">
        <v>433</v>
      </c>
      <c r="AG139" s="166" t="s">
        <v>391</v>
      </c>
      <c r="AH139" s="149">
        <v>876</v>
      </c>
      <c r="AI139" s="149" t="s">
        <v>73</v>
      </c>
      <c r="AJ139" s="149">
        <v>100</v>
      </c>
      <c r="AK139" s="182" t="s">
        <v>181</v>
      </c>
      <c r="AL139" s="149" t="s">
        <v>392</v>
      </c>
      <c r="AM139" s="153">
        <v>46376</v>
      </c>
      <c r="AN139" s="153">
        <v>46376</v>
      </c>
      <c r="AO139" s="153">
        <v>46752</v>
      </c>
      <c r="AP139" s="149">
        <v>2027</v>
      </c>
      <c r="AQ139" s="166"/>
      <c r="AR139" s="166"/>
      <c r="AS139" s="166"/>
      <c r="AT139" s="166"/>
      <c r="AU139" s="166"/>
      <c r="AV139" s="166"/>
      <c r="AW139" s="166"/>
      <c r="AX139" s="166"/>
      <c r="AY139" s="166"/>
      <c r="AZ139" s="166"/>
      <c r="BA139" s="166"/>
      <c r="BB139" s="166"/>
    </row>
    <row r="140" spans="1:54" s="181" customFormat="1" ht="38.25" x14ac:dyDescent="0.25">
      <c r="A140" s="183" t="s">
        <v>198</v>
      </c>
      <c r="B140" s="289" t="s">
        <v>1869</v>
      </c>
      <c r="C140" s="289" t="s">
        <v>60</v>
      </c>
      <c r="D140" s="289" t="s">
        <v>175</v>
      </c>
      <c r="E140" s="289" t="s">
        <v>200</v>
      </c>
      <c r="F140" s="289">
        <v>45</v>
      </c>
      <c r="G140" s="307" t="s">
        <v>434</v>
      </c>
      <c r="H140" s="288" t="s">
        <v>217</v>
      </c>
      <c r="I140" s="288" t="s">
        <v>217</v>
      </c>
      <c r="J140" s="289">
        <v>2</v>
      </c>
      <c r="K140" s="289"/>
      <c r="L140" s="289" t="s">
        <v>167</v>
      </c>
      <c r="M140" s="289"/>
      <c r="N140" s="162" t="s">
        <v>390</v>
      </c>
      <c r="O140" s="286">
        <v>19.908826229508197</v>
      </c>
      <c r="P140" s="148">
        <v>24.288767999999997</v>
      </c>
      <c r="Q140" s="286"/>
      <c r="R140" s="148">
        <v>24.288767999999997</v>
      </c>
      <c r="S140" s="286"/>
      <c r="T140" s="286"/>
      <c r="U140" s="286"/>
      <c r="V140" s="286"/>
      <c r="W140" s="149" t="s">
        <v>404</v>
      </c>
      <c r="X140" s="166" t="s">
        <v>178</v>
      </c>
      <c r="Y140" s="149" t="s">
        <v>378</v>
      </c>
      <c r="Z140" s="153">
        <v>46295</v>
      </c>
      <c r="AA140" s="153">
        <v>46356</v>
      </c>
      <c r="AB140" s="166"/>
      <c r="AC140" s="166"/>
      <c r="AD140" s="166"/>
      <c r="AE140" s="166"/>
      <c r="AF140" s="183" t="s">
        <v>434</v>
      </c>
      <c r="AG140" s="166" t="s">
        <v>391</v>
      </c>
      <c r="AH140" s="149">
        <v>876</v>
      </c>
      <c r="AI140" s="149" t="s">
        <v>73</v>
      </c>
      <c r="AJ140" s="149">
        <v>100</v>
      </c>
      <c r="AK140" s="182" t="s">
        <v>181</v>
      </c>
      <c r="AL140" s="149" t="s">
        <v>392</v>
      </c>
      <c r="AM140" s="153">
        <v>46376</v>
      </c>
      <c r="AN140" s="153">
        <v>46376</v>
      </c>
      <c r="AO140" s="153">
        <v>46752</v>
      </c>
      <c r="AP140" s="149">
        <v>2027</v>
      </c>
      <c r="AQ140" s="166"/>
      <c r="AR140" s="166"/>
      <c r="AS140" s="166"/>
      <c r="AT140" s="166"/>
      <c r="AU140" s="166"/>
      <c r="AV140" s="166"/>
      <c r="AW140" s="166"/>
      <c r="AX140" s="166"/>
      <c r="AY140" s="166"/>
      <c r="AZ140" s="166"/>
      <c r="BA140" s="166"/>
      <c r="BB140" s="166"/>
    </row>
    <row r="141" spans="1:54" s="181" customFormat="1" ht="38.25" x14ac:dyDescent="0.25">
      <c r="A141" s="183" t="s">
        <v>198</v>
      </c>
      <c r="B141" s="289" t="s">
        <v>1870</v>
      </c>
      <c r="C141" s="289" t="s">
        <v>60</v>
      </c>
      <c r="D141" s="289" t="s">
        <v>175</v>
      </c>
      <c r="E141" s="289" t="s">
        <v>200</v>
      </c>
      <c r="F141" s="289">
        <v>47</v>
      </c>
      <c r="G141" s="307" t="s">
        <v>435</v>
      </c>
      <c r="H141" s="288" t="s">
        <v>228</v>
      </c>
      <c r="I141" s="288" t="s">
        <v>229</v>
      </c>
      <c r="J141" s="289">
        <v>2</v>
      </c>
      <c r="K141" s="289"/>
      <c r="L141" s="289" t="s">
        <v>167</v>
      </c>
      <c r="M141" s="289"/>
      <c r="N141" s="162" t="s">
        <v>390</v>
      </c>
      <c r="O141" s="286">
        <v>2486.2639514754105</v>
      </c>
      <c r="P141" s="148">
        <v>3033.2420208000008</v>
      </c>
      <c r="Q141" s="286"/>
      <c r="R141" s="148">
        <v>3033.2420208000008</v>
      </c>
      <c r="S141" s="286"/>
      <c r="T141" s="286"/>
      <c r="U141" s="286"/>
      <c r="V141" s="286"/>
      <c r="W141" s="166" t="s">
        <v>87</v>
      </c>
      <c r="X141" s="166" t="s">
        <v>178</v>
      </c>
      <c r="Y141" s="149" t="s">
        <v>71</v>
      </c>
      <c r="Z141" s="153">
        <v>46295</v>
      </c>
      <c r="AA141" s="153">
        <v>46356</v>
      </c>
      <c r="AB141" s="166"/>
      <c r="AC141" s="166"/>
      <c r="AD141" s="166"/>
      <c r="AE141" s="166"/>
      <c r="AF141" s="183" t="s">
        <v>435</v>
      </c>
      <c r="AG141" s="166" t="s">
        <v>391</v>
      </c>
      <c r="AH141" s="149">
        <v>876</v>
      </c>
      <c r="AI141" s="149" t="s">
        <v>73</v>
      </c>
      <c r="AJ141" s="149">
        <v>100</v>
      </c>
      <c r="AK141" s="182" t="s">
        <v>181</v>
      </c>
      <c r="AL141" s="149" t="s">
        <v>392</v>
      </c>
      <c r="AM141" s="153">
        <v>46376</v>
      </c>
      <c r="AN141" s="153">
        <v>46376</v>
      </c>
      <c r="AO141" s="153">
        <v>46752</v>
      </c>
      <c r="AP141" s="149">
        <v>2027</v>
      </c>
      <c r="AQ141" s="166"/>
      <c r="AR141" s="166"/>
      <c r="AS141" s="166"/>
      <c r="AT141" s="166"/>
      <c r="AU141" s="166"/>
      <c r="AV141" s="166"/>
      <c r="AW141" s="166"/>
      <c r="AX141" s="166"/>
      <c r="AY141" s="166"/>
      <c r="AZ141" s="166"/>
      <c r="BA141" s="166"/>
      <c r="BB141" s="166"/>
    </row>
    <row r="142" spans="1:54" s="181" customFormat="1" ht="38.25" x14ac:dyDescent="0.25">
      <c r="A142" s="183" t="s">
        <v>198</v>
      </c>
      <c r="B142" s="289" t="s">
        <v>1871</v>
      </c>
      <c r="C142" s="289" t="s">
        <v>60</v>
      </c>
      <c r="D142" s="289" t="s">
        <v>175</v>
      </c>
      <c r="E142" s="289" t="s">
        <v>200</v>
      </c>
      <c r="F142" s="289">
        <v>242</v>
      </c>
      <c r="G142" s="307" t="s">
        <v>436</v>
      </c>
      <c r="H142" s="288" t="s">
        <v>228</v>
      </c>
      <c r="I142" s="288" t="s">
        <v>229</v>
      </c>
      <c r="J142" s="289">
        <v>2</v>
      </c>
      <c r="K142" s="289"/>
      <c r="L142" s="289" t="s">
        <v>167</v>
      </c>
      <c r="M142" s="289"/>
      <c r="N142" s="162" t="s">
        <v>390</v>
      </c>
      <c r="O142" s="286">
        <v>537.9072668852458</v>
      </c>
      <c r="P142" s="148">
        <v>656.24686559999986</v>
      </c>
      <c r="Q142" s="286"/>
      <c r="R142" s="148">
        <v>656.24686559999986</v>
      </c>
      <c r="S142" s="286"/>
      <c r="T142" s="286"/>
      <c r="U142" s="286"/>
      <c r="V142" s="286"/>
      <c r="W142" s="166" t="s">
        <v>87</v>
      </c>
      <c r="X142" s="166" t="s">
        <v>178</v>
      </c>
      <c r="Y142" s="149" t="s">
        <v>71</v>
      </c>
      <c r="Z142" s="153">
        <v>46295</v>
      </c>
      <c r="AA142" s="153">
        <v>46356</v>
      </c>
      <c r="AB142" s="166"/>
      <c r="AC142" s="166"/>
      <c r="AD142" s="166"/>
      <c r="AE142" s="166"/>
      <c r="AF142" s="183" t="s">
        <v>436</v>
      </c>
      <c r="AG142" s="166" t="s">
        <v>391</v>
      </c>
      <c r="AH142" s="149">
        <v>876</v>
      </c>
      <c r="AI142" s="149" t="s">
        <v>73</v>
      </c>
      <c r="AJ142" s="149">
        <v>100</v>
      </c>
      <c r="AK142" s="182" t="s">
        <v>181</v>
      </c>
      <c r="AL142" s="149" t="s">
        <v>392</v>
      </c>
      <c r="AM142" s="153">
        <v>46376</v>
      </c>
      <c r="AN142" s="153">
        <v>46376</v>
      </c>
      <c r="AO142" s="153">
        <v>46752</v>
      </c>
      <c r="AP142" s="149">
        <v>2027</v>
      </c>
      <c r="AQ142" s="166"/>
      <c r="AR142" s="166"/>
      <c r="AS142" s="166"/>
      <c r="AT142" s="166"/>
      <c r="AU142" s="166"/>
      <c r="AV142" s="166"/>
      <c r="AW142" s="166"/>
      <c r="AX142" s="166"/>
      <c r="AY142" s="166"/>
      <c r="AZ142" s="166"/>
      <c r="BA142" s="166"/>
      <c r="BB142" s="166"/>
    </row>
    <row r="143" spans="1:54" s="181" customFormat="1" ht="38.25" x14ac:dyDescent="0.25">
      <c r="A143" s="183" t="s">
        <v>198</v>
      </c>
      <c r="B143" s="289" t="s">
        <v>1872</v>
      </c>
      <c r="C143" s="289" t="s">
        <v>60</v>
      </c>
      <c r="D143" s="289" t="s">
        <v>175</v>
      </c>
      <c r="E143" s="289" t="s">
        <v>200</v>
      </c>
      <c r="F143" s="289" t="s">
        <v>437</v>
      </c>
      <c r="G143" s="307" t="s">
        <v>438</v>
      </c>
      <c r="H143" s="288" t="s">
        <v>228</v>
      </c>
      <c r="I143" s="288" t="s">
        <v>229</v>
      </c>
      <c r="J143" s="289">
        <v>2</v>
      </c>
      <c r="K143" s="289"/>
      <c r="L143" s="289" t="s">
        <v>167</v>
      </c>
      <c r="M143" s="289"/>
      <c r="N143" s="162" t="s">
        <v>390</v>
      </c>
      <c r="O143" s="286">
        <v>681.04918032786884</v>
      </c>
      <c r="P143" s="148">
        <v>830.88</v>
      </c>
      <c r="Q143" s="286"/>
      <c r="R143" s="148">
        <v>830.88</v>
      </c>
      <c r="S143" s="286"/>
      <c r="T143" s="286"/>
      <c r="U143" s="286"/>
      <c r="V143" s="286"/>
      <c r="W143" s="166" t="s">
        <v>87</v>
      </c>
      <c r="X143" s="166" t="s">
        <v>178</v>
      </c>
      <c r="Y143" s="149" t="s">
        <v>71</v>
      </c>
      <c r="Z143" s="153">
        <v>46295</v>
      </c>
      <c r="AA143" s="153">
        <v>46356</v>
      </c>
      <c r="AB143" s="166"/>
      <c r="AC143" s="166"/>
      <c r="AD143" s="166"/>
      <c r="AE143" s="166"/>
      <c r="AF143" s="183" t="s">
        <v>438</v>
      </c>
      <c r="AG143" s="166" t="s">
        <v>391</v>
      </c>
      <c r="AH143" s="149">
        <v>876</v>
      </c>
      <c r="AI143" s="149" t="s">
        <v>73</v>
      </c>
      <c r="AJ143" s="149">
        <v>100</v>
      </c>
      <c r="AK143" s="182" t="s">
        <v>181</v>
      </c>
      <c r="AL143" s="149" t="s">
        <v>392</v>
      </c>
      <c r="AM143" s="153">
        <v>46376</v>
      </c>
      <c r="AN143" s="153">
        <v>46376</v>
      </c>
      <c r="AO143" s="153">
        <v>46752</v>
      </c>
      <c r="AP143" s="149">
        <v>2027</v>
      </c>
      <c r="AQ143" s="166"/>
      <c r="AR143" s="166"/>
      <c r="AS143" s="166"/>
      <c r="AT143" s="166"/>
      <c r="AU143" s="166"/>
      <c r="AV143" s="166"/>
      <c r="AW143" s="166"/>
      <c r="AX143" s="166"/>
      <c r="AY143" s="166"/>
      <c r="AZ143" s="166"/>
      <c r="BA143" s="166"/>
      <c r="BB143" s="166"/>
    </row>
    <row r="144" spans="1:54" s="181" customFormat="1" ht="38.25" x14ac:dyDescent="0.25">
      <c r="A144" s="183" t="s">
        <v>198</v>
      </c>
      <c r="B144" s="289" t="s">
        <v>1873</v>
      </c>
      <c r="C144" s="289" t="s">
        <v>60</v>
      </c>
      <c r="D144" s="289" t="s">
        <v>175</v>
      </c>
      <c r="E144" s="289" t="s">
        <v>200</v>
      </c>
      <c r="F144" s="289">
        <v>48</v>
      </c>
      <c r="G144" s="307" t="s">
        <v>439</v>
      </c>
      <c r="H144" s="288" t="s">
        <v>217</v>
      </c>
      <c r="I144" s="288" t="s">
        <v>217</v>
      </c>
      <c r="J144" s="289">
        <v>2</v>
      </c>
      <c r="K144" s="289"/>
      <c r="L144" s="289" t="s">
        <v>167</v>
      </c>
      <c r="M144" s="289"/>
      <c r="N144" s="162" t="s">
        <v>390</v>
      </c>
      <c r="O144" s="286">
        <v>100.2013967213115</v>
      </c>
      <c r="P144" s="148">
        <v>122.24570400000003</v>
      </c>
      <c r="Q144" s="286"/>
      <c r="R144" s="148">
        <v>122.24570400000003</v>
      </c>
      <c r="S144" s="286"/>
      <c r="T144" s="286"/>
      <c r="U144" s="286"/>
      <c r="V144" s="286"/>
      <c r="W144" s="149" t="s">
        <v>404</v>
      </c>
      <c r="X144" s="166" t="s">
        <v>178</v>
      </c>
      <c r="Y144" s="149" t="s">
        <v>71</v>
      </c>
      <c r="Z144" s="153">
        <v>46295</v>
      </c>
      <c r="AA144" s="153">
        <v>46356</v>
      </c>
      <c r="AB144" s="166"/>
      <c r="AC144" s="166"/>
      <c r="AD144" s="166"/>
      <c r="AE144" s="166"/>
      <c r="AF144" s="183" t="s">
        <v>439</v>
      </c>
      <c r="AG144" s="166" t="s">
        <v>391</v>
      </c>
      <c r="AH144" s="149">
        <v>876</v>
      </c>
      <c r="AI144" s="149" t="s">
        <v>73</v>
      </c>
      <c r="AJ144" s="149">
        <v>100</v>
      </c>
      <c r="AK144" s="182" t="s">
        <v>181</v>
      </c>
      <c r="AL144" s="149" t="s">
        <v>392</v>
      </c>
      <c r="AM144" s="153">
        <v>46376</v>
      </c>
      <c r="AN144" s="153">
        <v>46376</v>
      </c>
      <c r="AO144" s="153">
        <v>46752</v>
      </c>
      <c r="AP144" s="149">
        <v>2027</v>
      </c>
      <c r="AQ144" s="166"/>
      <c r="AR144" s="166"/>
      <c r="AS144" s="166"/>
      <c r="AT144" s="166"/>
      <c r="AU144" s="166"/>
      <c r="AV144" s="166"/>
      <c r="AW144" s="166"/>
      <c r="AX144" s="166"/>
      <c r="AY144" s="166"/>
      <c r="AZ144" s="166"/>
      <c r="BA144" s="166"/>
      <c r="BB144" s="166"/>
    </row>
    <row r="145" spans="1:54" s="181" customFormat="1" ht="38.25" x14ac:dyDescent="0.25">
      <c r="A145" s="183" t="s">
        <v>198</v>
      </c>
      <c r="B145" s="289" t="s">
        <v>1874</v>
      </c>
      <c r="C145" s="289" t="s">
        <v>60</v>
      </c>
      <c r="D145" s="289" t="s">
        <v>175</v>
      </c>
      <c r="E145" s="289" t="s">
        <v>200</v>
      </c>
      <c r="F145" s="289">
        <v>299</v>
      </c>
      <c r="G145" s="307" t="s">
        <v>440</v>
      </c>
      <c r="H145" s="288" t="s">
        <v>217</v>
      </c>
      <c r="I145" s="288" t="s">
        <v>217</v>
      </c>
      <c r="J145" s="289">
        <v>2</v>
      </c>
      <c r="K145" s="289"/>
      <c r="L145" s="289" t="s">
        <v>167</v>
      </c>
      <c r="M145" s="289"/>
      <c r="N145" s="162" t="s">
        <v>390</v>
      </c>
      <c r="O145" s="286">
        <v>302.15358295081961</v>
      </c>
      <c r="P145" s="148">
        <v>368.62737119999991</v>
      </c>
      <c r="Q145" s="286"/>
      <c r="R145" s="148">
        <v>368.62737119999991</v>
      </c>
      <c r="S145" s="286"/>
      <c r="T145" s="286"/>
      <c r="U145" s="286"/>
      <c r="V145" s="286"/>
      <c r="W145" s="149" t="s">
        <v>404</v>
      </c>
      <c r="X145" s="166" t="s">
        <v>178</v>
      </c>
      <c r="Y145" s="149" t="s">
        <v>71</v>
      </c>
      <c r="Z145" s="153">
        <v>46295</v>
      </c>
      <c r="AA145" s="153">
        <v>46356</v>
      </c>
      <c r="AB145" s="166"/>
      <c r="AC145" s="166"/>
      <c r="AD145" s="166"/>
      <c r="AE145" s="166"/>
      <c r="AF145" s="183" t="s">
        <v>440</v>
      </c>
      <c r="AG145" s="166" t="s">
        <v>391</v>
      </c>
      <c r="AH145" s="149">
        <v>876</v>
      </c>
      <c r="AI145" s="149" t="s">
        <v>73</v>
      </c>
      <c r="AJ145" s="149">
        <v>100</v>
      </c>
      <c r="AK145" s="182" t="s">
        <v>181</v>
      </c>
      <c r="AL145" s="149" t="s">
        <v>392</v>
      </c>
      <c r="AM145" s="153">
        <v>46376</v>
      </c>
      <c r="AN145" s="153">
        <v>46376</v>
      </c>
      <c r="AO145" s="153">
        <v>46752</v>
      </c>
      <c r="AP145" s="149">
        <v>2027</v>
      </c>
      <c r="AQ145" s="166"/>
      <c r="AR145" s="166"/>
      <c r="AS145" s="166"/>
      <c r="AT145" s="166"/>
      <c r="AU145" s="166"/>
      <c r="AV145" s="166"/>
      <c r="AW145" s="166"/>
      <c r="AX145" s="166"/>
      <c r="AY145" s="166"/>
      <c r="AZ145" s="166"/>
      <c r="BA145" s="166"/>
      <c r="BB145" s="166"/>
    </row>
    <row r="146" spans="1:54" s="181" customFormat="1" ht="38.25" x14ac:dyDescent="0.25">
      <c r="A146" s="183" t="s">
        <v>198</v>
      </c>
      <c r="B146" s="289" t="s">
        <v>1875</v>
      </c>
      <c r="C146" s="289" t="s">
        <v>60</v>
      </c>
      <c r="D146" s="289" t="s">
        <v>175</v>
      </c>
      <c r="E146" s="289" t="s">
        <v>200</v>
      </c>
      <c r="F146" s="289">
        <v>54</v>
      </c>
      <c r="G146" s="307" t="s">
        <v>219</v>
      </c>
      <c r="H146" s="288" t="s">
        <v>220</v>
      </c>
      <c r="I146" s="288" t="s">
        <v>220</v>
      </c>
      <c r="J146" s="289">
        <v>1</v>
      </c>
      <c r="K146" s="289"/>
      <c r="L146" s="289" t="s">
        <v>167</v>
      </c>
      <c r="M146" s="289"/>
      <c r="N146" s="162" t="s">
        <v>390</v>
      </c>
      <c r="O146" s="286">
        <v>1837.3010596721313</v>
      </c>
      <c r="P146" s="148">
        <v>2241.5072928</v>
      </c>
      <c r="Q146" s="286"/>
      <c r="R146" s="148">
        <v>2241.5072928</v>
      </c>
      <c r="S146" s="286"/>
      <c r="T146" s="286"/>
      <c r="U146" s="286"/>
      <c r="V146" s="286"/>
      <c r="W146" s="166" t="s">
        <v>87</v>
      </c>
      <c r="X146" s="166" t="s">
        <v>178</v>
      </c>
      <c r="Y146" s="149" t="s">
        <v>71</v>
      </c>
      <c r="Z146" s="153">
        <v>46295</v>
      </c>
      <c r="AA146" s="153">
        <v>46356</v>
      </c>
      <c r="AB146" s="166"/>
      <c r="AC146" s="166"/>
      <c r="AD146" s="166"/>
      <c r="AE146" s="166"/>
      <c r="AF146" s="183" t="s">
        <v>219</v>
      </c>
      <c r="AG146" s="166" t="s">
        <v>391</v>
      </c>
      <c r="AH146" s="149">
        <v>876</v>
      </c>
      <c r="AI146" s="149" t="s">
        <v>73</v>
      </c>
      <c r="AJ146" s="149">
        <v>100</v>
      </c>
      <c r="AK146" s="182" t="s">
        <v>181</v>
      </c>
      <c r="AL146" s="149" t="s">
        <v>392</v>
      </c>
      <c r="AM146" s="153">
        <v>46376</v>
      </c>
      <c r="AN146" s="153">
        <v>46376</v>
      </c>
      <c r="AO146" s="153">
        <v>46752</v>
      </c>
      <c r="AP146" s="149">
        <v>2027</v>
      </c>
      <c r="AQ146" s="166"/>
      <c r="AR146" s="166"/>
      <c r="AS146" s="166"/>
      <c r="AT146" s="166"/>
      <c r="AU146" s="166"/>
      <c r="AV146" s="166"/>
      <c r="AW146" s="166"/>
      <c r="AX146" s="166"/>
      <c r="AY146" s="166"/>
      <c r="AZ146" s="166"/>
      <c r="BA146" s="166"/>
      <c r="BB146" s="166"/>
    </row>
    <row r="147" spans="1:54" s="181" customFormat="1" ht="38.25" x14ac:dyDescent="0.25">
      <c r="A147" s="183" t="s">
        <v>198</v>
      </c>
      <c r="B147" s="289" t="s">
        <v>1876</v>
      </c>
      <c r="C147" s="289" t="s">
        <v>60</v>
      </c>
      <c r="D147" s="289" t="s">
        <v>175</v>
      </c>
      <c r="E147" s="289" t="s">
        <v>200</v>
      </c>
      <c r="F147" s="289">
        <v>333</v>
      </c>
      <c r="G147" s="307" t="s">
        <v>441</v>
      </c>
      <c r="H147" s="288" t="s">
        <v>297</v>
      </c>
      <c r="I147" s="287" t="s">
        <v>442</v>
      </c>
      <c r="J147" s="289">
        <v>2</v>
      </c>
      <c r="K147" s="289"/>
      <c r="L147" s="289" t="s">
        <v>167</v>
      </c>
      <c r="M147" s="289"/>
      <c r="N147" s="162" t="s">
        <v>390</v>
      </c>
      <c r="O147" s="286">
        <v>5348.8064655737699</v>
      </c>
      <c r="P147" s="148">
        <v>6525.5438879999992</v>
      </c>
      <c r="Q147" s="286"/>
      <c r="R147" s="148">
        <v>6525.5438879999992</v>
      </c>
      <c r="S147" s="286"/>
      <c r="T147" s="286"/>
      <c r="U147" s="286"/>
      <c r="V147" s="286"/>
      <c r="W147" s="166" t="s">
        <v>87</v>
      </c>
      <c r="X147" s="166" t="s">
        <v>178</v>
      </c>
      <c r="Y147" s="149" t="s">
        <v>71</v>
      </c>
      <c r="Z147" s="153">
        <v>46295</v>
      </c>
      <c r="AA147" s="153">
        <v>46356</v>
      </c>
      <c r="AB147" s="166"/>
      <c r="AC147" s="166"/>
      <c r="AD147" s="166"/>
      <c r="AE147" s="166"/>
      <c r="AF147" s="183" t="s">
        <v>441</v>
      </c>
      <c r="AG147" s="166" t="s">
        <v>391</v>
      </c>
      <c r="AH147" s="149">
        <v>876</v>
      </c>
      <c r="AI147" s="149" t="s">
        <v>73</v>
      </c>
      <c r="AJ147" s="149">
        <v>100</v>
      </c>
      <c r="AK147" s="182" t="s">
        <v>181</v>
      </c>
      <c r="AL147" s="149" t="s">
        <v>392</v>
      </c>
      <c r="AM147" s="153">
        <v>46376</v>
      </c>
      <c r="AN147" s="153">
        <v>46376</v>
      </c>
      <c r="AO147" s="153">
        <v>46752</v>
      </c>
      <c r="AP147" s="149">
        <v>2027</v>
      </c>
      <c r="AQ147" s="166"/>
      <c r="AR147" s="166"/>
      <c r="AS147" s="166"/>
      <c r="AT147" s="166"/>
      <c r="AU147" s="166"/>
      <c r="AV147" s="166"/>
      <c r="AW147" s="166"/>
      <c r="AX147" s="166"/>
      <c r="AY147" s="166"/>
      <c r="AZ147" s="166"/>
      <c r="BA147" s="166"/>
      <c r="BB147" s="166"/>
    </row>
    <row r="148" spans="1:54" s="181" customFormat="1" ht="38.25" x14ac:dyDescent="0.25">
      <c r="A148" s="183" t="s">
        <v>198</v>
      </c>
      <c r="B148" s="289" t="s">
        <v>1877</v>
      </c>
      <c r="C148" s="289" t="s">
        <v>60</v>
      </c>
      <c r="D148" s="289" t="s">
        <v>175</v>
      </c>
      <c r="E148" s="289" t="s">
        <v>200</v>
      </c>
      <c r="F148" s="289">
        <v>227</v>
      </c>
      <c r="G148" s="307" t="s">
        <v>443</v>
      </c>
      <c r="H148" s="288" t="s">
        <v>444</v>
      </c>
      <c r="I148" s="288" t="s">
        <v>444</v>
      </c>
      <c r="J148" s="289">
        <v>1</v>
      </c>
      <c r="K148" s="289"/>
      <c r="L148" s="289" t="s">
        <v>167</v>
      </c>
      <c r="M148" s="289"/>
      <c r="N148" s="162" t="s">
        <v>390</v>
      </c>
      <c r="O148" s="286">
        <v>4872.7876333455742</v>
      </c>
      <c r="P148" s="148">
        <v>5944.8009126816005</v>
      </c>
      <c r="Q148" s="286"/>
      <c r="R148" s="148">
        <v>5944.8009126816005</v>
      </c>
      <c r="S148" s="286"/>
      <c r="T148" s="286"/>
      <c r="U148" s="286"/>
      <c r="V148" s="286"/>
      <c r="W148" s="283" t="s">
        <v>2521</v>
      </c>
      <c r="X148" s="166" t="s">
        <v>178</v>
      </c>
      <c r="Y148" s="149" t="s">
        <v>71</v>
      </c>
      <c r="Z148" s="153">
        <v>46295</v>
      </c>
      <c r="AA148" s="153">
        <v>46356</v>
      </c>
      <c r="AB148" s="166"/>
      <c r="AC148" s="166"/>
      <c r="AD148" s="166"/>
      <c r="AE148" s="166"/>
      <c r="AF148" s="183" t="s">
        <v>443</v>
      </c>
      <c r="AG148" s="166" t="s">
        <v>391</v>
      </c>
      <c r="AH148" s="149">
        <v>876</v>
      </c>
      <c r="AI148" s="149" t="s">
        <v>73</v>
      </c>
      <c r="AJ148" s="149">
        <v>100</v>
      </c>
      <c r="AK148" s="182" t="s">
        <v>181</v>
      </c>
      <c r="AL148" s="149" t="s">
        <v>392</v>
      </c>
      <c r="AM148" s="153">
        <v>46376</v>
      </c>
      <c r="AN148" s="153">
        <v>46376</v>
      </c>
      <c r="AO148" s="153">
        <v>46752</v>
      </c>
      <c r="AP148" s="149">
        <v>2027</v>
      </c>
      <c r="AQ148" s="166"/>
      <c r="AR148" s="166"/>
      <c r="AS148" s="166"/>
      <c r="AT148" s="166"/>
      <c r="AU148" s="166"/>
      <c r="AV148" s="166"/>
      <c r="AW148" s="166"/>
      <c r="AX148" s="166"/>
      <c r="AY148" s="166"/>
      <c r="AZ148" s="166"/>
      <c r="BA148" s="166"/>
      <c r="BB148" s="166"/>
    </row>
    <row r="149" spans="1:54" s="181" customFormat="1" ht="38.25" x14ac:dyDescent="0.25">
      <c r="A149" s="183" t="s">
        <v>198</v>
      </c>
      <c r="B149" s="289" t="s">
        <v>1878</v>
      </c>
      <c r="C149" s="289" t="s">
        <v>60</v>
      </c>
      <c r="D149" s="289" t="s">
        <v>175</v>
      </c>
      <c r="E149" s="289" t="s">
        <v>200</v>
      </c>
      <c r="F149" s="289">
        <v>88</v>
      </c>
      <c r="G149" s="307" t="s">
        <v>445</v>
      </c>
      <c r="H149" s="288" t="s">
        <v>389</v>
      </c>
      <c r="I149" s="288" t="s">
        <v>389</v>
      </c>
      <c r="J149" s="289">
        <v>1</v>
      </c>
      <c r="K149" s="289"/>
      <c r="L149" s="289" t="s">
        <v>167</v>
      </c>
      <c r="M149" s="289"/>
      <c r="N149" s="162" t="s">
        <v>390</v>
      </c>
      <c r="O149" s="286">
        <v>15104.014335737706</v>
      </c>
      <c r="P149" s="148">
        <v>18426.8974896</v>
      </c>
      <c r="Q149" s="286"/>
      <c r="R149" s="148">
        <v>18426.8974896</v>
      </c>
      <c r="S149" s="286"/>
      <c r="T149" s="286"/>
      <c r="U149" s="286"/>
      <c r="V149" s="286"/>
      <c r="W149" s="166" t="s">
        <v>87</v>
      </c>
      <c r="X149" s="166" t="s">
        <v>178</v>
      </c>
      <c r="Y149" s="149" t="s">
        <v>71</v>
      </c>
      <c r="Z149" s="153">
        <v>46295</v>
      </c>
      <c r="AA149" s="153">
        <v>46356</v>
      </c>
      <c r="AB149" s="166"/>
      <c r="AC149" s="166"/>
      <c r="AD149" s="166"/>
      <c r="AE149" s="166"/>
      <c r="AF149" s="183" t="s">
        <v>445</v>
      </c>
      <c r="AG149" s="166" t="s">
        <v>391</v>
      </c>
      <c r="AH149" s="149">
        <v>876</v>
      </c>
      <c r="AI149" s="149" t="s">
        <v>73</v>
      </c>
      <c r="AJ149" s="149">
        <v>100</v>
      </c>
      <c r="AK149" s="182" t="s">
        <v>181</v>
      </c>
      <c r="AL149" s="149" t="s">
        <v>392</v>
      </c>
      <c r="AM149" s="153">
        <v>46376</v>
      </c>
      <c r="AN149" s="153">
        <v>46376</v>
      </c>
      <c r="AO149" s="153">
        <v>46752</v>
      </c>
      <c r="AP149" s="149">
        <v>2027</v>
      </c>
      <c r="AQ149" s="166"/>
      <c r="AR149" s="166"/>
      <c r="AS149" s="166"/>
      <c r="AT149" s="166"/>
      <c r="AU149" s="166"/>
      <c r="AV149" s="166"/>
      <c r="AW149" s="166"/>
      <c r="AX149" s="166"/>
      <c r="AY149" s="166"/>
      <c r="AZ149" s="166"/>
      <c r="BA149" s="166"/>
      <c r="BB149" s="166"/>
    </row>
    <row r="150" spans="1:54" s="181" customFormat="1" ht="38.25" x14ac:dyDescent="0.25">
      <c r="A150" s="183" t="s">
        <v>198</v>
      </c>
      <c r="B150" s="289" t="s">
        <v>1879</v>
      </c>
      <c r="C150" s="289" t="s">
        <v>60</v>
      </c>
      <c r="D150" s="289" t="s">
        <v>175</v>
      </c>
      <c r="E150" s="289" t="s">
        <v>200</v>
      </c>
      <c r="F150" s="289">
        <v>60</v>
      </c>
      <c r="G150" s="307" t="s">
        <v>225</v>
      </c>
      <c r="H150" s="288" t="s">
        <v>389</v>
      </c>
      <c r="I150" s="288" t="s">
        <v>389</v>
      </c>
      <c r="J150" s="289">
        <v>1</v>
      </c>
      <c r="K150" s="289"/>
      <c r="L150" s="289" t="s">
        <v>167</v>
      </c>
      <c r="M150" s="289"/>
      <c r="N150" s="162" t="s">
        <v>390</v>
      </c>
      <c r="O150" s="286">
        <v>198.72627934426231</v>
      </c>
      <c r="P150" s="148">
        <v>242.44606080000003</v>
      </c>
      <c r="Q150" s="286"/>
      <c r="R150" s="148">
        <v>242.44606080000003</v>
      </c>
      <c r="S150" s="286"/>
      <c r="T150" s="286"/>
      <c r="U150" s="286"/>
      <c r="V150" s="286"/>
      <c r="W150" s="149" t="s">
        <v>404</v>
      </c>
      <c r="X150" s="166" t="s">
        <v>178</v>
      </c>
      <c r="Y150" s="149" t="s">
        <v>71</v>
      </c>
      <c r="Z150" s="153">
        <v>46295</v>
      </c>
      <c r="AA150" s="153">
        <v>46356</v>
      </c>
      <c r="AB150" s="166"/>
      <c r="AC150" s="166"/>
      <c r="AD150" s="166"/>
      <c r="AE150" s="166"/>
      <c r="AF150" s="183" t="s">
        <v>225</v>
      </c>
      <c r="AG150" s="166" t="s">
        <v>391</v>
      </c>
      <c r="AH150" s="149">
        <v>876</v>
      </c>
      <c r="AI150" s="149" t="s">
        <v>73</v>
      </c>
      <c r="AJ150" s="149">
        <v>100</v>
      </c>
      <c r="AK150" s="182" t="s">
        <v>181</v>
      </c>
      <c r="AL150" s="149" t="s">
        <v>392</v>
      </c>
      <c r="AM150" s="153">
        <v>46376</v>
      </c>
      <c r="AN150" s="153">
        <v>46376</v>
      </c>
      <c r="AO150" s="153">
        <v>46752</v>
      </c>
      <c r="AP150" s="149">
        <v>2027</v>
      </c>
      <c r="AQ150" s="166"/>
      <c r="AR150" s="166"/>
      <c r="AS150" s="166"/>
      <c r="AT150" s="166"/>
      <c r="AU150" s="166"/>
      <c r="AV150" s="166"/>
      <c r="AW150" s="166"/>
      <c r="AX150" s="166"/>
      <c r="AY150" s="166"/>
      <c r="AZ150" s="166"/>
      <c r="BA150" s="166"/>
      <c r="BB150" s="166"/>
    </row>
    <row r="151" spans="1:54" s="181" customFormat="1" ht="38.25" x14ac:dyDescent="0.25">
      <c r="A151" s="183" t="s">
        <v>198</v>
      </c>
      <c r="B151" s="289" t="s">
        <v>1880</v>
      </c>
      <c r="C151" s="289" t="s">
        <v>60</v>
      </c>
      <c r="D151" s="289" t="s">
        <v>175</v>
      </c>
      <c r="E151" s="289" t="s">
        <v>200</v>
      </c>
      <c r="F151" s="289">
        <v>63</v>
      </c>
      <c r="G151" s="307" t="s">
        <v>227</v>
      </c>
      <c r="H151" s="288" t="s">
        <v>297</v>
      </c>
      <c r="I151" s="287" t="s">
        <v>446</v>
      </c>
      <c r="J151" s="289">
        <v>2</v>
      </c>
      <c r="K151" s="289"/>
      <c r="L151" s="289" t="s">
        <v>167</v>
      </c>
      <c r="M151" s="289"/>
      <c r="N151" s="162" t="s">
        <v>390</v>
      </c>
      <c r="O151" s="286">
        <v>4086.5055816393447</v>
      </c>
      <c r="P151" s="148">
        <v>4985.5368096000002</v>
      </c>
      <c r="Q151" s="286"/>
      <c r="R151" s="148">
        <v>4985.5368096000002</v>
      </c>
      <c r="S151" s="286"/>
      <c r="T151" s="286"/>
      <c r="U151" s="286"/>
      <c r="V151" s="286"/>
      <c r="W151" s="166" t="s">
        <v>87</v>
      </c>
      <c r="X151" s="166" t="s">
        <v>178</v>
      </c>
      <c r="Y151" s="149" t="s">
        <v>71</v>
      </c>
      <c r="Z151" s="153">
        <v>46295</v>
      </c>
      <c r="AA151" s="153">
        <v>46356</v>
      </c>
      <c r="AB151" s="166"/>
      <c r="AC151" s="166"/>
      <c r="AD151" s="166"/>
      <c r="AE151" s="166"/>
      <c r="AF151" s="183" t="s">
        <v>227</v>
      </c>
      <c r="AG151" s="166" t="s">
        <v>391</v>
      </c>
      <c r="AH151" s="149">
        <v>876</v>
      </c>
      <c r="AI151" s="149" t="s">
        <v>73</v>
      </c>
      <c r="AJ151" s="149">
        <v>100</v>
      </c>
      <c r="AK151" s="182" t="s">
        <v>181</v>
      </c>
      <c r="AL151" s="149" t="s">
        <v>392</v>
      </c>
      <c r="AM151" s="153">
        <v>46376</v>
      </c>
      <c r="AN151" s="153">
        <v>46376</v>
      </c>
      <c r="AO151" s="153">
        <v>46752</v>
      </c>
      <c r="AP151" s="149">
        <v>2027</v>
      </c>
      <c r="AQ151" s="166"/>
      <c r="AR151" s="166"/>
      <c r="AS151" s="166"/>
      <c r="AT151" s="166"/>
      <c r="AU151" s="166"/>
      <c r="AV151" s="166"/>
      <c r="AW151" s="166"/>
      <c r="AX151" s="166"/>
      <c r="AY151" s="166"/>
      <c r="AZ151" s="166"/>
      <c r="BA151" s="166"/>
      <c r="BB151" s="166"/>
    </row>
    <row r="152" spans="1:54" s="181" customFormat="1" ht="38.25" x14ac:dyDescent="0.25">
      <c r="A152" s="183" t="s">
        <v>198</v>
      </c>
      <c r="B152" s="289" t="s">
        <v>1881</v>
      </c>
      <c r="C152" s="289" t="s">
        <v>60</v>
      </c>
      <c r="D152" s="289" t="s">
        <v>175</v>
      </c>
      <c r="E152" s="289" t="s">
        <v>200</v>
      </c>
      <c r="F152" s="289">
        <v>65</v>
      </c>
      <c r="G152" s="307" t="s">
        <v>447</v>
      </c>
      <c r="H152" s="288" t="s">
        <v>448</v>
      </c>
      <c r="I152" s="288" t="s">
        <v>448</v>
      </c>
      <c r="J152" s="289">
        <v>2</v>
      </c>
      <c r="K152" s="289"/>
      <c r="L152" s="289" t="s">
        <v>167</v>
      </c>
      <c r="M152" s="289"/>
      <c r="N152" s="162" t="s">
        <v>390</v>
      </c>
      <c r="O152" s="286">
        <v>12.828865573770491</v>
      </c>
      <c r="P152" s="148">
        <v>15.651215999999998</v>
      </c>
      <c r="Q152" s="286"/>
      <c r="R152" s="148">
        <v>15.651215999999998</v>
      </c>
      <c r="S152" s="286"/>
      <c r="T152" s="286"/>
      <c r="U152" s="286"/>
      <c r="V152" s="286"/>
      <c r="W152" s="149" t="s">
        <v>404</v>
      </c>
      <c r="X152" s="166" t="s">
        <v>178</v>
      </c>
      <c r="Y152" s="149" t="s">
        <v>378</v>
      </c>
      <c r="Z152" s="153">
        <v>46295</v>
      </c>
      <c r="AA152" s="153">
        <v>46356</v>
      </c>
      <c r="AB152" s="166"/>
      <c r="AC152" s="166"/>
      <c r="AD152" s="166"/>
      <c r="AE152" s="166"/>
      <c r="AF152" s="183" t="s">
        <v>447</v>
      </c>
      <c r="AG152" s="166" t="s">
        <v>391</v>
      </c>
      <c r="AH152" s="149">
        <v>876</v>
      </c>
      <c r="AI152" s="149" t="s">
        <v>73</v>
      </c>
      <c r="AJ152" s="149">
        <v>100</v>
      </c>
      <c r="AK152" s="182" t="s">
        <v>181</v>
      </c>
      <c r="AL152" s="149" t="s">
        <v>392</v>
      </c>
      <c r="AM152" s="153">
        <v>46376</v>
      </c>
      <c r="AN152" s="153">
        <v>46376</v>
      </c>
      <c r="AO152" s="153">
        <v>46752</v>
      </c>
      <c r="AP152" s="149">
        <v>2027</v>
      </c>
      <c r="AQ152" s="166"/>
      <c r="AR152" s="166"/>
      <c r="AS152" s="166"/>
      <c r="AT152" s="166"/>
      <c r="AU152" s="166"/>
      <c r="AV152" s="166"/>
      <c r="AW152" s="166"/>
      <c r="AX152" s="166"/>
      <c r="AY152" s="166"/>
      <c r="AZ152" s="166"/>
      <c r="BA152" s="166"/>
      <c r="BB152" s="166"/>
    </row>
    <row r="153" spans="1:54" s="181" customFormat="1" ht="38.25" x14ac:dyDescent="0.25">
      <c r="A153" s="183" t="s">
        <v>198</v>
      </c>
      <c r="B153" s="289" t="s">
        <v>1882</v>
      </c>
      <c r="C153" s="289" t="s">
        <v>60</v>
      </c>
      <c r="D153" s="289" t="s">
        <v>175</v>
      </c>
      <c r="E153" s="289" t="s">
        <v>200</v>
      </c>
      <c r="F153" s="289">
        <v>72</v>
      </c>
      <c r="G153" s="307" t="s">
        <v>231</v>
      </c>
      <c r="H153" s="288" t="s">
        <v>232</v>
      </c>
      <c r="I153" s="288" t="s">
        <v>232</v>
      </c>
      <c r="J153" s="289">
        <v>2</v>
      </c>
      <c r="K153" s="289"/>
      <c r="L153" s="289" t="s">
        <v>167</v>
      </c>
      <c r="M153" s="289"/>
      <c r="N153" s="162" t="s">
        <v>390</v>
      </c>
      <c r="O153" s="286">
        <v>2349.8932131147544</v>
      </c>
      <c r="P153" s="148">
        <v>2866.8697200000001</v>
      </c>
      <c r="Q153" s="286"/>
      <c r="R153" s="148">
        <v>2866.8697200000001</v>
      </c>
      <c r="S153" s="286"/>
      <c r="T153" s="286"/>
      <c r="U153" s="286"/>
      <c r="V153" s="286"/>
      <c r="W153" s="166" t="s">
        <v>87</v>
      </c>
      <c r="X153" s="166" t="s">
        <v>178</v>
      </c>
      <c r="Y153" s="149" t="s">
        <v>71</v>
      </c>
      <c r="Z153" s="153">
        <v>46295</v>
      </c>
      <c r="AA153" s="153">
        <v>46356</v>
      </c>
      <c r="AB153" s="166"/>
      <c r="AC153" s="166"/>
      <c r="AD153" s="166"/>
      <c r="AE153" s="166"/>
      <c r="AF153" s="183" t="s">
        <v>231</v>
      </c>
      <c r="AG153" s="166" t="s">
        <v>391</v>
      </c>
      <c r="AH153" s="149">
        <v>876</v>
      </c>
      <c r="AI153" s="149" t="s">
        <v>73</v>
      </c>
      <c r="AJ153" s="149">
        <v>100</v>
      </c>
      <c r="AK153" s="182" t="s">
        <v>181</v>
      </c>
      <c r="AL153" s="149" t="s">
        <v>392</v>
      </c>
      <c r="AM153" s="153">
        <v>46376</v>
      </c>
      <c r="AN153" s="153">
        <v>46376</v>
      </c>
      <c r="AO153" s="153">
        <v>46752</v>
      </c>
      <c r="AP153" s="149">
        <v>2027</v>
      </c>
      <c r="AQ153" s="166"/>
      <c r="AR153" s="166"/>
      <c r="AS153" s="166"/>
      <c r="AT153" s="166"/>
      <c r="AU153" s="166"/>
      <c r="AV153" s="166"/>
      <c r="AW153" s="166"/>
      <c r="AX153" s="166"/>
      <c r="AY153" s="166"/>
      <c r="AZ153" s="166"/>
      <c r="BA153" s="166"/>
      <c r="BB153" s="166"/>
    </row>
    <row r="154" spans="1:54" s="181" customFormat="1" ht="38.25" x14ac:dyDescent="0.25">
      <c r="A154" s="183" t="s">
        <v>198</v>
      </c>
      <c r="B154" s="289" t="s">
        <v>1883</v>
      </c>
      <c r="C154" s="289" t="s">
        <v>60</v>
      </c>
      <c r="D154" s="289" t="s">
        <v>175</v>
      </c>
      <c r="E154" s="289" t="s">
        <v>200</v>
      </c>
      <c r="F154" s="289">
        <v>75</v>
      </c>
      <c r="G154" s="307" t="s">
        <v>449</v>
      </c>
      <c r="H154" s="288" t="s">
        <v>450</v>
      </c>
      <c r="I154" s="288" t="s">
        <v>451</v>
      </c>
      <c r="J154" s="289">
        <v>2</v>
      </c>
      <c r="K154" s="289"/>
      <c r="L154" s="289" t="s">
        <v>167</v>
      </c>
      <c r="M154" s="289"/>
      <c r="N154" s="162" t="s">
        <v>390</v>
      </c>
      <c r="O154" s="286">
        <v>17297.542622950816</v>
      </c>
      <c r="P154" s="148">
        <v>21103.001999999997</v>
      </c>
      <c r="Q154" s="286"/>
      <c r="R154" s="148">
        <v>21103.001999999997</v>
      </c>
      <c r="S154" s="286"/>
      <c r="T154" s="286"/>
      <c r="U154" s="286"/>
      <c r="V154" s="286"/>
      <c r="W154" s="166" t="s">
        <v>87</v>
      </c>
      <c r="X154" s="166" t="s">
        <v>178</v>
      </c>
      <c r="Y154" s="149" t="s">
        <v>71</v>
      </c>
      <c r="Z154" s="153">
        <v>46295</v>
      </c>
      <c r="AA154" s="153">
        <v>46356</v>
      </c>
      <c r="AB154" s="166"/>
      <c r="AC154" s="166"/>
      <c r="AD154" s="166"/>
      <c r="AE154" s="166"/>
      <c r="AF154" s="183" t="s">
        <v>449</v>
      </c>
      <c r="AG154" s="166" t="s">
        <v>391</v>
      </c>
      <c r="AH154" s="149">
        <v>876</v>
      </c>
      <c r="AI154" s="149" t="s">
        <v>73</v>
      </c>
      <c r="AJ154" s="149">
        <v>100</v>
      </c>
      <c r="AK154" s="182" t="s">
        <v>181</v>
      </c>
      <c r="AL154" s="149" t="s">
        <v>392</v>
      </c>
      <c r="AM154" s="153">
        <v>46376</v>
      </c>
      <c r="AN154" s="153">
        <v>46376</v>
      </c>
      <c r="AO154" s="153">
        <v>46752</v>
      </c>
      <c r="AP154" s="149">
        <v>2027</v>
      </c>
      <c r="AQ154" s="166"/>
      <c r="AR154" s="166"/>
      <c r="AS154" s="166"/>
      <c r="AT154" s="166"/>
      <c r="AU154" s="166"/>
      <c r="AV154" s="166"/>
      <c r="AW154" s="166"/>
      <c r="AX154" s="166"/>
      <c r="AY154" s="166"/>
      <c r="AZ154" s="166"/>
      <c r="BA154" s="166"/>
      <c r="BB154" s="166"/>
    </row>
    <row r="155" spans="1:54" s="181" customFormat="1" ht="38.25" x14ac:dyDescent="0.25">
      <c r="A155" s="183" t="s">
        <v>198</v>
      </c>
      <c r="B155" s="289" t="s">
        <v>1884</v>
      </c>
      <c r="C155" s="289" t="s">
        <v>60</v>
      </c>
      <c r="D155" s="289" t="s">
        <v>175</v>
      </c>
      <c r="E155" s="289" t="s">
        <v>200</v>
      </c>
      <c r="F155" s="289">
        <v>76</v>
      </c>
      <c r="G155" s="307" t="s">
        <v>452</v>
      </c>
      <c r="H155" s="288" t="s">
        <v>450</v>
      </c>
      <c r="I155" s="288" t="s">
        <v>451</v>
      </c>
      <c r="J155" s="289">
        <v>2</v>
      </c>
      <c r="K155" s="289"/>
      <c r="L155" s="289" t="s">
        <v>167</v>
      </c>
      <c r="M155" s="289"/>
      <c r="N155" s="162" t="s">
        <v>390</v>
      </c>
      <c r="O155" s="286">
        <v>12109.833983213102</v>
      </c>
      <c r="P155" s="148">
        <v>14773.997459519984</v>
      </c>
      <c r="Q155" s="286"/>
      <c r="R155" s="148">
        <v>14773.997459519984</v>
      </c>
      <c r="S155" s="286"/>
      <c r="T155" s="286"/>
      <c r="U155" s="286"/>
      <c r="V155" s="286"/>
      <c r="W155" s="166" t="s">
        <v>87</v>
      </c>
      <c r="X155" s="166" t="s">
        <v>178</v>
      </c>
      <c r="Y155" s="149" t="s">
        <v>71</v>
      </c>
      <c r="Z155" s="153">
        <v>46295</v>
      </c>
      <c r="AA155" s="153">
        <v>46356</v>
      </c>
      <c r="AB155" s="166"/>
      <c r="AC155" s="166"/>
      <c r="AD155" s="166"/>
      <c r="AE155" s="166"/>
      <c r="AF155" s="183" t="s">
        <v>452</v>
      </c>
      <c r="AG155" s="166" t="s">
        <v>391</v>
      </c>
      <c r="AH155" s="149">
        <v>876</v>
      </c>
      <c r="AI155" s="149" t="s">
        <v>73</v>
      </c>
      <c r="AJ155" s="149">
        <v>100</v>
      </c>
      <c r="AK155" s="182" t="s">
        <v>181</v>
      </c>
      <c r="AL155" s="149" t="s">
        <v>392</v>
      </c>
      <c r="AM155" s="153">
        <v>46376</v>
      </c>
      <c r="AN155" s="153">
        <v>46376</v>
      </c>
      <c r="AO155" s="153">
        <v>46752</v>
      </c>
      <c r="AP155" s="149">
        <v>2027</v>
      </c>
      <c r="AQ155" s="166"/>
      <c r="AR155" s="166"/>
      <c r="AS155" s="166"/>
      <c r="AT155" s="166"/>
      <c r="AU155" s="166"/>
      <c r="AV155" s="166"/>
      <c r="AW155" s="166"/>
      <c r="AX155" s="166"/>
      <c r="AY155" s="166"/>
      <c r="AZ155" s="166"/>
      <c r="BA155" s="166"/>
      <c r="BB155" s="166"/>
    </row>
    <row r="156" spans="1:54" s="181" customFormat="1" ht="38.25" x14ac:dyDescent="0.25">
      <c r="A156" s="183" t="s">
        <v>198</v>
      </c>
      <c r="B156" s="289" t="s">
        <v>1885</v>
      </c>
      <c r="C156" s="289" t="s">
        <v>60</v>
      </c>
      <c r="D156" s="289" t="s">
        <v>175</v>
      </c>
      <c r="E156" s="289" t="s">
        <v>200</v>
      </c>
      <c r="F156" s="289">
        <v>18</v>
      </c>
      <c r="G156" s="307" t="s">
        <v>209</v>
      </c>
      <c r="H156" s="288" t="s">
        <v>210</v>
      </c>
      <c r="I156" s="288" t="s">
        <v>211</v>
      </c>
      <c r="J156" s="289">
        <v>1</v>
      </c>
      <c r="K156" s="289"/>
      <c r="L156" s="289" t="s">
        <v>167</v>
      </c>
      <c r="M156" s="289"/>
      <c r="N156" s="162" t="s">
        <v>390</v>
      </c>
      <c r="O156" s="286">
        <v>419.09115588196727</v>
      </c>
      <c r="P156" s="148">
        <v>511.29121017600005</v>
      </c>
      <c r="Q156" s="286"/>
      <c r="R156" s="148">
        <v>511.29121017600005</v>
      </c>
      <c r="S156" s="286"/>
      <c r="T156" s="286"/>
      <c r="U156" s="286"/>
      <c r="V156" s="286"/>
      <c r="W156" s="166" t="s">
        <v>87</v>
      </c>
      <c r="X156" s="166" t="s">
        <v>178</v>
      </c>
      <c r="Y156" s="149" t="s">
        <v>71</v>
      </c>
      <c r="Z156" s="153">
        <v>46295</v>
      </c>
      <c r="AA156" s="153">
        <v>46356</v>
      </c>
      <c r="AB156" s="166"/>
      <c r="AC156" s="166"/>
      <c r="AD156" s="166"/>
      <c r="AE156" s="166"/>
      <c r="AF156" s="183" t="s">
        <v>209</v>
      </c>
      <c r="AG156" s="166" t="s">
        <v>391</v>
      </c>
      <c r="AH156" s="149">
        <v>876</v>
      </c>
      <c r="AI156" s="149" t="s">
        <v>73</v>
      </c>
      <c r="AJ156" s="149">
        <v>100</v>
      </c>
      <c r="AK156" s="182" t="s">
        <v>181</v>
      </c>
      <c r="AL156" s="149" t="s">
        <v>392</v>
      </c>
      <c r="AM156" s="153">
        <v>46376</v>
      </c>
      <c r="AN156" s="153">
        <v>46376</v>
      </c>
      <c r="AO156" s="153">
        <v>46752</v>
      </c>
      <c r="AP156" s="149">
        <v>2027</v>
      </c>
      <c r="AQ156" s="166"/>
      <c r="AR156" s="166"/>
      <c r="AS156" s="166"/>
      <c r="AT156" s="166"/>
      <c r="AU156" s="166"/>
      <c r="AV156" s="166"/>
      <c r="AW156" s="166"/>
      <c r="AX156" s="166"/>
      <c r="AY156" s="166"/>
      <c r="AZ156" s="166"/>
      <c r="BA156" s="166"/>
      <c r="BB156" s="166"/>
    </row>
    <row r="157" spans="1:54" s="181" customFormat="1" ht="38.25" x14ac:dyDescent="0.25">
      <c r="A157" s="183" t="s">
        <v>198</v>
      </c>
      <c r="B157" s="289" t="s">
        <v>1886</v>
      </c>
      <c r="C157" s="289" t="s">
        <v>60</v>
      </c>
      <c r="D157" s="289" t="s">
        <v>175</v>
      </c>
      <c r="E157" s="289" t="s">
        <v>200</v>
      </c>
      <c r="F157" s="289">
        <v>335</v>
      </c>
      <c r="G157" s="307" t="s">
        <v>453</v>
      </c>
      <c r="H157" s="288" t="s">
        <v>228</v>
      </c>
      <c r="I157" s="288" t="s">
        <v>454</v>
      </c>
      <c r="J157" s="289">
        <v>2</v>
      </c>
      <c r="K157" s="289"/>
      <c r="L157" s="289" t="s">
        <v>167</v>
      </c>
      <c r="M157" s="289"/>
      <c r="N157" s="162" t="s">
        <v>390</v>
      </c>
      <c r="O157" s="286">
        <v>39.103251934426225</v>
      </c>
      <c r="P157" s="148">
        <v>47.705967359999995</v>
      </c>
      <c r="Q157" s="286"/>
      <c r="R157" s="148">
        <v>47.705967359999995</v>
      </c>
      <c r="S157" s="286"/>
      <c r="T157" s="286"/>
      <c r="U157" s="286"/>
      <c r="V157" s="286"/>
      <c r="W157" s="149" t="s">
        <v>404</v>
      </c>
      <c r="X157" s="166" t="s">
        <v>178</v>
      </c>
      <c r="Y157" s="149" t="s">
        <v>378</v>
      </c>
      <c r="Z157" s="153">
        <v>46295</v>
      </c>
      <c r="AA157" s="153">
        <v>46356</v>
      </c>
      <c r="AB157" s="166"/>
      <c r="AC157" s="166"/>
      <c r="AD157" s="166"/>
      <c r="AE157" s="166"/>
      <c r="AF157" s="183" t="s">
        <v>453</v>
      </c>
      <c r="AG157" s="166" t="s">
        <v>391</v>
      </c>
      <c r="AH157" s="149">
        <v>876</v>
      </c>
      <c r="AI157" s="149" t="s">
        <v>73</v>
      </c>
      <c r="AJ157" s="149">
        <v>100</v>
      </c>
      <c r="AK157" s="182" t="s">
        <v>181</v>
      </c>
      <c r="AL157" s="149" t="s">
        <v>392</v>
      </c>
      <c r="AM157" s="153">
        <v>46376</v>
      </c>
      <c r="AN157" s="153">
        <v>46376</v>
      </c>
      <c r="AO157" s="153">
        <v>46752</v>
      </c>
      <c r="AP157" s="149">
        <v>2027</v>
      </c>
      <c r="AQ157" s="166"/>
      <c r="AR157" s="166"/>
      <c r="AS157" s="166"/>
      <c r="AT157" s="166"/>
      <c r="AU157" s="166"/>
      <c r="AV157" s="166"/>
      <c r="AW157" s="166"/>
      <c r="AX157" s="166"/>
      <c r="AY157" s="166"/>
      <c r="AZ157" s="166"/>
      <c r="BA157" s="166"/>
      <c r="BB157" s="166"/>
    </row>
    <row r="158" spans="1:54" s="181" customFormat="1" ht="38.25" x14ac:dyDescent="0.25">
      <c r="A158" s="183" t="s">
        <v>198</v>
      </c>
      <c r="B158" s="289" t="s">
        <v>1887</v>
      </c>
      <c r="C158" s="289" t="s">
        <v>60</v>
      </c>
      <c r="D158" s="289" t="s">
        <v>175</v>
      </c>
      <c r="E158" s="289" t="s">
        <v>200</v>
      </c>
      <c r="F158" s="289">
        <v>77</v>
      </c>
      <c r="G158" s="307" t="s">
        <v>234</v>
      </c>
      <c r="H158" s="288" t="s">
        <v>235</v>
      </c>
      <c r="I158" s="288" t="s">
        <v>235</v>
      </c>
      <c r="J158" s="289">
        <v>2</v>
      </c>
      <c r="K158" s="289"/>
      <c r="L158" s="289" t="s">
        <v>167</v>
      </c>
      <c r="M158" s="289"/>
      <c r="N158" s="162" t="s">
        <v>390</v>
      </c>
      <c r="O158" s="286">
        <v>4243.6984509914773</v>
      </c>
      <c r="P158" s="148">
        <v>5177.312110209602</v>
      </c>
      <c r="Q158" s="286"/>
      <c r="R158" s="148">
        <v>5177.312110209602</v>
      </c>
      <c r="S158" s="286"/>
      <c r="T158" s="286"/>
      <c r="U158" s="286"/>
      <c r="V158" s="286"/>
      <c r="W158" s="166" t="s">
        <v>87</v>
      </c>
      <c r="X158" s="166" t="s">
        <v>178</v>
      </c>
      <c r="Y158" s="149" t="s">
        <v>71</v>
      </c>
      <c r="Z158" s="153">
        <v>46295</v>
      </c>
      <c r="AA158" s="153">
        <v>46356</v>
      </c>
      <c r="AB158" s="166"/>
      <c r="AC158" s="166"/>
      <c r="AD158" s="166"/>
      <c r="AE158" s="166"/>
      <c r="AF158" s="183" t="s">
        <v>234</v>
      </c>
      <c r="AG158" s="166" t="s">
        <v>391</v>
      </c>
      <c r="AH158" s="149">
        <v>876</v>
      </c>
      <c r="AI158" s="149" t="s">
        <v>73</v>
      </c>
      <c r="AJ158" s="149">
        <v>100</v>
      </c>
      <c r="AK158" s="182" t="s">
        <v>181</v>
      </c>
      <c r="AL158" s="149" t="s">
        <v>392</v>
      </c>
      <c r="AM158" s="153">
        <v>46376</v>
      </c>
      <c r="AN158" s="153">
        <v>46376</v>
      </c>
      <c r="AO158" s="153">
        <v>46752</v>
      </c>
      <c r="AP158" s="149">
        <v>2027</v>
      </c>
      <c r="AQ158" s="166"/>
      <c r="AR158" s="166"/>
      <c r="AS158" s="166"/>
      <c r="AT158" s="166"/>
      <c r="AU158" s="166"/>
      <c r="AV158" s="166"/>
      <c r="AW158" s="166"/>
      <c r="AX158" s="166"/>
      <c r="AY158" s="166"/>
      <c r="AZ158" s="166"/>
      <c r="BA158" s="166"/>
      <c r="BB158" s="166"/>
    </row>
    <row r="159" spans="1:54" s="181" customFormat="1" ht="38.25" x14ac:dyDescent="0.25">
      <c r="A159" s="183" t="s">
        <v>198</v>
      </c>
      <c r="B159" s="289" t="s">
        <v>1888</v>
      </c>
      <c r="C159" s="289" t="s">
        <v>60</v>
      </c>
      <c r="D159" s="289" t="s">
        <v>175</v>
      </c>
      <c r="E159" s="289" t="s">
        <v>200</v>
      </c>
      <c r="F159" s="289">
        <v>80</v>
      </c>
      <c r="G159" s="307" t="s">
        <v>238</v>
      </c>
      <c r="H159" s="288" t="s">
        <v>455</v>
      </c>
      <c r="I159" s="288" t="s">
        <v>456</v>
      </c>
      <c r="J159" s="289">
        <v>2</v>
      </c>
      <c r="K159" s="289"/>
      <c r="L159" s="289" t="s">
        <v>167</v>
      </c>
      <c r="M159" s="289"/>
      <c r="N159" s="162" t="s">
        <v>390</v>
      </c>
      <c r="O159" s="286">
        <v>15156.002619643279</v>
      </c>
      <c r="P159" s="148">
        <v>18490.3231959648</v>
      </c>
      <c r="Q159" s="286"/>
      <c r="R159" s="148">
        <v>18490.3231959648</v>
      </c>
      <c r="S159" s="286"/>
      <c r="T159" s="286"/>
      <c r="U159" s="286"/>
      <c r="V159" s="286"/>
      <c r="W159" s="166" t="s">
        <v>87</v>
      </c>
      <c r="X159" s="166" t="s">
        <v>178</v>
      </c>
      <c r="Y159" s="149" t="s">
        <v>71</v>
      </c>
      <c r="Z159" s="153">
        <v>46295</v>
      </c>
      <c r="AA159" s="153">
        <v>46356</v>
      </c>
      <c r="AB159" s="166"/>
      <c r="AC159" s="166"/>
      <c r="AD159" s="166"/>
      <c r="AE159" s="166"/>
      <c r="AF159" s="183" t="s">
        <v>238</v>
      </c>
      <c r="AG159" s="166" t="s">
        <v>391</v>
      </c>
      <c r="AH159" s="149">
        <v>876</v>
      </c>
      <c r="AI159" s="149" t="s">
        <v>73</v>
      </c>
      <c r="AJ159" s="149">
        <v>100</v>
      </c>
      <c r="AK159" s="182" t="s">
        <v>181</v>
      </c>
      <c r="AL159" s="149" t="s">
        <v>392</v>
      </c>
      <c r="AM159" s="153">
        <v>46376</v>
      </c>
      <c r="AN159" s="153">
        <v>46376</v>
      </c>
      <c r="AO159" s="153">
        <v>46752</v>
      </c>
      <c r="AP159" s="149">
        <v>2027</v>
      </c>
      <c r="AQ159" s="166"/>
      <c r="AR159" s="166"/>
      <c r="AS159" s="166"/>
      <c r="AT159" s="166"/>
      <c r="AU159" s="166"/>
      <c r="AV159" s="166"/>
      <c r="AW159" s="166"/>
      <c r="AX159" s="166"/>
      <c r="AY159" s="166"/>
      <c r="AZ159" s="166"/>
      <c r="BA159" s="166"/>
      <c r="BB159" s="166"/>
    </row>
    <row r="160" spans="1:54" s="181" customFormat="1" ht="38.25" x14ac:dyDescent="0.25">
      <c r="A160" s="183" t="s">
        <v>198</v>
      </c>
      <c r="B160" s="289" t="s">
        <v>1889</v>
      </c>
      <c r="C160" s="289" t="s">
        <v>60</v>
      </c>
      <c r="D160" s="289" t="s">
        <v>175</v>
      </c>
      <c r="E160" s="289" t="s">
        <v>200</v>
      </c>
      <c r="F160" s="289">
        <v>82</v>
      </c>
      <c r="G160" s="307" t="s">
        <v>457</v>
      </c>
      <c r="H160" s="288" t="s">
        <v>458</v>
      </c>
      <c r="I160" s="288" t="s">
        <v>459</v>
      </c>
      <c r="J160" s="289">
        <v>2</v>
      </c>
      <c r="K160" s="289"/>
      <c r="L160" s="289" t="s">
        <v>167</v>
      </c>
      <c r="M160" s="289"/>
      <c r="N160" s="162" t="s">
        <v>390</v>
      </c>
      <c r="O160" s="286">
        <v>133.75625594754098</v>
      </c>
      <c r="P160" s="148">
        <v>163.18263225599998</v>
      </c>
      <c r="Q160" s="286"/>
      <c r="R160" s="148">
        <v>163.18263225599998</v>
      </c>
      <c r="S160" s="286"/>
      <c r="T160" s="286"/>
      <c r="U160" s="286"/>
      <c r="V160" s="286"/>
      <c r="W160" s="149" t="s">
        <v>404</v>
      </c>
      <c r="X160" s="166" t="s">
        <v>178</v>
      </c>
      <c r="Y160" s="149" t="s">
        <v>71</v>
      </c>
      <c r="Z160" s="153">
        <v>46295</v>
      </c>
      <c r="AA160" s="153">
        <v>46356</v>
      </c>
      <c r="AB160" s="166"/>
      <c r="AC160" s="166"/>
      <c r="AD160" s="166"/>
      <c r="AE160" s="166"/>
      <c r="AF160" s="183" t="s">
        <v>457</v>
      </c>
      <c r="AG160" s="166" t="s">
        <v>391</v>
      </c>
      <c r="AH160" s="149">
        <v>876</v>
      </c>
      <c r="AI160" s="149" t="s">
        <v>73</v>
      </c>
      <c r="AJ160" s="149">
        <v>100</v>
      </c>
      <c r="AK160" s="182" t="s">
        <v>181</v>
      </c>
      <c r="AL160" s="149" t="s">
        <v>392</v>
      </c>
      <c r="AM160" s="153">
        <v>46376</v>
      </c>
      <c r="AN160" s="153">
        <v>46376</v>
      </c>
      <c r="AO160" s="153">
        <v>46752</v>
      </c>
      <c r="AP160" s="149">
        <v>2027</v>
      </c>
      <c r="AQ160" s="166"/>
      <c r="AR160" s="166"/>
      <c r="AS160" s="166"/>
      <c r="AT160" s="166"/>
      <c r="AU160" s="166"/>
      <c r="AV160" s="166"/>
      <c r="AW160" s="166"/>
      <c r="AX160" s="166"/>
      <c r="AY160" s="166"/>
      <c r="AZ160" s="166"/>
      <c r="BA160" s="166"/>
      <c r="BB160" s="166"/>
    </row>
    <row r="161" spans="1:54" s="181" customFormat="1" ht="38.25" x14ac:dyDescent="0.25">
      <c r="A161" s="183" t="s">
        <v>198</v>
      </c>
      <c r="B161" s="289" t="s">
        <v>1890</v>
      </c>
      <c r="C161" s="289" t="s">
        <v>60</v>
      </c>
      <c r="D161" s="289" t="s">
        <v>175</v>
      </c>
      <c r="E161" s="289" t="s">
        <v>200</v>
      </c>
      <c r="F161" s="289">
        <v>84</v>
      </c>
      <c r="G161" s="307" t="s">
        <v>460</v>
      </c>
      <c r="H161" s="288" t="s">
        <v>280</v>
      </c>
      <c r="I161" s="287" t="s">
        <v>461</v>
      </c>
      <c r="J161" s="289">
        <v>1</v>
      </c>
      <c r="K161" s="289"/>
      <c r="L161" s="289" t="s">
        <v>167</v>
      </c>
      <c r="M161" s="289"/>
      <c r="N161" s="162" t="s">
        <v>390</v>
      </c>
      <c r="O161" s="286">
        <v>246.3269075409836</v>
      </c>
      <c r="P161" s="148">
        <v>300.51882719999998</v>
      </c>
      <c r="Q161" s="286"/>
      <c r="R161" s="148">
        <v>300.51882719999998</v>
      </c>
      <c r="S161" s="286"/>
      <c r="T161" s="286"/>
      <c r="U161" s="286"/>
      <c r="V161" s="286"/>
      <c r="W161" s="149" t="s">
        <v>404</v>
      </c>
      <c r="X161" s="166" t="s">
        <v>178</v>
      </c>
      <c r="Y161" s="149" t="s">
        <v>71</v>
      </c>
      <c r="Z161" s="153">
        <v>46295</v>
      </c>
      <c r="AA161" s="153">
        <v>46356</v>
      </c>
      <c r="AB161" s="166"/>
      <c r="AC161" s="166"/>
      <c r="AD161" s="166"/>
      <c r="AE161" s="166"/>
      <c r="AF161" s="183" t="s">
        <v>460</v>
      </c>
      <c r="AG161" s="166" t="s">
        <v>391</v>
      </c>
      <c r="AH161" s="149">
        <v>876</v>
      </c>
      <c r="AI161" s="149" t="s">
        <v>73</v>
      </c>
      <c r="AJ161" s="149">
        <v>100</v>
      </c>
      <c r="AK161" s="182" t="s">
        <v>181</v>
      </c>
      <c r="AL161" s="149" t="s">
        <v>392</v>
      </c>
      <c r="AM161" s="153">
        <v>46376</v>
      </c>
      <c r="AN161" s="153">
        <v>46376</v>
      </c>
      <c r="AO161" s="153">
        <v>46752</v>
      </c>
      <c r="AP161" s="149">
        <v>2027</v>
      </c>
      <c r="AQ161" s="166"/>
      <c r="AR161" s="166"/>
      <c r="AS161" s="166"/>
      <c r="AT161" s="166"/>
      <c r="AU161" s="166"/>
      <c r="AV161" s="166"/>
      <c r="AW161" s="166"/>
      <c r="AX161" s="166"/>
      <c r="AY161" s="166"/>
      <c r="AZ161" s="166"/>
      <c r="BA161" s="166"/>
      <c r="BB161" s="166"/>
    </row>
    <row r="162" spans="1:54" s="181" customFormat="1" ht="38.25" x14ac:dyDescent="0.25">
      <c r="A162" s="183" t="s">
        <v>198</v>
      </c>
      <c r="B162" s="289" t="s">
        <v>1891</v>
      </c>
      <c r="C162" s="289" t="s">
        <v>60</v>
      </c>
      <c r="D162" s="289" t="s">
        <v>175</v>
      </c>
      <c r="E162" s="289" t="s">
        <v>200</v>
      </c>
      <c r="F162" s="289">
        <v>86</v>
      </c>
      <c r="G162" s="307" t="s">
        <v>245</v>
      </c>
      <c r="H162" s="288" t="s">
        <v>246</v>
      </c>
      <c r="I162" s="288" t="s">
        <v>462</v>
      </c>
      <c r="J162" s="289">
        <v>2</v>
      </c>
      <c r="K162" s="289"/>
      <c r="L162" s="289" t="s">
        <v>167</v>
      </c>
      <c r="M162" s="289"/>
      <c r="N162" s="162" t="s">
        <v>390</v>
      </c>
      <c r="O162" s="286">
        <v>682.72480475409839</v>
      </c>
      <c r="P162" s="148">
        <v>832.92426179999995</v>
      </c>
      <c r="Q162" s="286"/>
      <c r="R162" s="148">
        <v>832.92426179999995</v>
      </c>
      <c r="S162" s="286"/>
      <c r="T162" s="286"/>
      <c r="U162" s="286"/>
      <c r="V162" s="286"/>
      <c r="W162" s="166" t="s">
        <v>87</v>
      </c>
      <c r="X162" s="166" t="s">
        <v>178</v>
      </c>
      <c r="Y162" s="149" t="s">
        <v>71</v>
      </c>
      <c r="Z162" s="153">
        <v>46295</v>
      </c>
      <c r="AA162" s="153">
        <v>46356</v>
      </c>
      <c r="AB162" s="166"/>
      <c r="AC162" s="166"/>
      <c r="AD162" s="166"/>
      <c r="AE162" s="166"/>
      <c r="AF162" s="183" t="s">
        <v>245</v>
      </c>
      <c r="AG162" s="166" t="s">
        <v>391</v>
      </c>
      <c r="AH162" s="149">
        <v>876</v>
      </c>
      <c r="AI162" s="149" t="s">
        <v>73</v>
      </c>
      <c r="AJ162" s="149">
        <v>100</v>
      </c>
      <c r="AK162" s="182" t="s">
        <v>181</v>
      </c>
      <c r="AL162" s="149" t="s">
        <v>392</v>
      </c>
      <c r="AM162" s="153">
        <v>46376</v>
      </c>
      <c r="AN162" s="153">
        <v>46376</v>
      </c>
      <c r="AO162" s="153">
        <v>46752</v>
      </c>
      <c r="AP162" s="149">
        <v>2027</v>
      </c>
      <c r="AQ162" s="166"/>
      <c r="AR162" s="166"/>
      <c r="AS162" s="166"/>
      <c r="AT162" s="166"/>
      <c r="AU162" s="166"/>
      <c r="AV162" s="166"/>
      <c r="AW162" s="166"/>
      <c r="AX162" s="166"/>
      <c r="AY162" s="166"/>
      <c r="AZ162" s="166"/>
      <c r="BA162" s="166"/>
      <c r="BB162" s="166"/>
    </row>
    <row r="163" spans="1:54" s="181" customFormat="1" ht="38.25" x14ac:dyDescent="0.25">
      <c r="A163" s="183" t="s">
        <v>198</v>
      </c>
      <c r="B163" s="289" t="s">
        <v>1892</v>
      </c>
      <c r="C163" s="289" t="s">
        <v>60</v>
      </c>
      <c r="D163" s="289" t="s">
        <v>175</v>
      </c>
      <c r="E163" s="289" t="s">
        <v>200</v>
      </c>
      <c r="F163" s="289">
        <v>216</v>
      </c>
      <c r="G163" s="307" t="s">
        <v>463</v>
      </c>
      <c r="H163" s="288" t="s">
        <v>464</v>
      </c>
      <c r="I163" s="288" t="s">
        <v>464</v>
      </c>
      <c r="J163" s="289">
        <v>2</v>
      </c>
      <c r="K163" s="289"/>
      <c r="L163" s="289" t="s">
        <v>167</v>
      </c>
      <c r="M163" s="289"/>
      <c r="N163" s="162" t="s">
        <v>390</v>
      </c>
      <c r="O163" s="286">
        <v>164.05078426229508</v>
      </c>
      <c r="P163" s="148">
        <v>200.1419568</v>
      </c>
      <c r="Q163" s="286"/>
      <c r="R163" s="148">
        <v>200.1419568</v>
      </c>
      <c r="S163" s="286"/>
      <c r="T163" s="286"/>
      <c r="U163" s="286"/>
      <c r="V163" s="286"/>
      <c r="W163" s="149" t="s">
        <v>404</v>
      </c>
      <c r="X163" s="166" t="s">
        <v>178</v>
      </c>
      <c r="Y163" s="149" t="s">
        <v>71</v>
      </c>
      <c r="Z163" s="153">
        <v>46295</v>
      </c>
      <c r="AA163" s="153">
        <v>46356</v>
      </c>
      <c r="AB163" s="166"/>
      <c r="AC163" s="166"/>
      <c r="AD163" s="166"/>
      <c r="AE163" s="166"/>
      <c r="AF163" s="183" t="s">
        <v>463</v>
      </c>
      <c r="AG163" s="166" t="s">
        <v>391</v>
      </c>
      <c r="AH163" s="149">
        <v>876</v>
      </c>
      <c r="AI163" s="149" t="s">
        <v>73</v>
      </c>
      <c r="AJ163" s="149">
        <v>100</v>
      </c>
      <c r="AK163" s="182" t="s">
        <v>181</v>
      </c>
      <c r="AL163" s="149" t="s">
        <v>392</v>
      </c>
      <c r="AM163" s="153">
        <v>46376</v>
      </c>
      <c r="AN163" s="153">
        <v>46376</v>
      </c>
      <c r="AO163" s="153">
        <v>46752</v>
      </c>
      <c r="AP163" s="149">
        <v>2027</v>
      </c>
      <c r="AQ163" s="166"/>
      <c r="AR163" s="166"/>
      <c r="AS163" s="166"/>
      <c r="AT163" s="166"/>
      <c r="AU163" s="166"/>
      <c r="AV163" s="166"/>
      <c r="AW163" s="166"/>
      <c r="AX163" s="166"/>
      <c r="AY163" s="166"/>
      <c r="AZ163" s="166"/>
      <c r="BA163" s="166"/>
      <c r="BB163" s="166"/>
    </row>
    <row r="164" spans="1:54" s="181" customFormat="1" ht="38.25" x14ac:dyDescent="0.25">
      <c r="A164" s="183" t="s">
        <v>198</v>
      </c>
      <c r="B164" s="289" t="s">
        <v>1893</v>
      </c>
      <c r="C164" s="289" t="s">
        <v>60</v>
      </c>
      <c r="D164" s="289" t="s">
        <v>175</v>
      </c>
      <c r="E164" s="289" t="s">
        <v>200</v>
      </c>
      <c r="F164" s="289">
        <v>261</v>
      </c>
      <c r="G164" s="307" t="s">
        <v>465</v>
      </c>
      <c r="H164" s="288" t="s">
        <v>228</v>
      </c>
      <c r="I164" s="288" t="s">
        <v>466</v>
      </c>
      <c r="J164" s="289">
        <v>2</v>
      </c>
      <c r="K164" s="289"/>
      <c r="L164" s="289" t="s">
        <v>167</v>
      </c>
      <c r="M164" s="289"/>
      <c r="N164" s="162" t="s">
        <v>390</v>
      </c>
      <c r="O164" s="286">
        <v>64.139370491803277</v>
      </c>
      <c r="P164" s="148">
        <v>78.25003199999999</v>
      </c>
      <c r="Q164" s="286"/>
      <c r="R164" s="148">
        <v>78.25003199999999</v>
      </c>
      <c r="S164" s="286"/>
      <c r="T164" s="286"/>
      <c r="U164" s="286"/>
      <c r="V164" s="286"/>
      <c r="W164" s="149" t="s">
        <v>404</v>
      </c>
      <c r="X164" s="166" t="s">
        <v>178</v>
      </c>
      <c r="Y164" s="149" t="s">
        <v>378</v>
      </c>
      <c r="Z164" s="153">
        <v>46295</v>
      </c>
      <c r="AA164" s="153">
        <v>46356</v>
      </c>
      <c r="AB164" s="166"/>
      <c r="AC164" s="166"/>
      <c r="AD164" s="166"/>
      <c r="AE164" s="166"/>
      <c r="AF164" s="183" t="s">
        <v>465</v>
      </c>
      <c r="AG164" s="166" t="s">
        <v>391</v>
      </c>
      <c r="AH164" s="149">
        <v>876</v>
      </c>
      <c r="AI164" s="149" t="s">
        <v>73</v>
      </c>
      <c r="AJ164" s="149">
        <v>100</v>
      </c>
      <c r="AK164" s="182" t="s">
        <v>181</v>
      </c>
      <c r="AL164" s="149" t="s">
        <v>392</v>
      </c>
      <c r="AM164" s="153">
        <v>46376</v>
      </c>
      <c r="AN164" s="153">
        <v>46376</v>
      </c>
      <c r="AO164" s="153">
        <v>46752</v>
      </c>
      <c r="AP164" s="149">
        <v>2027</v>
      </c>
      <c r="AQ164" s="166"/>
      <c r="AR164" s="166"/>
      <c r="AS164" s="166"/>
      <c r="AT164" s="166"/>
      <c r="AU164" s="166"/>
      <c r="AV164" s="166"/>
      <c r="AW164" s="166"/>
      <c r="AX164" s="166"/>
      <c r="AY164" s="166"/>
      <c r="AZ164" s="166"/>
      <c r="BA164" s="166"/>
      <c r="BB164" s="166"/>
    </row>
    <row r="165" spans="1:54" s="181" customFormat="1" ht="38.25" x14ac:dyDescent="0.25">
      <c r="A165" s="183" t="s">
        <v>198</v>
      </c>
      <c r="B165" s="289" t="s">
        <v>1894</v>
      </c>
      <c r="C165" s="289" t="s">
        <v>60</v>
      </c>
      <c r="D165" s="289" t="s">
        <v>175</v>
      </c>
      <c r="E165" s="289" t="s">
        <v>200</v>
      </c>
      <c r="F165" s="289">
        <v>105</v>
      </c>
      <c r="G165" s="307" t="s">
        <v>467</v>
      </c>
      <c r="H165" s="288" t="s">
        <v>297</v>
      </c>
      <c r="I165" s="287" t="s">
        <v>468</v>
      </c>
      <c r="J165" s="289">
        <v>2</v>
      </c>
      <c r="K165" s="289"/>
      <c r="L165" s="289" t="s">
        <v>167</v>
      </c>
      <c r="M165" s="289"/>
      <c r="N165" s="162" t="s">
        <v>390</v>
      </c>
      <c r="O165" s="286">
        <v>2946.1798977049175</v>
      </c>
      <c r="P165" s="148">
        <v>3594.339475199999</v>
      </c>
      <c r="Q165" s="286"/>
      <c r="R165" s="148">
        <v>3594.339475199999</v>
      </c>
      <c r="S165" s="286"/>
      <c r="T165" s="286"/>
      <c r="U165" s="286"/>
      <c r="V165" s="286"/>
      <c r="W165" s="166" t="s">
        <v>87</v>
      </c>
      <c r="X165" s="166" t="s">
        <v>178</v>
      </c>
      <c r="Y165" s="149" t="s">
        <v>71</v>
      </c>
      <c r="Z165" s="153">
        <v>46295</v>
      </c>
      <c r="AA165" s="153">
        <v>46356</v>
      </c>
      <c r="AB165" s="166"/>
      <c r="AC165" s="166"/>
      <c r="AD165" s="166"/>
      <c r="AE165" s="166"/>
      <c r="AF165" s="183" t="s">
        <v>467</v>
      </c>
      <c r="AG165" s="166" t="s">
        <v>391</v>
      </c>
      <c r="AH165" s="149">
        <v>876</v>
      </c>
      <c r="AI165" s="149" t="s">
        <v>73</v>
      </c>
      <c r="AJ165" s="149">
        <v>100</v>
      </c>
      <c r="AK165" s="182" t="s">
        <v>181</v>
      </c>
      <c r="AL165" s="149" t="s">
        <v>392</v>
      </c>
      <c r="AM165" s="153">
        <v>46376</v>
      </c>
      <c r="AN165" s="153">
        <v>46376</v>
      </c>
      <c r="AO165" s="153">
        <v>46752</v>
      </c>
      <c r="AP165" s="149">
        <v>2027</v>
      </c>
      <c r="AQ165" s="166"/>
      <c r="AR165" s="166"/>
      <c r="AS165" s="166"/>
      <c r="AT165" s="166"/>
      <c r="AU165" s="166"/>
      <c r="AV165" s="166"/>
      <c r="AW165" s="166"/>
      <c r="AX165" s="166"/>
      <c r="AY165" s="166"/>
      <c r="AZ165" s="166"/>
      <c r="BA165" s="166"/>
      <c r="BB165" s="166"/>
    </row>
    <row r="166" spans="1:54" s="181" customFormat="1" ht="38.25" x14ac:dyDescent="0.25">
      <c r="A166" s="183" t="s">
        <v>198</v>
      </c>
      <c r="B166" s="289" t="s">
        <v>1895</v>
      </c>
      <c r="C166" s="289" t="s">
        <v>60</v>
      </c>
      <c r="D166" s="289" t="s">
        <v>175</v>
      </c>
      <c r="E166" s="289" t="s">
        <v>200</v>
      </c>
      <c r="F166" s="289">
        <v>55</v>
      </c>
      <c r="G166" s="307" t="s">
        <v>222</v>
      </c>
      <c r="H166" s="288" t="s">
        <v>469</v>
      </c>
      <c r="I166" s="288" t="s">
        <v>469</v>
      </c>
      <c r="J166" s="289">
        <v>2</v>
      </c>
      <c r="K166" s="289"/>
      <c r="L166" s="289" t="s">
        <v>167</v>
      </c>
      <c r="M166" s="289"/>
      <c r="N166" s="162" t="s">
        <v>390</v>
      </c>
      <c r="O166" s="286">
        <v>2375.0101671816392</v>
      </c>
      <c r="P166" s="148">
        <v>2897.5124039615998</v>
      </c>
      <c r="Q166" s="286"/>
      <c r="R166" s="148">
        <v>2897.5124039615998</v>
      </c>
      <c r="S166" s="286"/>
      <c r="T166" s="286"/>
      <c r="U166" s="286"/>
      <c r="V166" s="286"/>
      <c r="W166" s="166" t="s">
        <v>87</v>
      </c>
      <c r="X166" s="166" t="s">
        <v>178</v>
      </c>
      <c r="Y166" s="149" t="s">
        <v>71</v>
      </c>
      <c r="Z166" s="153">
        <v>46295</v>
      </c>
      <c r="AA166" s="153">
        <v>46356</v>
      </c>
      <c r="AB166" s="166"/>
      <c r="AC166" s="166"/>
      <c r="AD166" s="166"/>
      <c r="AE166" s="166"/>
      <c r="AF166" s="183" t="s">
        <v>222</v>
      </c>
      <c r="AG166" s="166" t="s">
        <v>391</v>
      </c>
      <c r="AH166" s="149">
        <v>876</v>
      </c>
      <c r="AI166" s="149" t="s">
        <v>73</v>
      </c>
      <c r="AJ166" s="149">
        <v>100</v>
      </c>
      <c r="AK166" s="182" t="s">
        <v>181</v>
      </c>
      <c r="AL166" s="149" t="s">
        <v>392</v>
      </c>
      <c r="AM166" s="153">
        <v>46376</v>
      </c>
      <c r="AN166" s="153">
        <v>46376</v>
      </c>
      <c r="AO166" s="153">
        <v>46752</v>
      </c>
      <c r="AP166" s="149">
        <v>2027</v>
      </c>
      <c r="AQ166" s="166"/>
      <c r="AR166" s="166"/>
      <c r="AS166" s="166"/>
      <c r="AT166" s="166"/>
      <c r="AU166" s="166"/>
      <c r="AV166" s="166"/>
      <c r="AW166" s="166"/>
      <c r="AX166" s="166"/>
      <c r="AY166" s="166"/>
      <c r="AZ166" s="166"/>
      <c r="BA166" s="166"/>
      <c r="BB166" s="166"/>
    </row>
    <row r="167" spans="1:54" s="181" customFormat="1" ht="38.25" x14ac:dyDescent="0.25">
      <c r="A167" s="183" t="s">
        <v>198</v>
      </c>
      <c r="B167" s="289" t="s">
        <v>1896</v>
      </c>
      <c r="C167" s="289" t="s">
        <v>60</v>
      </c>
      <c r="D167" s="289" t="s">
        <v>175</v>
      </c>
      <c r="E167" s="289" t="s">
        <v>200</v>
      </c>
      <c r="F167" s="289">
        <v>326</v>
      </c>
      <c r="G167" s="307" t="s">
        <v>302</v>
      </c>
      <c r="H167" s="288" t="s">
        <v>303</v>
      </c>
      <c r="I167" s="287" t="s">
        <v>470</v>
      </c>
      <c r="J167" s="289">
        <v>2</v>
      </c>
      <c r="K167" s="289"/>
      <c r="L167" s="289" t="s">
        <v>167</v>
      </c>
      <c r="M167" s="289"/>
      <c r="N167" s="162" t="s">
        <v>390</v>
      </c>
      <c r="O167" s="286">
        <v>1441.4601009836065</v>
      </c>
      <c r="P167" s="148">
        <v>1758.5813231999998</v>
      </c>
      <c r="Q167" s="286"/>
      <c r="R167" s="148">
        <v>1758.5813231999998</v>
      </c>
      <c r="S167" s="286"/>
      <c r="T167" s="286"/>
      <c r="U167" s="286"/>
      <c r="V167" s="286"/>
      <c r="W167" s="166" t="s">
        <v>87</v>
      </c>
      <c r="X167" s="166" t="s">
        <v>178</v>
      </c>
      <c r="Y167" s="149" t="s">
        <v>71</v>
      </c>
      <c r="Z167" s="153">
        <v>46295</v>
      </c>
      <c r="AA167" s="153">
        <v>46356</v>
      </c>
      <c r="AB167" s="166"/>
      <c r="AC167" s="166"/>
      <c r="AD167" s="166"/>
      <c r="AE167" s="166"/>
      <c r="AF167" s="183" t="s">
        <v>302</v>
      </c>
      <c r="AG167" s="166" t="s">
        <v>391</v>
      </c>
      <c r="AH167" s="149">
        <v>876</v>
      </c>
      <c r="AI167" s="149" t="s">
        <v>73</v>
      </c>
      <c r="AJ167" s="149">
        <v>100</v>
      </c>
      <c r="AK167" s="182" t="s">
        <v>181</v>
      </c>
      <c r="AL167" s="149" t="s">
        <v>392</v>
      </c>
      <c r="AM167" s="153">
        <v>46376</v>
      </c>
      <c r="AN167" s="153">
        <v>46376</v>
      </c>
      <c r="AO167" s="153">
        <v>46752</v>
      </c>
      <c r="AP167" s="149">
        <v>2027</v>
      </c>
      <c r="AQ167" s="166"/>
      <c r="AR167" s="166"/>
      <c r="AS167" s="166"/>
      <c r="AT167" s="166"/>
      <c r="AU167" s="166"/>
      <c r="AV167" s="166"/>
      <c r="AW167" s="166"/>
      <c r="AX167" s="166"/>
      <c r="AY167" s="166"/>
      <c r="AZ167" s="166"/>
      <c r="BA167" s="166"/>
      <c r="BB167" s="166"/>
    </row>
    <row r="168" spans="1:54" s="181" customFormat="1" ht="38.25" x14ac:dyDescent="0.25">
      <c r="A168" s="183" t="s">
        <v>198</v>
      </c>
      <c r="B168" s="289" t="s">
        <v>1897</v>
      </c>
      <c r="C168" s="289" t="s">
        <v>60</v>
      </c>
      <c r="D168" s="289" t="s">
        <v>175</v>
      </c>
      <c r="E168" s="289" t="s">
        <v>200</v>
      </c>
      <c r="F168" s="289">
        <v>155</v>
      </c>
      <c r="G168" s="307" t="s">
        <v>262</v>
      </c>
      <c r="H168" s="288" t="s">
        <v>263</v>
      </c>
      <c r="I168" s="288" t="s">
        <v>471</v>
      </c>
      <c r="J168" s="289">
        <v>2</v>
      </c>
      <c r="K168" s="289"/>
      <c r="L168" s="289" t="s">
        <v>167</v>
      </c>
      <c r="M168" s="289"/>
      <c r="N168" s="162" t="s">
        <v>390</v>
      </c>
      <c r="O168" s="286">
        <v>3611.585859497703</v>
      </c>
      <c r="P168" s="148">
        <v>4406.1347485871975</v>
      </c>
      <c r="Q168" s="286"/>
      <c r="R168" s="148">
        <v>4406.1347485871975</v>
      </c>
      <c r="S168" s="286"/>
      <c r="T168" s="286"/>
      <c r="U168" s="286"/>
      <c r="V168" s="286"/>
      <c r="W168" s="166" t="s">
        <v>87</v>
      </c>
      <c r="X168" s="166" t="s">
        <v>178</v>
      </c>
      <c r="Y168" s="149" t="s">
        <v>71</v>
      </c>
      <c r="Z168" s="153">
        <v>46295</v>
      </c>
      <c r="AA168" s="153">
        <v>46356</v>
      </c>
      <c r="AB168" s="166"/>
      <c r="AC168" s="166"/>
      <c r="AD168" s="166"/>
      <c r="AE168" s="166"/>
      <c r="AF168" s="183" t="s">
        <v>262</v>
      </c>
      <c r="AG168" s="166" t="s">
        <v>391</v>
      </c>
      <c r="AH168" s="149">
        <v>876</v>
      </c>
      <c r="AI168" s="149" t="s">
        <v>73</v>
      </c>
      <c r="AJ168" s="149">
        <v>100</v>
      </c>
      <c r="AK168" s="182" t="s">
        <v>181</v>
      </c>
      <c r="AL168" s="149" t="s">
        <v>392</v>
      </c>
      <c r="AM168" s="153">
        <v>46376</v>
      </c>
      <c r="AN168" s="153">
        <v>46376</v>
      </c>
      <c r="AO168" s="153">
        <v>46752</v>
      </c>
      <c r="AP168" s="149">
        <v>2027</v>
      </c>
      <c r="AQ168" s="166"/>
      <c r="AR168" s="166"/>
      <c r="AS168" s="166"/>
      <c r="AT168" s="166"/>
      <c r="AU168" s="166"/>
      <c r="AV168" s="166"/>
      <c r="AW168" s="166"/>
      <c r="AX168" s="166"/>
      <c r="AY168" s="166"/>
      <c r="AZ168" s="166"/>
      <c r="BA168" s="166"/>
      <c r="BB168" s="166"/>
    </row>
    <row r="169" spans="1:54" s="181" customFormat="1" ht="38.25" x14ac:dyDescent="0.25">
      <c r="A169" s="183" t="s">
        <v>198</v>
      </c>
      <c r="B169" s="289" t="s">
        <v>1898</v>
      </c>
      <c r="C169" s="289" t="s">
        <v>60</v>
      </c>
      <c r="D169" s="289" t="s">
        <v>175</v>
      </c>
      <c r="E169" s="289" t="s">
        <v>200</v>
      </c>
      <c r="F169" s="289">
        <v>336</v>
      </c>
      <c r="G169" s="307" t="s">
        <v>472</v>
      </c>
      <c r="H169" s="288" t="s">
        <v>473</v>
      </c>
      <c r="I169" s="288" t="s">
        <v>473</v>
      </c>
      <c r="J169" s="289">
        <v>1</v>
      </c>
      <c r="K169" s="289"/>
      <c r="L169" s="289" t="s">
        <v>167</v>
      </c>
      <c r="M169" s="289"/>
      <c r="N169" s="162" t="s">
        <v>390</v>
      </c>
      <c r="O169" s="286">
        <v>3.6017586885245909</v>
      </c>
      <c r="P169" s="148">
        <v>4.3941456000000008</v>
      </c>
      <c r="Q169" s="286"/>
      <c r="R169" s="148">
        <v>4.3941456000000008</v>
      </c>
      <c r="S169" s="286"/>
      <c r="T169" s="286"/>
      <c r="U169" s="286"/>
      <c r="V169" s="286"/>
      <c r="W169" s="149" t="s">
        <v>404</v>
      </c>
      <c r="X169" s="166" t="s">
        <v>178</v>
      </c>
      <c r="Y169" s="149" t="s">
        <v>378</v>
      </c>
      <c r="Z169" s="153">
        <v>46295</v>
      </c>
      <c r="AA169" s="153">
        <v>46356</v>
      </c>
      <c r="AB169" s="166"/>
      <c r="AC169" s="166"/>
      <c r="AD169" s="166"/>
      <c r="AE169" s="166"/>
      <c r="AF169" s="183" t="s">
        <v>472</v>
      </c>
      <c r="AG169" s="166" t="s">
        <v>391</v>
      </c>
      <c r="AH169" s="149">
        <v>876</v>
      </c>
      <c r="AI169" s="149" t="s">
        <v>73</v>
      </c>
      <c r="AJ169" s="149">
        <v>100</v>
      </c>
      <c r="AK169" s="182" t="s">
        <v>181</v>
      </c>
      <c r="AL169" s="149" t="s">
        <v>392</v>
      </c>
      <c r="AM169" s="153">
        <v>46376</v>
      </c>
      <c r="AN169" s="153">
        <v>46376</v>
      </c>
      <c r="AO169" s="153">
        <v>46752</v>
      </c>
      <c r="AP169" s="149">
        <v>2027</v>
      </c>
      <c r="AQ169" s="166"/>
      <c r="AR169" s="166"/>
      <c r="AS169" s="166"/>
      <c r="AT169" s="166"/>
      <c r="AU169" s="166"/>
      <c r="AV169" s="166"/>
      <c r="AW169" s="166"/>
      <c r="AX169" s="166"/>
      <c r="AY169" s="166"/>
      <c r="AZ169" s="166"/>
      <c r="BA169" s="166"/>
      <c r="BB169" s="166"/>
    </row>
    <row r="170" spans="1:54" s="181" customFormat="1" ht="38.25" x14ac:dyDescent="0.25">
      <c r="A170" s="183" t="s">
        <v>198</v>
      </c>
      <c r="B170" s="289" t="s">
        <v>1899</v>
      </c>
      <c r="C170" s="289" t="s">
        <v>60</v>
      </c>
      <c r="D170" s="289" t="s">
        <v>175</v>
      </c>
      <c r="E170" s="289" t="s">
        <v>200</v>
      </c>
      <c r="F170" s="289">
        <v>113</v>
      </c>
      <c r="G170" s="307" t="s">
        <v>474</v>
      </c>
      <c r="H170" s="288" t="s">
        <v>297</v>
      </c>
      <c r="I170" s="287" t="s">
        <v>468</v>
      </c>
      <c r="J170" s="289">
        <v>2</v>
      </c>
      <c r="K170" s="289"/>
      <c r="L170" s="289" t="s">
        <v>167</v>
      </c>
      <c r="M170" s="289"/>
      <c r="N170" s="162" t="s">
        <v>390</v>
      </c>
      <c r="O170" s="286">
        <v>5637.3553298360657</v>
      </c>
      <c r="P170" s="148">
        <v>6877.5735023999996</v>
      </c>
      <c r="Q170" s="286"/>
      <c r="R170" s="148">
        <v>6877.5735023999996</v>
      </c>
      <c r="S170" s="286"/>
      <c r="T170" s="286"/>
      <c r="U170" s="286"/>
      <c r="V170" s="286"/>
      <c r="W170" s="166" t="s">
        <v>87</v>
      </c>
      <c r="X170" s="166" t="s">
        <v>178</v>
      </c>
      <c r="Y170" s="149" t="s">
        <v>71</v>
      </c>
      <c r="Z170" s="153">
        <v>46295</v>
      </c>
      <c r="AA170" s="153">
        <v>46356</v>
      </c>
      <c r="AB170" s="166"/>
      <c r="AC170" s="166"/>
      <c r="AD170" s="166"/>
      <c r="AE170" s="166"/>
      <c r="AF170" s="183" t="s">
        <v>474</v>
      </c>
      <c r="AG170" s="166" t="s">
        <v>391</v>
      </c>
      <c r="AH170" s="149">
        <v>876</v>
      </c>
      <c r="AI170" s="149" t="s">
        <v>73</v>
      </c>
      <c r="AJ170" s="149">
        <v>100</v>
      </c>
      <c r="AK170" s="182" t="s">
        <v>181</v>
      </c>
      <c r="AL170" s="149" t="s">
        <v>392</v>
      </c>
      <c r="AM170" s="153">
        <v>46376</v>
      </c>
      <c r="AN170" s="153">
        <v>46376</v>
      </c>
      <c r="AO170" s="153">
        <v>46752</v>
      </c>
      <c r="AP170" s="149">
        <v>2027</v>
      </c>
      <c r="AQ170" s="166"/>
      <c r="AR170" s="166"/>
      <c r="AS170" s="166"/>
      <c r="AT170" s="166"/>
      <c r="AU170" s="166"/>
      <c r="AV170" s="166"/>
      <c r="AW170" s="166"/>
      <c r="AX170" s="166"/>
      <c r="AY170" s="166"/>
      <c r="AZ170" s="166"/>
      <c r="BA170" s="166"/>
      <c r="BB170" s="166"/>
    </row>
    <row r="171" spans="1:54" s="181" customFormat="1" ht="38.25" x14ac:dyDescent="0.25">
      <c r="A171" s="183" t="s">
        <v>198</v>
      </c>
      <c r="B171" s="289" t="s">
        <v>1900</v>
      </c>
      <c r="C171" s="289" t="s">
        <v>60</v>
      </c>
      <c r="D171" s="289" t="s">
        <v>175</v>
      </c>
      <c r="E171" s="289" t="s">
        <v>200</v>
      </c>
      <c r="F171" s="289">
        <v>115</v>
      </c>
      <c r="G171" s="307" t="s">
        <v>248</v>
      </c>
      <c r="H171" s="288" t="s">
        <v>475</v>
      </c>
      <c r="I171" s="288" t="s">
        <v>476</v>
      </c>
      <c r="J171" s="289">
        <v>2</v>
      </c>
      <c r="K171" s="289"/>
      <c r="L171" s="289" t="s">
        <v>167</v>
      </c>
      <c r="M171" s="289"/>
      <c r="N171" s="162" t="s">
        <v>390</v>
      </c>
      <c r="O171" s="286">
        <v>1681.4622729836067</v>
      </c>
      <c r="P171" s="148">
        <v>2051.38397304</v>
      </c>
      <c r="Q171" s="286"/>
      <c r="R171" s="148">
        <v>2051.38397304</v>
      </c>
      <c r="S171" s="286"/>
      <c r="T171" s="286"/>
      <c r="U171" s="286"/>
      <c r="V171" s="286"/>
      <c r="W171" s="166" t="s">
        <v>87</v>
      </c>
      <c r="X171" s="166" t="s">
        <v>178</v>
      </c>
      <c r="Y171" s="149" t="s">
        <v>71</v>
      </c>
      <c r="Z171" s="153">
        <v>46295</v>
      </c>
      <c r="AA171" s="153">
        <v>46356</v>
      </c>
      <c r="AB171" s="166"/>
      <c r="AC171" s="166"/>
      <c r="AD171" s="166"/>
      <c r="AE171" s="166"/>
      <c r="AF171" s="183" t="s">
        <v>248</v>
      </c>
      <c r="AG171" s="166" t="s">
        <v>391</v>
      </c>
      <c r="AH171" s="149">
        <v>876</v>
      </c>
      <c r="AI171" s="149" t="s">
        <v>73</v>
      </c>
      <c r="AJ171" s="149">
        <v>100</v>
      </c>
      <c r="AK171" s="182" t="s">
        <v>181</v>
      </c>
      <c r="AL171" s="149" t="s">
        <v>392</v>
      </c>
      <c r="AM171" s="153">
        <v>46376</v>
      </c>
      <c r="AN171" s="153">
        <v>46376</v>
      </c>
      <c r="AO171" s="153">
        <v>46752</v>
      </c>
      <c r="AP171" s="149">
        <v>2027</v>
      </c>
      <c r="AQ171" s="166"/>
      <c r="AR171" s="166"/>
      <c r="AS171" s="166"/>
      <c r="AT171" s="166"/>
      <c r="AU171" s="166"/>
      <c r="AV171" s="166"/>
      <c r="AW171" s="166"/>
      <c r="AX171" s="166"/>
      <c r="AY171" s="166"/>
      <c r="AZ171" s="166"/>
      <c r="BA171" s="166"/>
      <c r="BB171" s="166"/>
    </row>
    <row r="172" spans="1:54" s="181" customFormat="1" ht="38.25" x14ac:dyDescent="0.25">
      <c r="A172" s="183" t="s">
        <v>198</v>
      </c>
      <c r="B172" s="289" t="s">
        <v>1901</v>
      </c>
      <c r="C172" s="289" t="s">
        <v>60</v>
      </c>
      <c r="D172" s="289" t="s">
        <v>175</v>
      </c>
      <c r="E172" s="289" t="s">
        <v>200</v>
      </c>
      <c r="F172" s="289">
        <v>116</v>
      </c>
      <c r="G172" s="307" t="s">
        <v>251</v>
      </c>
      <c r="H172" s="288" t="s">
        <v>389</v>
      </c>
      <c r="I172" s="288" t="s">
        <v>214</v>
      </c>
      <c r="J172" s="289">
        <v>2</v>
      </c>
      <c r="K172" s="289"/>
      <c r="L172" s="289" t="s">
        <v>167</v>
      </c>
      <c r="M172" s="289"/>
      <c r="N172" s="162" t="s">
        <v>390</v>
      </c>
      <c r="O172" s="286">
        <v>681.33794754098369</v>
      </c>
      <c r="P172" s="148">
        <v>831.23229600000002</v>
      </c>
      <c r="Q172" s="286"/>
      <c r="R172" s="148">
        <v>831.23229600000002</v>
      </c>
      <c r="S172" s="286"/>
      <c r="T172" s="286"/>
      <c r="U172" s="286"/>
      <c r="V172" s="286"/>
      <c r="W172" s="166" t="s">
        <v>87</v>
      </c>
      <c r="X172" s="166" t="s">
        <v>178</v>
      </c>
      <c r="Y172" s="149" t="s">
        <v>71</v>
      </c>
      <c r="Z172" s="153">
        <v>46295</v>
      </c>
      <c r="AA172" s="153">
        <v>46356</v>
      </c>
      <c r="AB172" s="166"/>
      <c r="AC172" s="166"/>
      <c r="AD172" s="166"/>
      <c r="AE172" s="166"/>
      <c r="AF172" s="183" t="s">
        <v>251</v>
      </c>
      <c r="AG172" s="166" t="s">
        <v>391</v>
      </c>
      <c r="AH172" s="149">
        <v>876</v>
      </c>
      <c r="AI172" s="149" t="s">
        <v>73</v>
      </c>
      <c r="AJ172" s="149">
        <v>100</v>
      </c>
      <c r="AK172" s="182" t="s">
        <v>181</v>
      </c>
      <c r="AL172" s="149" t="s">
        <v>392</v>
      </c>
      <c r="AM172" s="153">
        <v>46376</v>
      </c>
      <c r="AN172" s="153">
        <v>46376</v>
      </c>
      <c r="AO172" s="153">
        <v>46752</v>
      </c>
      <c r="AP172" s="149">
        <v>2027</v>
      </c>
      <c r="AQ172" s="166"/>
      <c r="AR172" s="166"/>
      <c r="AS172" s="166"/>
      <c r="AT172" s="166"/>
      <c r="AU172" s="166"/>
      <c r="AV172" s="166"/>
      <c r="AW172" s="166"/>
      <c r="AX172" s="166"/>
      <c r="AY172" s="166"/>
      <c r="AZ172" s="166"/>
      <c r="BA172" s="166"/>
      <c r="BB172" s="166"/>
    </row>
    <row r="173" spans="1:54" s="181" customFormat="1" ht="38.25" x14ac:dyDescent="0.25">
      <c r="A173" s="183" t="s">
        <v>198</v>
      </c>
      <c r="B173" s="289" t="s">
        <v>1902</v>
      </c>
      <c r="C173" s="289" t="s">
        <v>60</v>
      </c>
      <c r="D173" s="289" t="s">
        <v>175</v>
      </c>
      <c r="E173" s="289" t="s">
        <v>200</v>
      </c>
      <c r="F173" s="289">
        <v>117</v>
      </c>
      <c r="G173" s="307" t="s">
        <v>477</v>
      </c>
      <c r="H173" s="288" t="s">
        <v>210</v>
      </c>
      <c r="I173" s="288" t="s">
        <v>478</v>
      </c>
      <c r="J173" s="289">
        <v>2</v>
      </c>
      <c r="K173" s="289"/>
      <c r="L173" s="289" t="s">
        <v>167</v>
      </c>
      <c r="M173" s="289"/>
      <c r="N173" s="162" t="s">
        <v>390</v>
      </c>
      <c r="O173" s="286">
        <v>14224.652963763929</v>
      </c>
      <c r="P173" s="148">
        <v>17354.076615791993</v>
      </c>
      <c r="Q173" s="286"/>
      <c r="R173" s="148">
        <v>17354.076615791993</v>
      </c>
      <c r="S173" s="286"/>
      <c r="T173" s="286"/>
      <c r="U173" s="286"/>
      <c r="V173" s="286"/>
      <c r="W173" s="166" t="s">
        <v>87</v>
      </c>
      <c r="X173" s="166" t="s">
        <v>178</v>
      </c>
      <c r="Y173" s="149" t="s">
        <v>71</v>
      </c>
      <c r="Z173" s="153">
        <v>46295</v>
      </c>
      <c r="AA173" s="153">
        <v>46356</v>
      </c>
      <c r="AB173" s="166"/>
      <c r="AC173" s="166"/>
      <c r="AD173" s="166"/>
      <c r="AE173" s="166"/>
      <c r="AF173" s="183" t="s">
        <v>477</v>
      </c>
      <c r="AG173" s="166" t="s">
        <v>391</v>
      </c>
      <c r="AH173" s="149">
        <v>876</v>
      </c>
      <c r="AI173" s="149" t="s">
        <v>73</v>
      </c>
      <c r="AJ173" s="149">
        <v>100</v>
      </c>
      <c r="AK173" s="182" t="s">
        <v>181</v>
      </c>
      <c r="AL173" s="149" t="s">
        <v>392</v>
      </c>
      <c r="AM173" s="153">
        <v>46376</v>
      </c>
      <c r="AN173" s="153">
        <v>46376</v>
      </c>
      <c r="AO173" s="153">
        <v>46752</v>
      </c>
      <c r="AP173" s="149">
        <v>2027</v>
      </c>
      <c r="AQ173" s="166"/>
      <c r="AR173" s="166"/>
      <c r="AS173" s="166"/>
      <c r="AT173" s="166"/>
      <c r="AU173" s="166"/>
      <c r="AV173" s="166"/>
      <c r="AW173" s="166"/>
      <c r="AX173" s="166"/>
      <c r="AY173" s="166"/>
      <c r="AZ173" s="166"/>
      <c r="BA173" s="166"/>
      <c r="BB173" s="166"/>
    </row>
    <row r="174" spans="1:54" s="181" customFormat="1" ht="38.25" x14ac:dyDescent="0.25">
      <c r="A174" s="183" t="s">
        <v>198</v>
      </c>
      <c r="B174" s="289" t="s">
        <v>1903</v>
      </c>
      <c r="C174" s="289" t="s">
        <v>60</v>
      </c>
      <c r="D174" s="289" t="s">
        <v>175</v>
      </c>
      <c r="E174" s="289" t="s">
        <v>200</v>
      </c>
      <c r="F174" s="289">
        <v>130</v>
      </c>
      <c r="G174" s="307" t="s">
        <v>253</v>
      </c>
      <c r="H174" s="288" t="s">
        <v>220</v>
      </c>
      <c r="I174" s="288" t="s">
        <v>220</v>
      </c>
      <c r="J174" s="289">
        <v>1</v>
      </c>
      <c r="K174" s="289"/>
      <c r="L174" s="289" t="s">
        <v>167</v>
      </c>
      <c r="M174" s="289"/>
      <c r="N174" s="162" t="s">
        <v>390</v>
      </c>
      <c r="O174" s="286">
        <v>4944.2802255737697</v>
      </c>
      <c r="P174" s="148">
        <v>6032.0218751999992</v>
      </c>
      <c r="Q174" s="286"/>
      <c r="R174" s="148">
        <v>6032.0218751999992</v>
      </c>
      <c r="S174" s="286"/>
      <c r="T174" s="286"/>
      <c r="U174" s="286"/>
      <c r="V174" s="286"/>
      <c r="W174" s="166" t="s">
        <v>87</v>
      </c>
      <c r="X174" s="166" t="s">
        <v>178</v>
      </c>
      <c r="Y174" s="149" t="s">
        <v>71</v>
      </c>
      <c r="Z174" s="153">
        <v>46295</v>
      </c>
      <c r="AA174" s="153">
        <v>46356</v>
      </c>
      <c r="AB174" s="166"/>
      <c r="AC174" s="166"/>
      <c r="AD174" s="166"/>
      <c r="AE174" s="166"/>
      <c r="AF174" s="183" t="s">
        <v>253</v>
      </c>
      <c r="AG174" s="166" t="s">
        <v>391</v>
      </c>
      <c r="AH174" s="149">
        <v>876</v>
      </c>
      <c r="AI174" s="149" t="s">
        <v>73</v>
      </c>
      <c r="AJ174" s="149">
        <v>100</v>
      </c>
      <c r="AK174" s="182" t="s">
        <v>181</v>
      </c>
      <c r="AL174" s="149" t="s">
        <v>392</v>
      </c>
      <c r="AM174" s="153">
        <v>46376</v>
      </c>
      <c r="AN174" s="153">
        <v>46376</v>
      </c>
      <c r="AO174" s="153">
        <v>46752</v>
      </c>
      <c r="AP174" s="149">
        <v>2027</v>
      </c>
      <c r="AQ174" s="166"/>
      <c r="AR174" s="166"/>
      <c r="AS174" s="166"/>
      <c r="AT174" s="166"/>
      <c r="AU174" s="166"/>
      <c r="AV174" s="166"/>
      <c r="AW174" s="166"/>
      <c r="AX174" s="166"/>
      <c r="AY174" s="166"/>
      <c r="AZ174" s="166"/>
      <c r="BA174" s="166"/>
      <c r="BB174" s="166"/>
    </row>
    <row r="175" spans="1:54" s="181" customFormat="1" ht="38.25" x14ac:dyDescent="0.25">
      <c r="A175" s="183" t="s">
        <v>198</v>
      </c>
      <c r="B175" s="289" t="s">
        <v>1904</v>
      </c>
      <c r="C175" s="289" t="s">
        <v>60</v>
      </c>
      <c r="D175" s="289" t="s">
        <v>175</v>
      </c>
      <c r="E175" s="289" t="s">
        <v>200</v>
      </c>
      <c r="F175" s="289">
        <v>221</v>
      </c>
      <c r="G175" s="307" t="s">
        <v>479</v>
      </c>
      <c r="H175" s="288" t="s">
        <v>210</v>
      </c>
      <c r="I175" s="288" t="s">
        <v>480</v>
      </c>
      <c r="J175" s="289">
        <v>1</v>
      </c>
      <c r="K175" s="289"/>
      <c r="L175" s="289" t="s">
        <v>167</v>
      </c>
      <c r="M175" s="289"/>
      <c r="N175" s="162" t="s">
        <v>390</v>
      </c>
      <c r="O175" s="286">
        <v>2855.2743501639338</v>
      </c>
      <c r="P175" s="148">
        <v>3483.4347071999991</v>
      </c>
      <c r="Q175" s="286"/>
      <c r="R175" s="148">
        <v>3483.4347071999991</v>
      </c>
      <c r="S175" s="286"/>
      <c r="T175" s="286"/>
      <c r="U175" s="286"/>
      <c r="V175" s="286"/>
      <c r="W175" s="166" t="s">
        <v>87</v>
      </c>
      <c r="X175" s="166" t="s">
        <v>178</v>
      </c>
      <c r="Y175" s="149" t="s">
        <v>71</v>
      </c>
      <c r="Z175" s="153">
        <v>46295</v>
      </c>
      <c r="AA175" s="153">
        <v>46356</v>
      </c>
      <c r="AB175" s="166"/>
      <c r="AC175" s="166"/>
      <c r="AD175" s="166"/>
      <c r="AE175" s="166"/>
      <c r="AF175" s="183" t="s">
        <v>479</v>
      </c>
      <c r="AG175" s="166" t="s">
        <v>391</v>
      </c>
      <c r="AH175" s="149">
        <v>876</v>
      </c>
      <c r="AI175" s="149" t="s">
        <v>73</v>
      </c>
      <c r="AJ175" s="149">
        <v>100</v>
      </c>
      <c r="AK175" s="182" t="s">
        <v>181</v>
      </c>
      <c r="AL175" s="149" t="s">
        <v>392</v>
      </c>
      <c r="AM175" s="153">
        <v>46376</v>
      </c>
      <c r="AN175" s="153">
        <v>46376</v>
      </c>
      <c r="AO175" s="153">
        <v>46752</v>
      </c>
      <c r="AP175" s="149">
        <v>2027</v>
      </c>
      <c r="AQ175" s="166"/>
      <c r="AR175" s="166"/>
      <c r="AS175" s="166"/>
      <c r="AT175" s="166"/>
      <c r="AU175" s="166"/>
      <c r="AV175" s="166"/>
      <c r="AW175" s="166"/>
      <c r="AX175" s="166"/>
      <c r="AY175" s="166"/>
      <c r="AZ175" s="166"/>
      <c r="BA175" s="166"/>
      <c r="BB175" s="166"/>
    </row>
    <row r="176" spans="1:54" s="181" customFormat="1" ht="38.25" x14ac:dyDescent="0.25">
      <c r="A176" s="183" t="s">
        <v>198</v>
      </c>
      <c r="B176" s="289" t="s">
        <v>1905</v>
      </c>
      <c r="C176" s="289" t="s">
        <v>60</v>
      </c>
      <c r="D176" s="289" t="s">
        <v>175</v>
      </c>
      <c r="E176" s="289" t="s">
        <v>200</v>
      </c>
      <c r="F176" s="289">
        <v>121</v>
      </c>
      <c r="G176" s="307" t="s">
        <v>481</v>
      </c>
      <c r="H176" s="288" t="s">
        <v>210</v>
      </c>
      <c r="I176" s="288" t="s">
        <v>480</v>
      </c>
      <c r="J176" s="289">
        <v>1</v>
      </c>
      <c r="K176" s="289"/>
      <c r="L176" s="289" t="s">
        <v>167</v>
      </c>
      <c r="M176" s="289"/>
      <c r="N176" s="162" t="s">
        <v>390</v>
      </c>
      <c r="O176" s="286">
        <v>8426.9752288524578</v>
      </c>
      <c r="P176" s="148">
        <v>10280.909779199998</v>
      </c>
      <c r="Q176" s="286"/>
      <c r="R176" s="148">
        <v>10280.909779199998</v>
      </c>
      <c r="S176" s="286"/>
      <c r="T176" s="286"/>
      <c r="U176" s="286"/>
      <c r="V176" s="286"/>
      <c r="W176" s="166" t="s">
        <v>87</v>
      </c>
      <c r="X176" s="166" t="s">
        <v>178</v>
      </c>
      <c r="Y176" s="149" t="s">
        <v>71</v>
      </c>
      <c r="Z176" s="153">
        <v>46295</v>
      </c>
      <c r="AA176" s="153">
        <v>46356</v>
      </c>
      <c r="AB176" s="166"/>
      <c r="AC176" s="166"/>
      <c r="AD176" s="166"/>
      <c r="AE176" s="166"/>
      <c r="AF176" s="183" t="s">
        <v>481</v>
      </c>
      <c r="AG176" s="166" t="s">
        <v>391</v>
      </c>
      <c r="AH176" s="149">
        <v>876</v>
      </c>
      <c r="AI176" s="149" t="s">
        <v>73</v>
      </c>
      <c r="AJ176" s="149">
        <v>100</v>
      </c>
      <c r="AK176" s="182" t="s">
        <v>181</v>
      </c>
      <c r="AL176" s="149" t="s">
        <v>392</v>
      </c>
      <c r="AM176" s="153">
        <v>46376</v>
      </c>
      <c r="AN176" s="153">
        <v>46376</v>
      </c>
      <c r="AO176" s="153">
        <v>46752</v>
      </c>
      <c r="AP176" s="149">
        <v>2027</v>
      </c>
      <c r="AQ176" s="166"/>
      <c r="AR176" s="166"/>
      <c r="AS176" s="166"/>
      <c r="AT176" s="166"/>
      <c r="AU176" s="166"/>
      <c r="AV176" s="166"/>
      <c r="AW176" s="166"/>
      <c r="AX176" s="166"/>
      <c r="AY176" s="166"/>
      <c r="AZ176" s="166"/>
      <c r="BA176" s="166"/>
      <c r="BB176" s="166"/>
    </row>
    <row r="177" spans="1:55" s="181" customFormat="1" ht="38.25" x14ac:dyDescent="0.25">
      <c r="A177" s="183" t="s">
        <v>198</v>
      </c>
      <c r="B177" s="289" t="s">
        <v>1906</v>
      </c>
      <c r="C177" s="289" t="s">
        <v>60</v>
      </c>
      <c r="D177" s="289" t="s">
        <v>175</v>
      </c>
      <c r="E177" s="289" t="s">
        <v>200</v>
      </c>
      <c r="F177" s="289">
        <v>136</v>
      </c>
      <c r="G177" s="307" t="s">
        <v>482</v>
      </c>
      <c r="H177" s="288" t="s">
        <v>407</v>
      </c>
      <c r="I177" s="288" t="s">
        <v>483</v>
      </c>
      <c r="J177" s="289">
        <v>2</v>
      </c>
      <c r="K177" s="289"/>
      <c r="L177" s="289" t="s">
        <v>167</v>
      </c>
      <c r="M177" s="289"/>
      <c r="N177" s="162" t="s">
        <v>390</v>
      </c>
      <c r="O177" s="286">
        <v>55.361449180327867</v>
      </c>
      <c r="P177" s="148">
        <v>67.540967999999992</v>
      </c>
      <c r="Q177" s="286"/>
      <c r="R177" s="148">
        <v>67.540967999999992</v>
      </c>
      <c r="S177" s="286"/>
      <c r="T177" s="286"/>
      <c r="U177" s="286"/>
      <c r="V177" s="286"/>
      <c r="W177" s="149" t="s">
        <v>404</v>
      </c>
      <c r="X177" s="166" t="s">
        <v>178</v>
      </c>
      <c r="Y177" s="149" t="s">
        <v>378</v>
      </c>
      <c r="Z177" s="153">
        <v>46295</v>
      </c>
      <c r="AA177" s="153">
        <v>46356</v>
      </c>
      <c r="AB177" s="166"/>
      <c r="AC177" s="166"/>
      <c r="AD177" s="166"/>
      <c r="AE177" s="166"/>
      <c r="AF177" s="183" t="s">
        <v>482</v>
      </c>
      <c r="AG177" s="166" t="s">
        <v>391</v>
      </c>
      <c r="AH177" s="149">
        <v>876</v>
      </c>
      <c r="AI177" s="149" t="s">
        <v>73</v>
      </c>
      <c r="AJ177" s="149">
        <v>100</v>
      </c>
      <c r="AK177" s="182" t="s">
        <v>181</v>
      </c>
      <c r="AL177" s="149" t="s">
        <v>392</v>
      </c>
      <c r="AM177" s="153">
        <v>46376</v>
      </c>
      <c r="AN177" s="153">
        <v>46376</v>
      </c>
      <c r="AO177" s="153">
        <v>46752</v>
      </c>
      <c r="AP177" s="149">
        <v>2027</v>
      </c>
      <c r="AQ177" s="166"/>
      <c r="AR177" s="166"/>
      <c r="AS177" s="166"/>
      <c r="AT177" s="166"/>
      <c r="AU177" s="166"/>
      <c r="AV177" s="166"/>
      <c r="AW177" s="166"/>
      <c r="AX177" s="166"/>
      <c r="AY177" s="166"/>
      <c r="AZ177" s="166"/>
      <c r="BA177" s="166"/>
      <c r="BB177" s="166"/>
    </row>
    <row r="178" spans="1:55" s="181" customFormat="1" ht="38.25" x14ac:dyDescent="0.25">
      <c r="A178" s="183" t="s">
        <v>198</v>
      </c>
      <c r="B178" s="289" t="s">
        <v>1907</v>
      </c>
      <c r="C178" s="289" t="s">
        <v>60</v>
      </c>
      <c r="D178" s="289" t="s">
        <v>175</v>
      </c>
      <c r="E178" s="289" t="s">
        <v>200</v>
      </c>
      <c r="F178" s="289">
        <v>137</v>
      </c>
      <c r="G178" s="307" t="s">
        <v>484</v>
      </c>
      <c r="H178" s="288" t="s">
        <v>485</v>
      </c>
      <c r="I178" s="288" t="s">
        <v>486</v>
      </c>
      <c r="J178" s="289">
        <v>2</v>
      </c>
      <c r="K178" s="289"/>
      <c r="L178" s="289" t="s">
        <v>167</v>
      </c>
      <c r="M178" s="289"/>
      <c r="N178" s="162" t="s">
        <v>390</v>
      </c>
      <c r="O178" s="286">
        <v>14695.458539016394</v>
      </c>
      <c r="P178" s="148">
        <v>17928.459417599999</v>
      </c>
      <c r="Q178" s="286"/>
      <c r="R178" s="148">
        <v>17928.459417599999</v>
      </c>
      <c r="S178" s="286"/>
      <c r="T178" s="286"/>
      <c r="U178" s="286"/>
      <c r="V178" s="286"/>
      <c r="W178" s="166" t="s">
        <v>87</v>
      </c>
      <c r="X178" s="166" t="s">
        <v>178</v>
      </c>
      <c r="Y178" s="149" t="s">
        <v>71</v>
      </c>
      <c r="Z178" s="153">
        <v>46295</v>
      </c>
      <c r="AA178" s="153">
        <v>46356</v>
      </c>
      <c r="AB178" s="166"/>
      <c r="AC178" s="166"/>
      <c r="AD178" s="166"/>
      <c r="AE178" s="166"/>
      <c r="AF178" s="183" t="s">
        <v>484</v>
      </c>
      <c r="AG178" s="166" t="s">
        <v>391</v>
      </c>
      <c r="AH178" s="149">
        <v>876</v>
      </c>
      <c r="AI178" s="149" t="s">
        <v>73</v>
      </c>
      <c r="AJ178" s="149">
        <v>100</v>
      </c>
      <c r="AK178" s="182" t="s">
        <v>181</v>
      </c>
      <c r="AL178" s="149" t="s">
        <v>392</v>
      </c>
      <c r="AM178" s="153">
        <v>46376</v>
      </c>
      <c r="AN178" s="153">
        <v>46376</v>
      </c>
      <c r="AO178" s="153">
        <v>46752</v>
      </c>
      <c r="AP178" s="149">
        <v>2027</v>
      </c>
      <c r="AQ178" s="166"/>
      <c r="AR178" s="166"/>
      <c r="AS178" s="166"/>
      <c r="AT178" s="166"/>
      <c r="AU178" s="166"/>
      <c r="AV178" s="166"/>
      <c r="AW178" s="166"/>
      <c r="AX178" s="166"/>
      <c r="AY178" s="166"/>
      <c r="AZ178" s="166"/>
      <c r="BA178" s="166"/>
      <c r="BB178" s="166"/>
    </row>
    <row r="179" spans="1:55" s="181" customFormat="1" ht="38.25" x14ac:dyDescent="0.25">
      <c r="A179" s="183" t="s">
        <v>198</v>
      </c>
      <c r="B179" s="289" t="s">
        <v>1908</v>
      </c>
      <c r="C179" s="289" t="s">
        <v>60</v>
      </c>
      <c r="D179" s="289" t="s">
        <v>175</v>
      </c>
      <c r="E179" s="289" t="s">
        <v>200</v>
      </c>
      <c r="F179" s="289">
        <v>150</v>
      </c>
      <c r="G179" s="307" t="s">
        <v>487</v>
      </c>
      <c r="H179" s="288" t="s">
        <v>488</v>
      </c>
      <c r="I179" s="287" t="s">
        <v>489</v>
      </c>
      <c r="J179" s="289">
        <v>2</v>
      </c>
      <c r="K179" s="289"/>
      <c r="L179" s="289" t="s">
        <v>167</v>
      </c>
      <c r="M179" s="289"/>
      <c r="N179" s="162" t="s">
        <v>390</v>
      </c>
      <c r="O179" s="286">
        <v>595.48116983606565</v>
      </c>
      <c r="P179" s="148">
        <v>726.48702720000006</v>
      </c>
      <c r="Q179" s="286"/>
      <c r="R179" s="148">
        <v>726.48702720000006</v>
      </c>
      <c r="S179" s="286"/>
      <c r="T179" s="286"/>
      <c r="U179" s="286"/>
      <c r="V179" s="286"/>
      <c r="W179" s="149" t="s">
        <v>87</v>
      </c>
      <c r="X179" s="166" t="s">
        <v>178</v>
      </c>
      <c r="Y179" s="149" t="s">
        <v>71</v>
      </c>
      <c r="Z179" s="153">
        <v>46295</v>
      </c>
      <c r="AA179" s="153">
        <v>46356</v>
      </c>
      <c r="AB179" s="166"/>
      <c r="AC179" s="166"/>
      <c r="AD179" s="166"/>
      <c r="AE179" s="166"/>
      <c r="AF179" s="183" t="s">
        <v>487</v>
      </c>
      <c r="AG179" s="166" t="s">
        <v>391</v>
      </c>
      <c r="AH179" s="149">
        <v>876</v>
      </c>
      <c r="AI179" s="149" t="s">
        <v>73</v>
      </c>
      <c r="AJ179" s="149">
        <v>100</v>
      </c>
      <c r="AK179" s="182" t="s">
        <v>181</v>
      </c>
      <c r="AL179" s="149" t="s">
        <v>392</v>
      </c>
      <c r="AM179" s="153">
        <v>46376</v>
      </c>
      <c r="AN179" s="153">
        <v>46376</v>
      </c>
      <c r="AO179" s="153">
        <v>46752</v>
      </c>
      <c r="AP179" s="149">
        <v>2027</v>
      </c>
      <c r="AQ179" s="166"/>
      <c r="AR179" s="166"/>
      <c r="AS179" s="166"/>
      <c r="AT179" s="166"/>
      <c r="AU179" s="166"/>
      <c r="AV179" s="166"/>
      <c r="AW179" s="166"/>
      <c r="AX179" s="166"/>
      <c r="AY179" s="166"/>
      <c r="AZ179" s="166"/>
      <c r="BA179" s="166"/>
      <c r="BB179" s="166"/>
    </row>
    <row r="180" spans="1:55" s="181" customFormat="1" ht="38.25" x14ac:dyDescent="0.25">
      <c r="A180" s="183" t="s">
        <v>198</v>
      </c>
      <c r="B180" s="289" t="s">
        <v>1909</v>
      </c>
      <c r="C180" s="289" t="s">
        <v>60</v>
      </c>
      <c r="D180" s="289" t="s">
        <v>175</v>
      </c>
      <c r="E180" s="289" t="s">
        <v>200</v>
      </c>
      <c r="F180" s="289">
        <v>286</v>
      </c>
      <c r="G180" s="307" t="s">
        <v>286</v>
      </c>
      <c r="H180" s="288" t="s">
        <v>389</v>
      </c>
      <c r="I180" s="288" t="s">
        <v>490</v>
      </c>
      <c r="J180" s="289">
        <v>2</v>
      </c>
      <c r="K180" s="289"/>
      <c r="L180" s="289" t="s">
        <v>167</v>
      </c>
      <c r="M180" s="289"/>
      <c r="N180" s="162" t="s">
        <v>390</v>
      </c>
      <c r="O180" s="286">
        <v>682.70784786885247</v>
      </c>
      <c r="P180" s="148">
        <v>832.90357440000002</v>
      </c>
      <c r="Q180" s="286"/>
      <c r="R180" s="148">
        <v>832.90357440000002</v>
      </c>
      <c r="S180" s="286"/>
      <c r="T180" s="286"/>
      <c r="U180" s="286"/>
      <c r="V180" s="286"/>
      <c r="W180" s="166" t="s">
        <v>87</v>
      </c>
      <c r="X180" s="166" t="s">
        <v>178</v>
      </c>
      <c r="Y180" s="149" t="s">
        <v>71</v>
      </c>
      <c r="Z180" s="153">
        <v>46295</v>
      </c>
      <c r="AA180" s="153">
        <v>46356</v>
      </c>
      <c r="AB180" s="166"/>
      <c r="AC180" s="166"/>
      <c r="AD180" s="166"/>
      <c r="AE180" s="166"/>
      <c r="AF180" s="183" t="s">
        <v>286</v>
      </c>
      <c r="AG180" s="166" t="s">
        <v>391</v>
      </c>
      <c r="AH180" s="149">
        <v>876</v>
      </c>
      <c r="AI180" s="149" t="s">
        <v>73</v>
      </c>
      <c r="AJ180" s="149">
        <v>100</v>
      </c>
      <c r="AK180" s="182" t="s">
        <v>181</v>
      </c>
      <c r="AL180" s="149" t="s">
        <v>392</v>
      </c>
      <c r="AM180" s="153">
        <v>46376</v>
      </c>
      <c r="AN180" s="153">
        <v>46376</v>
      </c>
      <c r="AO180" s="153">
        <v>46752</v>
      </c>
      <c r="AP180" s="149">
        <v>2027</v>
      </c>
      <c r="AQ180" s="166"/>
      <c r="AR180" s="166"/>
      <c r="AS180" s="166"/>
      <c r="AT180" s="166"/>
      <c r="AU180" s="166"/>
      <c r="AV180" s="166"/>
      <c r="AW180" s="166"/>
      <c r="AX180" s="166"/>
      <c r="AY180" s="166"/>
      <c r="AZ180" s="166"/>
      <c r="BA180" s="166"/>
      <c r="BB180" s="166"/>
    </row>
    <row r="181" spans="1:55" s="181" customFormat="1" ht="38.25" x14ac:dyDescent="0.25">
      <c r="A181" s="183" t="s">
        <v>198</v>
      </c>
      <c r="B181" s="289" t="s">
        <v>1910</v>
      </c>
      <c r="C181" s="289" t="s">
        <v>60</v>
      </c>
      <c r="D181" s="289" t="s">
        <v>175</v>
      </c>
      <c r="E181" s="289" t="s">
        <v>200</v>
      </c>
      <c r="F181" s="289">
        <v>153</v>
      </c>
      <c r="G181" s="307" t="s">
        <v>259</v>
      </c>
      <c r="H181" s="288" t="s">
        <v>297</v>
      </c>
      <c r="I181" s="287" t="s">
        <v>442</v>
      </c>
      <c r="J181" s="289">
        <v>2</v>
      </c>
      <c r="K181" s="289"/>
      <c r="L181" s="289" t="s">
        <v>167</v>
      </c>
      <c r="M181" s="289"/>
      <c r="N181" s="162" t="s">
        <v>390</v>
      </c>
      <c r="O181" s="286">
        <v>2408.0070334426232</v>
      </c>
      <c r="P181" s="148">
        <v>2937.7685808000001</v>
      </c>
      <c r="Q181" s="286"/>
      <c r="R181" s="148">
        <v>2937.7685808000001</v>
      </c>
      <c r="S181" s="286"/>
      <c r="T181" s="286"/>
      <c r="U181" s="286"/>
      <c r="V181" s="286"/>
      <c r="W181" s="166" t="s">
        <v>87</v>
      </c>
      <c r="X181" s="166" t="s">
        <v>178</v>
      </c>
      <c r="Y181" s="149" t="s">
        <v>71</v>
      </c>
      <c r="Z181" s="153">
        <v>46295</v>
      </c>
      <c r="AA181" s="153">
        <v>46356</v>
      </c>
      <c r="AB181" s="166"/>
      <c r="AC181" s="166"/>
      <c r="AD181" s="166"/>
      <c r="AE181" s="166"/>
      <c r="AF181" s="183" t="s">
        <v>259</v>
      </c>
      <c r="AG181" s="166" t="s">
        <v>391</v>
      </c>
      <c r="AH181" s="149">
        <v>876</v>
      </c>
      <c r="AI181" s="149" t="s">
        <v>73</v>
      </c>
      <c r="AJ181" s="149">
        <v>100</v>
      </c>
      <c r="AK181" s="182" t="s">
        <v>181</v>
      </c>
      <c r="AL181" s="149" t="s">
        <v>392</v>
      </c>
      <c r="AM181" s="153">
        <v>46376</v>
      </c>
      <c r="AN181" s="153">
        <v>46376</v>
      </c>
      <c r="AO181" s="153">
        <v>46752</v>
      </c>
      <c r="AP181" s="149">
        <v>2027</v>
      </c>
      <c r="AQ181" s="166"/>
      <c r="AR181" s="166"/>
      <c r="AS181" s="166"/>
      <c r="AT181" s="166"/>
      <c r="AU181" s="166"/>
      <c r="AV181" s="166"/>
      <c r="AW181" s="166"/>
      <c r="AX181" s="166"/>
      <c r="AY181" s="166"/>
      <c r="AZ181" s="166"/>
      <c r="BA181" s="166"/>
      <c r="BB181" s="166"/>
    </row>
    <row r="182" spans="1:55" s="181" customFormat="1" ht="38.25" x14ac:dyDescent="0.25">
      <c r="A182" s="183" t="s">
        <v>198</v>
      </c>
      <c r="B182" s="289" t="s">
        <v>1911</v>
      </c>
      <c r="C182" s="289" t="s">
        <v>60</v>
      </c>
      <c r="D182" s="289" t="s">
        <v>175</v>
      </c>
      <c r="E182" s="289" t="s">
        <v>200</v>
      </c>
      <c r="F182" s="289">
        <v>167</v>
      </c>
      <c r="G182" s="307" t="s">
        <v>266</v>
      </c>
      <c r="H182" s="288" t="s">
        <v>267</v>
      </c>
      <c r="I182" s="288" t="s">
        <v>267</v>
      </c>
      <c r="J182" s="289">
        <v>2</v>
      </c>
      <c r="K182" s="289"/>
      <c r="L182" s="289" t="s">
        <v>167</v>
      </c>
      <c r="M182" s="289"/>
      <c r="N182" s="162" t="s">
        <v>390</v>
      </c>
      <c r="O182" s="286">
        <v>630.98379240786971</v>
      </c>
      <c r="P182" s="148">
        <v>769.80022673760106</v>
      </c>
      <c r="Q182" s="286"/>
      <c r="R182" s="148">
        <v>769.80022673760106</v>
      </c>
      <c r="S182" s="286"/>
      <c r="T182" s="286"/>
      <c r="U182" s="286"/>
      <c r="V182" s="286"/>
      <c r="W182" s="166" t="s">
        <v>87</v>
      </c>
      <c r="X182" s="166" t="s">
        <v>178</v>
      </c>
      <c r="Y182" s="149" t="s">
        <v>71</v>
      </c>
      <c r="Z182" s="153">
        <v>46295</v>
      </c>
      <c r="AA182" s="153">
        <v>46356</v>
      </c>
      <c r="AB182" s="166"/>
      <c r="AC182" s="166"/>
      <c r="AD182" s="166"/>
      <c r="AE182" s="166"/>
      <c r="AF182" s="183" t="s">
        <v>266</v>
      </c>
      <c r="AG182" s="166" t="s">
        <v>391</v>
      </c>
      <c r="AH182" s="149">
        <v>876</v>
      </c>
      <c r="AI182" s="149" t="s">
        <v>73</v>
      </c>
      <c r="AJ182" s="149">
        <v>100</v>
      </c>
      <c r="AK182" s="182" t="s">
        <v>181</v>
      </c>
      <c r="AL182" s="149" t="s">
        <v>392</v>
      </c>
      <c r="AM182" s="153">
        <v>46376</v>
      </c>
      <c r="AN182" s="153">
        <v>46376</v>
      </c>
      <c r="AO182" s="153">
        <v>46752</v>
      </c>
      <c r="AP182" s="149">
        <v>2027</v>
      </c>
      <c r="AQ182" s="166"/>
      <c r="AR182" s="166"/>
      <c r="AS182" s="166"/>
      <c r="AT182" s="166"/>
      <c r="AU182" s="166"/>
      <c r="AV182" s="166"/>
      <c r="AW182" s="166"/>
      <c r="AX182" s="166"/>
      <c r="AY182" s="166"/>
      <c r="AZ182" s="166"/>
      <c r="BA182" s="166"/>
      <c r="BB182" s="166"/>
    </row>
    <row r="183" spans="1:55" s="181" customFormat="1" ht="38.25" x14ac:dyDescent="0.25">
      <c r="A183" s="183" t="s">
        <v>198</v>
      </c>
      <c r="B183" s="289" t="s">
        <v>1912</v>
      </c>
      <c r="C183" s="289" t="s">
        <v>60</v>
      </c>
      <c r="D183" s="289" t="s">
        <v>175</v>
      </c>
      <c r="E183" s="289" t="s">
        <v>200</v>
      </c>
      <c r="F183" s="289">
        <v>85</v>
      </c>
      <c r="G183" s="307" t="s">
        <v>242</v>
      </c>
      <c r="H183" s="288" t="s">
        <v>243</v>
      </c>
      <c r="I183" s="288" t="s">
        <v>243</v>
      </c>
      <c r="J183" s="289">
        <v>2</v>
      </c>
      <c r="K183" s="289"/>
      <c r="L183" s="289" t="s">
        <v>167</v>
      </c>
      <c r="M183" s="289"/>
      <c r="N183" s="162" t="s">
        <v>390</v>
      </c>
      <c r="O183" s="286">
        <v>10302.722808491802</v>
      </c>
      <c r="P183" s="148">
        <v>12569.321826359999</v>
      </c>
      <c r="Q183" s="286"/>
      <c r="R183" s="148">
        <v>12569.321826359999</v>
      </c>
      <c r="S183" s="286"/>
      <c r="T183" s="286"/>
      <c r="U183" s="286"/>
      <c r="V183" s="286"/>
      <c r="W183" s="166" t="s">
        <v>87</v>
      </c>
      <c r="X183" s="166" t="s">
        <v>178</v>
      </c>
      <c r="Y183" s="149" t="s">
        <v>71</v>
      </c>
      <c r="Z183" s="153">
        <v>46295</v>
      </c>
      <c r="AA183" s="153">
        <v>46356</v>
      </c>
      <c r="AB183" s="166"/>
      <c r="AC183" s="166"/>
      <c r="AD183" s="166"/>
      <c r="AE183" s="166"/>
      <c r="AF183" s="183" t="s">
        <v>242</v>
      </c>
      <c r="AG183" s="166" t="s">
        <v>391</v>
      </c>
      <c r="AH183" s="149">
        <v>876</v>
      </c>
      <c r="AI183" s="149" t="s">
        <v>73</v>
      </c>
      <c r="AJ183" s="149">
        <v>100</v>
      </c>
      <c r="AK183" s="182" t="s">
        <v>181</v>
      </c>
      <c r="AL183" s="149" t="s">
        <v>392</v>
      </c>
      <c r="AM183" s="153">
        <v>46376</v>
      </c>
      <c r="AN183" s="153">
        <v>46376</v>
      </c>
      <c r="AO183" s="153">
        <v>46752</v>
      </c>
      <c r="AP183" s="149">
        <v>2027</v>
      </c>
      <c r="AQ183" s="166"/>
      <c r="AR183" s="166"/>
      <c r="AS183" s="166"/>
      <c r="AT183" s="166"/>
      <c r="AU183" s="166"/>
      <c r="AV183" s="166"/>
      <c r="AW183" s="166"/>
      <c r="AX183" s="166"/>
      <c r="AY183" s="166"/>
      <c r="AZ183" s="166"/>
      <c r="BA183" s="166"/>
      <c r="BB183" s="166"/>
    </row>
    <row r="184" spans="1:55" s="181" customFormat="1" ht="38.25" x14ac:dyDescent="0.25">
      <c r="A184" s="183" t="s">
        <v>198</v>
      </c>
      <c r="B184" s="289" t="s">
        <v>1913</v>
      </c>
      <c r="C184" s="289" t="s">
        <v>60</v>
      </c>
      <c r="D184" s="289" t="s">
        <v>175</v>
      </c>
      <c r="E184" s="289" t="s">
        <v>200</v>
      </c>
      <c r="F184" s="289">
        <v>163</v>
      </c>
      <c r="G184" s="307" t="s">
        <v>491</v>
      </c>
      <c r="H184" s="288" t="s">
        <v>430</v>
      </c>
      <c r="I184" s="287" t="s">
        <v>492</v>
      </c>
      <c r="J184" s="289">
        <v>2</v>
      </c>
      <c r="K184" s="289"/>
      <c r="L184" s="289" t="s">
        <v>167</v>
      </c>
      <c r="M184" s="289"/>
      <c r="N184" s="162" t="s">
        <v>390</v>
      </c>
      <c r="O184" s="286">
        <v>2319.7343252459013</v>
      </c>
      <c r="P184" s="148">
        <v>2830.0758767999996</v>
      </c>
      <c r="Q184" s="286"/>
      <c r="R184" s="148">
        <v>2830.0758767999996</v>
      </c>
      <c r="S184" s="286"/>
      <c r="T184" s="286"/>
      <c r="U184" s="286"/>
      <c r="V184" s="286"/>
      <c r="W184" s="166" t="s">
        <v>87</v>
      </c>
      <c r="X184" s="166" t="s">
        <v>178</v>
      </c>
      <c r="Y184" s="149" t="s">
        <v>71</v>
      </c>
      <c r="Z184" s="153">
        <v>46295</v>
      </c>
      <c r="AA184" s="153">
        <v>46356</v>
      </c>
      <c r="AB184" s="166"/>
      <c r="AC184" s="166"/>
      <c r="AD184" s="166"/>
      <c r="AE184" s="166"/>
      <c r="AF184" s="183" t="s">
        <v>491</v>
      </c>
      <c r="AG184" s="166" t="s">
        <v>391</v>
      </c>
      <c r="AH184" s="149">
        <v>876</v>
      </c>
      <c r="AI184" s="149" t="s">
        <v>73</v>
      </c>
      <c r="AJ184" s="149">
        <v>100</v>
      </c>
      <c r="AK184" s="182" t="s">
        <v>181</v>
      </c>
      <c r="AL184" s="149" t="s">
        <v>392</v>
      </c>
      <c r="AM184" s="153">
        <v>46376</v>
      </c>
      <c r="AN184" s="153">
        <v>46376</v>
      </c>
      <c r="AO184" s="153">
        <v>46752</v>
      </c>
      <c r="AP184" s="149">
        <v>2027</v>
      </c>
      <c r="AQ184" s="166"/>
      <c r="AR184" s="166"/>
      <c r="AS184" s="166"/>
      <c r="AT184" s="166"/>
      <c r="AU184" s="166"/>
      <c r="AV184" s="166"/>
      <c r="AW184" s="166"/>
      <c r="AX184" s="166"/>
      <c r="AY184" s="166"/>
      <c r="AZ184" s="166"/>
      <c r="BA184" s="166"/>
      <c r="BB184" s="166"/>
    </row>
    <row r="185" spans="1:55" s="181" customFormat="1" ht="38.25" x14ac:dyDescent="0.25">
      <c r="A185" s="183" t="s">
        <v>198</v>
      </c>
      <c r="B185" s="289" t="s">
        <v>1914</v>
      </c>
      <c r="C185" s="289" t="s">
        <v>60</v>
      </c>
      <c r="D185" s="289" t="s">
        <v>175</v>
      </c>
      <c r="E185" s="289" t="s">
        <v>200</v>
      </c>
      <c r="F185" s="289">
        <v>195</v>
      </c>
      <c r="G185" s="307" t="s">
        <v>273</v>
      </c>
      <c r="H185" s="288" t="s">
        <v>228</v>
      </c>
      <c r="I185" s="288" t="s">
        <v>228</v>
      </c>
      <c r="J185" s="289">
        <v>1</v>
      </c>
      <c r="K185" s="289"/>
      <c r="L185" s="289" t="s">
        <v>167</v>
      </c>
      <c r="M185" s="289"/>
      <c r="N185" s="162" t="s">
        <v>390</v>
      </c>
      <c r="O185" s="286">
        <v>917.16367868852421</v>
      </c>
      <c r="P185" s="148">
        <v>1118.9396879999995</v>
      </c>
      <c r="Q185" s="286"/>
      <c r="R185" s="148">
        <v>1118.9396879999995</v>
      </c>
      <c r="S185" s="286"/>
      <c r="T185" s="286"/>
      <c r="U185" s="286"/>
      <c r="V185" s="286"/>
      <c r="W185" s="283" t="s">
        <v>2521</v>
      </c>
      <c r="X185" s="166" t="s">
        <v>178</v>
      </c>
      <c r="Y185" s="149" t="s">
        <v>71</v>
      </c>
      <c r="Z185" s="153">
        <v>46295</v>
      </c>
      <c r="AA185" s="153">
        <v>46356</v>
      </c>
      <c r="AB185" s="166"/>
      <c r="AC185" s="166"/>
      <c r="AD185" s="166"/>
      <c r="AE185" s="166"/>
      <c r="AF185" s="183" t="s">
        <v>273</v>
      </c>
      <c r="AG185" s="166" t="s">
        <v>391</v>
      </c>
      <c r="AH185" s="149">
        <v>876</v>
      </c>
      <c r="AI185" s="149" t="s">
        <v>73</v>
      </c>
      <c r="AJ185" s="149">
        <v>100</v>
      </c>
      <c r="AK185" s="182" t="s">
        <v>181</v>
      </c>
      <c r="AL185" s="149" t="s">
        <v>392</v>
      </c>
      <c r="AM185" s="153">
        <v>46376</v>
      </c>
      <c r="AN185" s="153">
        <v>46376</v>
      </c>
      <c r="AO185" s="153">
        <v>46752</v>
      </c>
      <c r="AP185" s="149">
        <v>2027</v>
      </c>
      <c r="AQ185" s="166"/>
      <c r="AR185" s="166"/>
      <c r="AS185" s="166"/>
      <c r="AT185" s="166"/>
      <c r="AU185" s="166"/>
      <c r="AV185" s="166"/>
      <c r="AW185" s="166"/>
      <c r="AX185" s="166"/>
      <c r="AY185" s="166"/>
      <c r="AZ185" s="166"/>
      <c r="BA185" s="166"/>
      <c r="BB185" s="166"/>
      <c r="BC185" s="310"/>
    </row>
    <row r="186" spans="1:55" s="181" customFormat="1" ht="38.25" x14ac:dyDescent="0.25">
      <c r="A186" s="183" t="s">
        <v>198</v>
      </c>
      <c r="B186" s="289" t="s">
        <v>1915</v>
      </c>
      <c r="C186" s="289" t="s">
        <v>60</v>
      </c>
      <c r="D186" s="289" t="s">
        <v>175</v>
      </c>
      <c r="E186" s="163" t="s">
        <v>305</v>
      </c>
      <c r="F186" s="289"/>
      <c r="G186" s="305" t="s">
        <v>493</v>
      </c>
      <c r="H186" s="288" t="s">
        <v>308</v>
      </c>
      <c r="I186" s="288" t="s">
        <v>309</v>
      </c>
      <c r="J186" s="288">
        <v>2</v>
      </c>
      <c r="K186" s="288"/>
      <c r="L186" s="288" t="s">
        <v>167</v>
      </c>
      <c r="M186" s="288"/>
      <c r="N186" s="289" t="s">
        <v>310</v>
      </c>
      <c r="O186" s="148">
        <v>27173.901245901634</v>
      </c>
      <c r="P186" s="148">
        <v>33152.159519999994</v>
      </c>
      <c r="Q186" s="286"/>
      <c r="R186" s="286">
        <v>33152.159519999994</v>
      </c>
      <c r="S186" s="286"/>
      <c r="T186" s="286"/>
      <c r="U186" s="286"/>
      <c r="V186" s="286"/>
      <c r="W186" s="166" t="s">
        <v>87</v>
      </c>
      <c r="X186" s="166" t="s">
        <v>178</v>
      </c>
      <c r="Y186" s="149" t="s">
        <v>71</v>
      </c>
      <c r="Z186" s="151">
        <v>46295</v>
      </c>
      <c r="AA186" s="151">
        <v>46356</v>
      </c>
      <c r="AB186" s="166"/>
      <c r="AC186" s="166"/>
      <c r="AD186" s="166"/>
      <c r="AE186" s="166"/>
      <c r="AF186" s="149" t="str">
        <f t="shared" ref="AF186:AF193" si="7">G186</f>
        <v>Услуги по капитальному ремонту ВЛ 0,4-35 кВ</v>
      </c>
      <c r="AG186" s="149" t="s">
        <v>346</v>
      </c>
      <c r="AH186" s="149">
        <v>876</v>
      </c>
      <c r="AI186" s="149" t="s">
        <v>73</v>
      </c>
      <c r="AJ186" s="166">
        <v>1</v>
      </c>
      <c r="AK186" s="166" t="s">
        <v>181</v>
      </c>
      <c r="AL186" s="166" t="s">
        <v>182</v>
      </c>
      <c r="AM186" s="151">
        <v>46376</v>
      </c>
      <c r="AN186" s="151">
        <v>46388</v>
      </c>
      <c r="AO186" s="151">
        <v>46752</v>
      </c>
      <c r="AP186" s="166">
        <v>2027</v>
      </c>
      <c r="AQ186" s="166"/>
      <c r="AR186" s="166"/>
      <c r="AS186" s="166"/>
      <c r="AT186" s="166"/>
      <c r="AU186" s="166"/>
      <c r="AV186" s="166"/>
      <c r="AW186" s="166"/>
      <c r="AX186" s="166"/>
      <c r="AY186" s="166"/>
      <c r="AZ186" s="166"/>
      <c r="BA186" s="166"/>
      <c r="BB186" s="166"/>
      <c r="BC186" s="310"/>
    </row>
    <row r="187" spans="1:55" s="181" customFormat="1" ht="63.75" x14ac:dyDescent="0.25">
      <c r="A187" s="183" t="s">
        <v>198</v>
      </c>
      <c r="B187" s="289" t="s">
        <v>1916</v>
      </c>
      <c r="C187" s="289" t="s">
        <v>60</v>
      </c>
      <c r="D187" s="289" t="s">
        <v>175</v>
      </c>
      <c r="E187" s="163" t="s">
        <v>305</v>
      </c>
      <c r="F187" s="289"/>
      <c r="G187" s="305" t="s">
        <v>494</v>
      </c>
      <c r="H187" s="288" t="s">
        <v>318</v>
      </c>
      <c r="I187" s="288" t="s">
        <v>495</v>
      </c>
      <c r="J187" s="288">
        <v>2</v>
      </c>
      <c r="K187" s="288"/>
      <c r="L187" s="288" t="s">
        <v>167</v>
      </c>
      <c r="M187" s="288"/>
      <c r="N187" s="289" t="s">
        <v>310</v>
      </c>
      <c r="O187" s="148">
        <v>23842.622950819674</v>
      </c>
      <c r="P187" s="148">
        <v>29088</v>
      </c>
      <c r="Q187" s="286"/>
      <c r="R187" s="286">
        <v>29088</v>
      </c>
      <c r="S187" s="286"/>
      <c r="T187" s="286"/>
      <c r="U187" s="286"/>
      <c r="V187" s="286"/>
      <c r="W187" s="166" t="s">
        <v>87</v>
      </c>
      <c r="X187" s="166" t="s">
        <v>178</v>
      </c>
      <c r="Y187" s="149" t="s">
        <v>71</v>
      </c>
      <c r="Z187" s="151">
        <v>46295</v>
      </c>
      <c r="AA187" s="151">
        <v>46356</v>
      </c>
      <c r="AB187" s="166"/>
      <c r="AC187" s="166"/>
      <c r="AD187" s="166"/>
      <c r="AE187" s="166"/>
      <c r="AF187" s="149" t="str">
        <f t="shared" si="7"/>
        <v>Услуги по капитальному ремонту кабельных линий и восстановлению покрытий и благоустройству территории после завершения работ</v>
      </c>
      <c r="AG187" s="149" t="s">
        <v>346</v>
      </c>
      <c r="AH187" s="149">
        <v>876</v>
      </c>
      <c r="AI187" s="149" t="s">
        <v>73</v>
      </c>
      <c r="AJ187" s="166">
        <v>1</v>
      </c>
      <c r="AK187" s="166" t="s">
        <v>181</v>
      </c>
      <c r="AL187" s="166" t="s">
        <v>182</v>
      </c>
      <c r="AM187" s="151">
        <v>46376</v>
      </c>
      <c r="AN187" s="151">
        <v>46388</v>
      </c>
      <c r="AO187" s="151">
        <v>46752</v>
      </c>
      <c r="AP187" s="166">
        <v>2027</v>
      </c>
      <c r="AQ187" s="166"/>
      <c r="AR187" s="166"/>
      <c r="AS187" s="166"/>
      <c r="AT187" s="166"/>
      <c r="AU187" s="166"/>
      <c r="AV187" s="166"/>
      <c r="AW187" s="166"/>
      <c r="AX187" s="166"/>
      <c r="AY187" s="166"/>
      <c r="AZ187" s="166"/>
      <c r="BA187" s="166"/>
      <c r="BB187" s="166"/>
      <c r="BC187" s="310"/>
    </row>
    <row r="188" spans="1:55" s="181" customFormat="1" ht="38.25" x14ac:dyDescent="0.25">
      <c r="A188" s="183" t="s">
        <v>198</v>
      </c>
      <c r="B188" s="289" t="s">
        <v>1917</v>
      </c>
      <c r="C188" s="289" t="s">
        <v>60</v>
      </c>
      <c r="D188" s="289" t="s">
        <v>175</v>
      </c>
      <c r="E188" s="163" t="s">
        <v>305</v>
      </c>
      <c r="F188" s="289"/>
      <c r="G188" s="305" t="s">
        <v>496</v>
      </c>
      <c r="H188" s="288" t="s">
        <v>318</v>
      </c>
      <c r="I188" s="288" t="s">
        <v>319</v>
      </c>
      <c r="J188" s="288">
        <v>2</v>
      </c>
      <c r="K188" s="288"/>
      <c r="L188" s="288" t="s">
        <v>167</v>
      </c>
      <c r="M188" s="288"/>
      <c r="N188" s="289" t="s">
        <v>310</v>
      </c>
      <c r="O188" s="148">
        <v>408.21403278688524</v>
      </c>
      <c r="P188" s="148">
        <v>498.02112</v>
      </c>
      <c r="Q188" s="286"/>
      <c r="R188" s="286">
        <v>498.02112</v>
      </c>
      <c r="S188" s="286"/>
      <c r="T188" s="286"/>
      <c r="U188" s="286"/>
      <c r="V188" s="286"/>
      <c r="W188" s="166" t="s">
        <v>404</v>
      </c>
      <c r="X188" s="166" t="s">
        <v>178</v>
      </c>
      <c r="Y188" s="149" t="s">
        <v>71</v>
      </c>
      <c r="Z188" s="151">
        <v>46295</v>
      </c>
      <c r="AA188" s="151">
        <v>46356</v>
      </c>
      <c r="AB188" s="166"/>
      <c r="AC188" s="166"/>
      <c r="AD188" s="166"/>
      <c r="AE188" s="166"/>
      <c r="AF188" s="149" t="str">
        <f t="shared" si="7"/>
        <v>Услуги по капитальному ремонту силового трансформатора 110 кВ</v>
      </c>
      <c r="AG188" s="149" t="s">
        <v>346</v>
      </c>
      <c r="AH188" s="149">
        <v>876</v>
      </c>
      <c r="AI188" s="149" t="s">
        <v>73</v>
      </c>
      <c r="AJ188" s="166">
        <v>1</v>
      </c>
      <c r="AK188" s="166" t="s">
        <v>181</v>
      </c>
      <c r="AL188" s="166" t="s">
        <v>182</v>
      </c>
      <c r="AM188" s="151">
        <v>46376</v>
      </c>
      <c r="AN188" s="151">
        <v>46388</v>
      </c>
      <c r="AO188" s="151">
        <v>46752</v>
      </c>
      <c r="AP188" s="166">
        <v>2027</v>
      </c>
      <c r="AQ188" s="166"/>
      <c r="AR188" s="166"/>
      <c r="AS188" s="166"/>
      <c r="AT188" s="166"/>
      <c r="AU188" s="166"/>
      <c r="AV188" s="166"/>
      <c r="AW188" s="166"/>
      <c r="AX188" s="166"/>
      <c r="AY188" s="166"/>
      <c r="AZ188" s="166"/>
      <c r="BA188" s="166"/>
      <c r="BB188" s="166"/>
    </row>
    <row r="189" spans="1:55" s="181" customFormat="1" ht="38.25" x14ac:dyDescent="0.25">
      <c r="A189" s="183" t="s">
        <v>198</v>
      </c>
      <c r="B189" s="289" t="s">
        <v>1918</v>
      </c>
      <c r="C189" s="289" t="s">
        <v>60</v>
      </c>
      <c r="D189" s="289" t="s">
        <v>175</v>
      </c>
      <c r="E189" s="163" t="s">
        <v>305</v>
      </c>
      <c r="F189" s="289"/>
      <c r="G189" s="305" t="s">
        <v>497</v>
      </c>
      <c r="H189" s="288" t="s">
        <v>498</v>
      </c>
      <c r="I189" s="288" t="s">
        <v>499</v>
      </c>
      <c r="J189" s="288">
        <v>2</v>
      </c>
      <c r="K189" s="288"/>
      <c r="L189" s="288" t="s">
        <v>167</v>
      </c>
      <c r="M189" s="288"/>
      <c r="N189" s="289" t="s">
        <v>310</v>
      </c>
      <c r="O189" s="148">
        <v>10544.389070163934</v>
      </c>
      <c r="P189" s="148">
        <v>12864.154665599999</v>
      </c>
      <c r="Q189" s="286"/>
      <c r="R189" s="286">
        <v>12864.154665599999</v>
      </c>
      <c r="S189" s="286"/>
      <c r="T189" s="286"/>
      <c r="U189" s="286"/>
      <c r="V189" s="286"/>
      <c r="W189" s="166" t="s">
        <v>87</v>
      </c>
      <c r="X189" s="166" t="s">
        <v>178</v>
      </c>
      <c r="Y189" s="149" t="s">
        <v>71</v>
      </c>
      <c r="Z189" s="151">
        <v>46295</v>
      </c>
      <c r="AA189" s="151">
        <v>46356</v>
      </c>
      <c r="AB189" s="166"/>
      <c r="AC189" s="166"/>
      <c r="AD189" s="166"/>
      <c r="AE189" s="166"/>
      <c r="AF189" s="149" t="str">
        <f t="shared" si="7"/>
        <v>Услуги по огнезащитной обработке деревянных конструкций</v>
      </c>
      <c r="AG189" s="149" t="s">
        <v>346</v>
      </c>
      <c r="AH189" s="149">
        <v>876</v>
      </c>
      <c r="AI189" s="149" t="s">
        <v>73</v>
      </c>
      <c r="AJ189" s="166">
        <v>1</v>
      </c>
      <c r="AK189" s="166" t="s">
        <v>181</v>
      </c>
      <c r="AL189" s="166" t="s">
        <v>182</v>
      </c>
      <c r="AM189" s="151">
        <v>46376</v>
      </c>
      <c r="AN189" s="151">
        <v>46388</v>
      </c>
      <c r="AO189" s="151">
        <v>46752</v>
      </c>
      <c r="AP189" s="166">
        <v>2027</v>
      </c>
      <c r="AQ189" s="166"/>
      <c r="AR189" s="166"/>
      <c r="AS189" s="166"/>
      <c r="AT189" s="166"/>
      <c r="AU189" s="166"/>
      <c r="AV189" s="166"/>
      <c r="AW189" s="166"/>
      <c r="AX189" s="166"/>
      <c r="AY189" s="166"/>
      <c r="AZ189" s="166"/>
      <c r="BA189" s="166"/>
      <c r="BB189" s="166"/>
    </row>
    <row r="190" spans="1:55" s="181" customFormat="1" ht="38.25" x14ac:dyDescent="0.25">
      <c r="A190" s="183" t="s">
        <v>198</v>
      </c>
      <c r="B190" s="289" t="s">
        <v>1919</v>
      </c>
      <c r="C190" s="289" t="s">
        <v>60</v>
      </c>
      <c r="D190" s="289" t="s">
        <v>175</v>
      </c>
      <c r="E190" s="163" t="s">
        <v>305</v>
      </c>
      <c r="F190" s="289"/>
      <c r="G190" s="305" t="s">
        <v>500</v>
      </c>
      <c r="H190" s="288" t="s">
        <v>323</v>
      </c>
      <c r="I190" s="288" t="s">
        <v>324</v>
      </c>
      <c r="J190" s="288">
        <v>2</v>
      </c>
      <c r="K190" s="288"/>
      <c r="L190" s="288" t="s">
        <v>167</v>
      </c>
      <c r="M190" s="288"/>
      <c r="N190" s="289" t="s">
        <v>310</v>
      </c>
      <c r="O190" s="148">
        <v>113581.62875803279</v>
      </c>
      <c r="P190" s="148">
        <v>138569.5870848</v>
      </c>
      <c r="Q190" s="286"/>
      <c r="R190" s="286">
        <v>138569.5870848</v>
      </c>
      <c r="S190" s="286"/>
      <c r="T190" s="286"/>
      <c r="U190" s="286"/>
      <c r="V190" s="286"/>
      <c r="W190" s="166" t="s">
        <v>87</v>
      </c>
      <c r="X190" s="166" t="s">
        <v>178</v>
      </c>
      <c r="Y190" s="149" t="s">
        <v>71</v>
      </c>
      <c r="Z190" s="151">
        <v>46295</v>
      </c>
      <c r="AA190" s="151">
        <v>46356</v>
      </c>
      <c r="AB190" s="166"/>
      <c r="AC190" s="166"/>
      <c r="AD190" s="166"/>
      <c r="AE190" s="166"/>
      <c r="AF190" s="149" t="str">
        <f t="shared" si="7"/>
        <v>Услуги по расчистке просек ВЛ 0,4-110 кВ от ДКР, вырубке ОСД</v>
      </c>
      <c r="AG190" s="149" t="s">
        <v>346</v>
      </c>
      <c r="AH190" s="149">
        <v>876</v>
      </c>
      <c r="AI190" s="149" t="s">
        <v>73</v>
      </c>
      <c r="AJ190" s="166">
        <v>1</v>
      </c>
      <c r="AK190" s="166" t="s">
        <v>181</v>
      </c>
      <c r="AL190" s="166" t="s">
        <v>182</v>
      </c>
      <c r="AM190" s="151">
        <v>46376</v>
      </c>
      <c r="AN190" s="151">
        <v>46388</v>
      </c>
      <c r="AO190" s="151">
        <v>46752</v>
      </c>
      <c r="AP190" s="166">
        <v>2027</v>
      </c>
      <c r="AQ190" s="166"/>
      <c r="AR190" s="166"/>
      <c r="AS190" s="166"/>
      <c r="AT190" s="166"/>
      <c r="AU190" s="166"/>
      <c r="AV190" s="166"/>
      <c r="AW190" s="166"/>
      <c r="AX190" s="166"/>
      <c r="AY190" s="166"/>
      <c r="AZ190" s="166"/>
      <c r="BA190" s="166"/>
      <c r="BB190" s="166"/>
    </row>
    <row r="191" spans="1:55" s="181" customFormat="1" ht="38.25" x14ac:dyDescent="0.25">
      <c r="A191" s="183" t="s">
        <v>198</v>
      </c>
      <c r="B191" s="289" t="s">
        <v>1920</v>
      </c>
      <c r="C191" s="289" t="s">
        <v>60</v>
      </c>
      <c r="D191" s="289" t="s">
        <v>175</v>
      </c>
      <c r="E191" s="163" t="s">
        <v>305</v>
      </c>
      <c r="F191" s="289"/>
      <c r="G191" s="305" t="s">
        <v>501</v>
      </c>
      <c r="H191" s="288" t="s">
        <v>502</v>
      </c>
      <c r="I191" s="288" t="s">
        <v>332</v>
      </c>
      <c r="J191" s="288">
        <v>2</v>
      </c>
      <c r="K191" s="288"/>
      <c r="L191" s="288" t="s">
        <v>167</v>
      </c>
      <c r="M191" s="288"/>
      <c r="N191" s="289" t="s">
        <v>310</v>
      </c>
      <c r="O191" s="148">
        <v>10250.96372852459</v>
      </c>
      <c r="P191" s="148">
        <v>12506.175748799998</v>
      </c>
      <c r="Q191" s="286"/>
      <c r="R191" s="286">
        <v>12506.175748799998</v>
      </c>
      <c r="S191" s="286"/>
      <c r="T191" s="286"/>
      <c r="U191" s="286"/>
      <c r="V191" s="286"/>
      <c r="W191" s="166" t="s">
        <v>87</v>
      </c>
      <c r="X191" s="166" t="s">
        <v>178</v>
      </c>
      <c r="Y191" s="149" t="s">
        <v>71</v>
      </c>
      <c r="Z191" s="151">
        <v>46295</v>
      </c>
      <c r="AA191" s="151">
        <v>46356</v>
      </c>
      <c r="AB191" s="166"/>
      <c r="AC191" s="166"/>
      <c r="AD191" s="166"/>
      <c r="AE191" s="166"/>
      <c r="AF191" s="149" t="str">
        <f t="shared" si="7"/>
        <v>Услуги по ремонту зданий и сооружений</v>
      </c>
      <c r="AG191" s="149" t="s">
        <v>346</v>
      </c>
      <c r="AH191" s="149">
        <v>876</v>
      </c>
      <c r="AI191" s="149" t="s">
        <v>73</v>
      </c>
      <c r="AJ191" s="166">
        <v>1</v>
      </c>
      <c r="AK191" s="166" t="s">
        <v>181</v>
      </c>
      <c r="AL191" s="166" t="s">
        <v>182</v>
      </c>
      <c r="AM191" s="151">
        <v>46376</v>
      </c>
      <c r="AN191" s="151">
        <v>46388</v>
      </c>
      <c r="AO191" s="151">
        <v>46752</v>
      </c>
      <c r="AP191" s="166">
        <v>2027</v>
      </c>
      <c r="AQ191" s="166"/>
      <c r="AR191" s="166"/>
      <c r="AS191" s="166"/>
      <c r="AT191" s="166"/>
      <c r="AU191" s="166"/>
      <c r="AV191" s="166"/>
      <c r="AW191" s="166"/>
      <c r="AX191" s="166"/>
      <c r="AY191" s="166"/>
      <c r="AZ191" s="166"/>
      <c r="BA191" s="166"/>
      <c r="BB191" s="166"/>
    </row>
    <row r="192" spans="1:55" s="181" customFormat="1" ht="38.25" x14ac:dyDescent="0.25">
      <c r="A192" s="183" t="s">
        <v>198</v>
      </c>
      <c r="B192" s="289" t="s">
        <v>1921</v>
      </c>
      <c r="C192" s="289" t="s">
        <v>60</v>
      </c>
      <c r="D192" s="289" t="s">
        <v>175</v>
      </c>
      <c r="E192" s="163" t="s">
        <v>305</v>
      </c>
      <c r="F192" s="289"/>
      <c r="G192" s="305" t="s">
        <v>503</v>
      </c>
      <c r="H192" s="288" t="s">
        <v>504</v>
      </c>
      <c r="I192" s="288" t="s">
        <v>505</v>
      </c>
      <c r="J192" s="288">
        <v>2</v>
      </c>
      <c r="K192" s="288"/>
      <c r="L192" s="288" t="s">
        <v>167</v>
      </c>
      <c r="M192" s="288"/>
      <c r="N192" s="289" t="s">
        <v>310</v>
      </c>
      <c r="O192" s="148">
        <v>32607.737704918029</v>
      </c>
      <c r="P192" s="148">
        <v>39781.439999999995</v>
      </c>
      <c r="Q192" s="286"/>
      <c r="R192" s="286">
        <v>39781.439999999995</v>
      </c>
      <c r="S192" s="286"/>
      <c r="T192" s="286"/>
      <c r="U192" s="286"/>
      <c r="V192" s="286"/>
      <c r="W192" s="166" t="s">
        <v>87</v>
      </c>
      <c r="X192" s="166" t="s">
        <v>178</v>
      </c>
      <c r="Y192" s="149" t="s">
        <v>71</v>
      </c>
      <c r="Z192" s="151">
        <v>46295</v>
      </c>
      <c r="AA192" s="151">
        <v>46356</v>
      </c>
      <c r="AB192" s="166"/>
      <c r="AC192" s="166"/>
      <c r="AD192" s="166"/>
      <c r="AE192" s="166"/>
      <c r="AF192" s="149" t="str">
        <f t="shared" si="7"/>
        <v>Услуги по ремонту и техническому обслуживание автотранспортных средств</v>
      </c>
      <c r="AG192" s="149" t="s">
        <v>346</v>
      </c>
      <c r="AH192" s="149">
        <v>876</v>
      </c>
      <c r="AI192" s="149" t="s">
        <v>73</v>
      </c>
      <c r="AJ192" s="166">
        <v>1</v>
      </c>
      <c r="AK192" s="166" t="s">
        <v>181</v>
      </c>
      <c r="AL192" s="166" t="s">
        <v>182</v>
      </c>
      <c r="AM192" s="151">
        <v>46376</v>
      </c>
      <c r="AN192" s="151">
        <v>46388</v>
      </c>
      <c r="AO192" s="151">
        <v>46752</v>
      </c>
      <c r="AP192" s="166">
        <v>2027</v>
      </c>
      <c r="AQ192" s="166"/>
      <c r="AR192" s="166"/>
      <c r="AS192" s="166"/>
      <c r="AT192" s="166"/>
      <c r="AU192" s="166"/>
      <c r="AV192" s="166"/>
      <c r="AW192" s="166"/>
      <c r="AX192" s="166"/>
      <c r="AY192" s="166"/>
      <c r="AZ192" s="166"/>
      <c r="BA192" s="166"/>
      <c r="BB192" s="166"/>
    </row>
    <row r="193" spans="1:54" s="181" customFormat="1" ht="38.25" x14ac:dyDescent="0.25">
      <c r="A193" s="183" t="s">
        <v>198</v>
      </c>
      <c r="B193" s="289" t="s">
        <v>1922</v>
      </c>
      <c r="C193" s="289" t="s">
        <v>60</v>
      </c>
      <c r="D193" s="289" t="s">
        <v>175</v>
      </c>
      <c r="E193" s="163" t="s">
        <v>305</v>
      </c>
      <c r="F193" s="289"/>
      <c r="G193" s="305" t="s">
        <v>506</v>
      </c>
      <c r="H193" s="288" t="s">
        <v>502</v>
      </c>
      <c r="I193" s="288" t="s">
        <v>507</v>
      </c>
      <c r="J193" s="288">
        <v>2</v>
      </c>
      <c r="K193" s="288"/>
      <c r="L193" s="288" t="s">
        <v>167</v>
      </c>
      <c r="M193" s="288"/>
      <c r="N193" s="289" t="s">
        <v>310</v>
      </c>
      <c r="O193" s="148">
        <v>6836.4590163934427</v>
      </c>
      <c r="P193" s="148">
        <v>8340.48</v>
      </c>
      <c r="Q193" s="286"/>
      <c r="R193" s="286">
        <v>8340.48</v>
      </c>
      <c r="S193" s="286"/>
      <c r="T193" s="286"/>
      <c r="U193" s="286"/>
      <c r="V193" s="286"/>
      <c r="W193" s="166" t="s">
        <v>87</v>
      </c>
      <c r="X193" s="166" t="s">
        <v>178</v>
      </c>
      <c r="Y193" s="149" t="s">
        <v>71</v>
      </c>
      <c r="Z193" s="151">
        <v>46295</v>
      </c>
      <c r="AA193" s="151">
        <v>46356</v>
      </c>
      <c r="AB193" s="166"/>
      <c r="AC193" s="166"/>
      <c r="AD193" s="166"/>
      <c r="AE193" s="166"/>
      <c r="AF193" s="149" t="str">
        <f t="shared" si="7"/>
        <v>Услуги по техническому обслуживанию и огнезащитной обработке кабельных линий</v>
      </c>
      <c r="AG193" s="149" t="s">
        <v>346</v>
      </c>
      <c r="AH193" s="149">
        <v>876</v>
      </c>
      <c r="AI193" s="149" t="s">
        <v>73</v>
      </c>
      <c r="AJ193" s="166">
        <v>1</v>
      </c>
      <c r="AK193" s="166" t="s">
        <v>181</v>
      </c>
      <c r="AL193" s="166" t="s">
        <v>182</v>
      </c>
      <c r="AM193" s="151">
        <v>46376</v>
      </c>
      <c r="AN193" s="151">
        <v>46388</v>
      </c>
      <c r="AO193" s="151">
        <v>46752</v>
      </c>
      <c r="AP193" s="166">
        <v>2027</v>
      </c>
      <c r="AQ193" s="166"/>
      <c r="AR193" s="166"/>
      <c r="AS193" s="166"/>
      <c r="AT193" s="166"/>
      <c r="AU193" s="166"/>
      <c r="AV193" s="166"/>
      <c r="AW193" s="166"/>
      <c r="AX193" s="166"/>
      <c r="AY193" s="166"/>
      <c r="AZ193" s="166"/>
      <c r="BA193" s="166"/>
      <c r="BB193" s="166"/>
    </row>
    <row r="194" spans="1:54" s="181" customFormat="1" ht="38.25" x14ac:dyDescent="0.25">
      <c r="A194" s="183" t="s">
        <v>198</v>
      </c>
      <c r="B194" s="289" t="s">
        <v>1923</v>
      </c>
      <c r="C194" s="289" t="s">
        <v>60</v>
      </c>
      <c r="D194" s="289" t="s">
        <v>175</v>
      </c>
      <c r="E194" s="289" t="s">
        <v>341</v>
      </c>
      <c r="F194" s="162" t="s">
        <v>508</v>
      </c>
      <c r="G194" s="162" t="s">
        <v>385</v>
      </c>
      <c r="H194" s="162" t="s">
        <v>509</v>
      </c>
      <c r="I194" s="162" t="s">
        <v>85</v>
      </c>
      <c r="J194" s="289">
        <v>1</v>
      </c>
      <c r="K194" s="289"/>
      <c r="L194" s="289" t="s">
        <v>67</v>
      </c>
      <c r="M194" s="289"/>
      <c r="N194" s="162" t="s">
        <v>168</v>
      </c>
      <c r="O194" s="148">
        <v>3422.9508196721313</v>
      </c>
      <c r="P194" s="148">
        <v>4176</v>
      </c>
      <c r="Q194" s="148"/>
      <c r="R194" s="148">
        <v>4176</v>
      </c>
      <c r="S194" s="148"/>
      <c r="T194" s="148"/>
      <c r="U194" s="148"/>
      <c r="V194" s="148"/>
      <c r="W194" s="166" t="s">
        <v>87</v>
      </c>
      <c r="X194" s="166" t="s">
        <v>178</v>
      </c>
      <c r="Y194" s="149" t="s">
        <v>71</v>
      </c>
      <c r="Z194" s="151">
        <v>46295</v>
      </c>
      <c r="AA194" s="151">
        <v>46356</v>
      </c>
      <c r="AB194" s="149"/>
      <c r="AC194" s="149"/>
      <c r="AD194" s="149"/>
      <c r="AE194" s="149"/>
      <c r="AF194" s="166" t="s">
        <v>386</v>
      </c>
      <c r="AG194" s="149" t="s">
        <v>346</v>
      </c>
      <c r="AH194" s="149">
        <v>876</v>
      </c>
      <c r="AI194" s="149" t="s">
        <v>73</v>
      </c>
      <c r="AJ194" s="149">
        <v>1</v>
      </c>
      <c r="AK194" s="182" t="s">
        <v>181</v>
      </c>
      <c r="AL194" s="183" t="s">
        <v>392</v>
      </c>
      <c r="AM194" s="151">
        <v>46376</v>
      </c>
      <c r="AN194" s="151">
        <v>46447</v>
      </c>
      <c r="AO194" s="151">
        <v>46752</v>
      </c>
      <c r="AP194" s="149">
        <v>2027</v>
      </c>
      <c r="AQ194" s="183"/>
      <c r="AR194" s="153"/>
      <c r="AS194" s="153"/>
      <c r="AT194" s="153"/>
      <c r="AU194" s="149"/>
      <c r="AV194" s="149"/>
      <c r="AW194" s="149"/>
      <c r="AX194" s="149"/>
      <c r="AY194" s="149"/>
      <c r="AZ194" s="153"/>
      <c r="BA194" s="197"/>
      <c r="BB194" s="180"/>
    </row>
    <row r="195" spans="1:54" s="181" customFormat="1" ht="51" x14ac:dyDescent="0.25">
      <c r="A195" s="183" t="s">
        <v>198</v>
      </c>
      <c r="B195" s="289" t="s">
        <v>1924</v>
      </c>
      <c r="C195" s="289" t="s">
        <v>60</v>
      </c>
      <c r="D195" s="289" t="s">
        <v>175</v>
      </c>
      <c r="E195" s="289" t="s">
        <v>341</v>
      </c>
      <c r="F195" s="289" t="s">
        <v>510</v>
      </c>
      <c r="G195" s="306" t="s">
        <v>2516</v>
      </c>
      <c r="H195" s="290" t="s">
        <v>512</v>
      </c>
      <c r="I195" s="290" t="s">
        <v>512</v>
      </c>
      <c r="J195" s="289">
        <v>1</v>
      </c>
      <c r="K195" s="289"/>
      <c r="L195" s="289" t="s">
        <v>167</v>
      </c>
      <c r="M195" s="158">
        <v>3</v>
      </c>
      <c r="N195" s="289" t="s">
        <v>513</v>
      </c>
      <c r="O195" s="148">
        <v>1793.5081967213112</v>
      </c>
      <c r="P195" s="148">
        <v>2188.0799999999995</v>
      </c>
      <c r="Q195" s="148">
        <v>2188.0799999999995</v>
      </c>
      <c r="R195" s="148"/>
      <c r="S195" s="148"/>
      <c r="T195" s="148"/>
      <c r="U195" s="148"/>
      <c r="V195" s="148"/>
      <c r="W195" s="149" t="s">
        <v>377</v>
      </c>
      <c r="X195" s="166" t="s">
        <v>178</v>
      </c>
      <c r="Y195" s="149" t="s">
        <v>378</v>
      </c>
      <c r="Z195" s="153">
        <v>46153</v>
      </c>
      <c r="AA195" s="153">
        <v>46153</v>
      </c>
      <c r="AB195" s="201" t="s">
        <v>711</v>
      </c>
      <c r="AC195" s="149" t="s">
        <v>514</v>
      </c>
      <c r="AD195" s="149">
        <v>5408110390</v>
      </c>
      <c r="AE195" s="149">
        <v>540201001</v>
      </c>
      <c r="AF195" s="149" t="s">
        <v>515</v>
      </c>
      <c r="AG195" s="149" t="s">
        <v>346</v>
      </c>
      <c r="AH195" s="149">
        <v>876</v>
      </c>
      <c r="AI195" s="149" t="s">
        <v>73</v>
      </c>
      <c r="AJ195" s="149">
        <v>1</v>
      </c>
      <c r="AK195" s="182" t="s">
        <v>181</v>
      </c>
      <c r="AL195" s="183" t="s">
        <v>392</v>
      </c>
      <c r="AM195" s="153">
        <v>46153</v>
      </c>
      <c r="AN195" s="153">
        <v>46153</v>
      </c>
      <c r="AO195" s="153">
        <v>46387</v>
      </c>
      <c r="AP195" s="149">
        <v>2026</v>
      </c>
      <c r="AQ195" s="149"/>
      <c r="AR195" s="149"/>
      <c r="AS195" s="149"/>
      <c r="AT195" s="149"/>
      <c r="AU195" s="153"/>
      <c r="AV195" s="197"/>
      <c r="AW195" s="180"/>
      <c r="AX195" s="149"/>
      <c r="AY195" s="149"/>
      <c r="AZ195" s="149" t="s">
        <v>384</v>
      </c>
      <c r="BA195" s="149"/>
      <c r="BB195" s="149"/>
    </row>
    <row r="196" spans="1:54" s="181" customFormat="1" ht="51" x14ac:dyDescent="0.25">
      <c r="A196" s="183" t="s">
        <v>198</v>
      </c>
      <c r="B196" s="289" t="s">
        <v>1925</v>
      </c>
      <c r="C196" s="289" t="s">
        <v>60</v>
      </c>
      <c r="D196" s="289" t="s">
        <v>175</v>
      </c>
      <c r="E196" s="289" t="s">
        <v>341</v>
      </c>
      <c r="F196" s="289" t="s">
        <v>510</v>
      </c>
      <c r="G196" s="306" t="s">
        <v>2517</v>
      </c>
      <c r="H196" s="290" t="s">
        <v>512</v>
      </c>
      <c r="I196" s="290" t="s">
        <v>512</v>
      </c>
      <c r="J196" s="289">
        <v>1</v>
      </c>
      <c r="K196" s="289"/>
      <c r="L196" s="289" t="s">
        <v>167</v>
      </c>
      <c r="M196" s="158">
        <v>3</v>
      </c>
      <c r="N196" s="289" t="s">
        <v>513</v>
      </c>
      <c r="O196" s="148">
        <v>1475.4098360655737</v>
      </c>
      <c r="P196" s="148">
        <v>1800</v>
      </c>
      <c r="Q196" s="148">
        <v>1800</v>
      </c>
      <c r="R196" s="148"/>
      <c r="S196" s="148"/>
      <c r="T196" s="148"/>
      <c r="U196" s="148"/>
      <c r="V196" s="148"/>
      <c r="W196" s="149" t="s">
        <v>377</v>
      </c>
      <c r="X196" s="166" t="s">
        <v>178</v>
      </c>
      <c r="Y196" s="149" t="s">
        <v>378</v>
      </c>
      <c r="Z196" s="153">
        <v>46153</v>
      </c>
      <c r="AA196" s="153">
        <v>46153</v>
      </c>
      <c r="AB196" s="201" t="s">
        <v>711</v>
      </c>
      <c r="AC196" s="149" t="s">
        <v>516</v>
      </c>
      <c r="AD196" s="149">
        <v>5012027398</v>
      </c>
      <c r="AE196" s="149">
        <v>501201001</v>
      </c>
      <c r="AF196" s="149" t="s">
        <v>517</v>
      </c>
      <c r="AG196" s="149" t="s">
        <v>346</v>
      </c>
      <c r="AH196" s="149">
        <v>876</v>
      </c>
      <c r="AI196" s="149" t="s">
        <v>73</v>
      </c>
      <c r="AJ196" s="149">
        <v>1</v>
      </c>
      <c r="AK196" s="182" t="s">
        <v>181</v>
      </c>
      <c r="AL196" s="183" t="s">
        <v>392</v>
      </c>
      <c r="AM196" s="153">
        <v>46153</v>
      </c>
      <c r="AN196" s="153">
        <v>46153</v>
      </c>
      <c r="AO196" s="153">
        <v>46387</v>
      </c>
      <c r="AP196" s="149">
        <v>2026</v>
      </c>
      <c r="AQ196" s="149"/>
      <c r="AR196" s="149"/>
      <c r="AS196" s="149"/>
      <c r="AT196" s="149"/>
      <c r="AU196" s="153"/>
      <c r="AV196" s="197"/>
      <c r="AW196" s="180"/>
      <c r="AX196" s="149"/>
      <c r="AY196" s="149"/>
      <c r="AZ196" s="149" t="s">
        <v>384</v>
      </c>
      <c r="BA196" s="149"/>
      <c r="BB196" s="149"/>
    </row>
    <row r="197" spans="1:54" s="181" customFormat="1" ht="51" x14ac:dyDescent="0.25">
      <c r="A197" s="183" t="s">
        <v>198</v>
      </c>
      <c r="B197" s="289" t="s">
        <v>1926</v>
      </c>
      <c r="C197" s="289" t="s">
        <v>60</v>
      </c>
      <c r="D197" s="289" t="s">
        <v>175</v>
      </c>
      <c r="E197" s="289" t="s">
        <v>341</v>
      </c>
      <c r="F197" s="289" t="s">
        <v>510</v>
      </c>
      <c r="G197" s="306" t="s">
        <v>2517</v>
      </c>
      <c r="H197" s="290" t="s">
        <v>512</v>
      </c>
      <c r="I197" s="290" t="s">
        <v>512</v>
      </c>
      <c r="J197" s="289">
        <v>1</v>
      </c>
      <c r="K197" s="289"/>
      <c r="L197" s="289" t="s">
        <v>167</v>
      </c>
      <c r="M197" s="158">
        <v>3</v>
      </c>
      <c r="N197" s="289" t="s">
        <v>513</v>
      </c>
      <c r="O197" s="148">
        <v>1475.4098360655737</v>
      </c>
      <c r="P197" s="148">
        <v>1800</v>
      </c>
      <c r="Q197" s="148">
        <v>1800</v>
      </c>
      <c r="R197" s="148"/>
      <c r="S197" s="148"/>
      <c r="T197" s="148"/>
      <c r="U197" s="148"/>
      <c r="V197" s="148"/>
      <c r="W197" s="149" t="s">
        <v>377</v>
      </c>
      <c r="X197" s="166" t="s">
        <v>178</v>
      </c>
      <c r="Y197" s="149" t="s">
        <v>378</v>
      </c>
      <c r="Z197" s="153">
        <v>46153</v>
      </c>
      <c r="AA197" s="153">
        <v>46153</v>
      </c>
      <c r="AB197" s="201" t="s">
        <v>711</v>
      </c>
      <c r="AC197" s="149" t="s">
        <v>518</v>
      </c>
      <c r="AD197" s="149">
        <v>2635133470</v>
      </c>
      <c r="AE197" s="149">
        <v>263550001</v>
      </c>
      <c r="AF197" s="149" t="s">
        <v>519</v>
      </c>
      <c r="AG197" s="149" t="s">
        <v>346</v>
      </c>
      <c r="AH197" s="149">
        <v>876</v>
      </c>
      <c r="AI197" s="149" t="s">
        <v>73</v>
      </c>
      <c r="AJ197" s="149">
        <v>1</v>
      </c>
      <c r="AK197" s="182" t="s">
        <v>181</v>
      </c>
      <c r="AL197" s="183" t="s">
        <v>392</v>
      </c>
      <c r="AM197" s="153">
        <v>46153</v>
      </c>
      <c r="AN197" s="153">
        <v>46153</v>
      </c>
      <c r="AO197" s="153">
        <v>46387</v>
      </c>
      <c r="AP197" s="149">
        <v>2026</v>
      </c>
      <c r="AQ197" s="149"/>
      <c r="AR197" s="149"/>
      <c r="AS197" s="149"/>
      <c r="AT197" s="149"/>
      <c r="AU197" s="153"/>
      <c r="AV197" s="197"/>
      <c r="AW197" s="180"/>
      <c r="AX197" s="149"/>
      <c r="AY197" s="149"/>
      <c r="AZ197" s="149" t="s">
        <v>384</v>
      </c>
      <c r="BA197" s="149"/>
      <c r="BB197" s="149"/>
    </row>
    <row r="198" spans="1:54" s="181" customFormat="1" ht="51" x14ac:dyDescent="0.25">
      <c r="A198" s="183" t="s">
        <v>198</v>
      </c>
      <c r="B198" s="289" t="s">
        <v>1927</v>
      </c>
      <c r="C198" s="289" t="s">
        <v>60</v>
      </c>
      <c r="D198" s="289" t="s">
        <v>175</v>
      </c>
      <c r="E198" s="289" t="s">
        <v>341</v>
      </c>
      <c r="F198" s="289" t="s">
        <v>510</v>
      </c>
      <c r="G198" s="305" t="s">
        <v>511</v>
      </c>
      <c r="H198" s="290" t="s">
        <v>512</v>
      </c>
      <c r="I198" s="290" t="s">
        <v>512</v>
      </c>
      <c r="J198" s="289">
        <v>1</v>
      </c>
      <c r="K198" s="289"/>
      <c r="L198" s="289" t="s">
        <v>167</v>
      </c>
      <c r="M198" s="158">
        <v>3</v>
      </c>
      <c r="N198" s="289" t="s">
        <v>513</v>
      </c>
      <c r="O198" s="148">
        <v>295.08196721311475</v>
      </c>
      <c r="P198" s="148">
        <v>360</v>
      </c>
      <c r="Q198" s="148">
        <v>360</v>
      </c>
      <c r="R198" s="148"/>
      <c r="S198" s="148"/>
      <c r="T198" s="148"/>
      <c r="U198" s="148"/>
      <c r="V198" s="148"/>
      <c r="W198" s="158" t="s">
        <v>404</v>
      </c>
      <c r="X198" s="166" t="s">
        <v>178</v>
      </c>
      <c r="Y198" s="149" t="s">
        <v>378</v>
      </c>
      <c r="Z198" s="153">
        <v>46153</v>
      </c>
      <c r="AA198" s="153">
        <v>46153</v>
      </c>
      <c r="AB198" s="201"/>
      <c r="AC198" s="149"/>
      <c r="AD198" s="149"/>
      <c r="AE198" s="149"/>
      <c r="AF198" s="149" t="s">
        <v>520</v>
      </c>
      <c r="AG198" s="149" t="s">
        <v>346</v>
      </c>
      <c r="AH198" s="149">
        <v>876</v>
      </c>
      <c r="AI198" s="149" t="s">
        <v>73</v>
      </c>
      <c r="AJ198" s="149">
        <v>1</v>
      </c>
      <c r="AK198" s="182" t="s">
        <v>181</v>
      </c>
      <c r="AL198" s="183" t="s">
        <v>392</v>
      </c>
      <c r="AM198" s="153">
        <v>46153</v>
      </c>
      <c r="AN198" s="153">
        <v>46153</v>
      </c>
      <c r="AO198" s="153">
        <v>46387</v>
      </c>
      <c r="AP198" s="149">
        <v>2026</v>
      </c>
      <c r="AQ198" s="149"/>
      <c r="AR198" s="149"/>
      <c r="AS198" s="149"/>
      <c r="AT198" s="149"/>
      <c r="AU198" s="153"/>
      <c r="AV198" s="197"/>
      <c r="AW198" s="180"/>
      <c r="AX198" s="149"/>
      <c r="AY198" s="149"/>
      <c r="AZ198" s="149" t="s">
        <v>384</v>
      </c>
      <c r="BA198" s="149"/>
      <c r="BB198" s="149"/>
    </row>
    <row r="199" spans="1:54" s="181" customFormat="1" ht="51" x14ac:dyDescent="0.25">
      <c r="A199" s="183" t="s">
        <v>198</v>
      </c>
      <c r="B199" s="289" t="s">
        <v>1928</v>
      </c>
      <c r="C199" s="289" t="s">
        <v>60</v>
      </c>
      <c r="D199" s="289" t="s">
        <v>175</v>
      </c>
      <c r="E199" s="289" t="s">
        <v>341</v>
      </c>
      <c r="F199" s="289" t="s">
        <v>510</v>
      </c>
      <c r="G199" s="305" t="s">
        <v>511</v>
      </c>
      <c r="H199" s="290" t="s">
        <v>512</v>
      </c>
      <c r="I199" s="290" t="s">
        <v>512</v>
      </c>
      <c r="J199" s="289">
        <v>1</v>
      </c>
      <c r="K199" s="289"/>
      <c r="L199" s="289" t="s">
        <v>167</v>
      </c>
      <c r="M199" s="158">
        <v>3</v>
      </c>
      <c r="N199" s="289" t="s">
        <v>513</v>
      </c>
      <c r="O199" s="148">
        <v>409.18032786885249</v>
      </c>
      <c r="P199" s="148">
        <v>499.2</v>
      </c>
      <c r="Q199" s="148">
        <v>499.2</v>
      </c>
      <c r="R199" s="148"/>
      <c r="S199" s="148"/>
      <c r="T199" s="148"/>
      <c r="U199" s="148"/>
      <c r="V199" s="148"/>
      <c r="W199" s="158" t="s">
        <v>404</v>
      </c>
      <c r="X199" s="166" t="s">
        <v>178</v>
      </c>
      <c r="Y199" s="149" t="s">
        <v>378</v>
      </c>
      <c r="Z199" s="153">
        <v>46153</v>
      </c>
      <c r="AA199" s="153">
        <v>46153</v>
      </c>
      <c r="AB199" s="201"/>
      <c r="AC199" s="149"/>
      <c r="AD199" s="149"/>
      <c r="AE199" s="149"/>
      <c r="AF199" s="149" t="s">
        <v>521</v>
      </c>
      <c r="AG199" s="149" t="s">
        <v>346</v>
      </c>
      <c r="AH199" s="149">
        <v>876</v>
      </c>
      <c r="AI199" s="149" t="s">
        <v>73</v>
      </c>
      <c r="AJ199" s="149">
        <v>1</v>
      </c>
      <c r="AK199" s="182" t="s">
        <v>181</v>
      </c>
      <c r="AL199" s="183" t="s">
        <v>392</v>
      </c>
      <c r="AM199" s="153">
        <v>46153</v>
      </c>
      <c r="AN199" s="153">
        <v>46153</v>
      </c>
      <c r="AO199" s="153">
        <v>46387</v>
      </c>
      <c r="AP199" s="149">
        <v>2026</v>
      </c>
      <c r="AQ199" s="149"/>
      <c r="AR199" s="149"/>
      <c r="AS199" s="149"/>
      <c r="AT199" s="149"/>
      <c r="AU199" s="153"/>
      <c r="AV199" s="197"/>
      <c r="AW199" s="180"/>
      <c r="AX199" s="149"/>
      <c r="AY199" s="149"/>
      <c r="AZ199" s="149" t="s">
        <v>384</v>
      </c>
      <c r="BA199" s="149"/>
      <c r="BB199" s="149"/>
    </row>
    <row r="200" spans="1:54" s="181" customFormat="1" ht="51" x14ac:dyDescent="0.25">
      <c r="A200" s="183" t="s">
        <v>198</v>
      </c>
      <c r="B200" s="289" t="s">
        <v>1929</v>
      </c>
      <c r="C200" s="289" t="s">
        <v>60</v>
      </c>
      <c r="D200" s="289" t="s">
        <v>175</v>
      </c>
      <c r="E200" s="289" t="s">
        <v>341</v>
      </c>
      <c r="F200" s="289" t="s">
        <v>510</v>
      </c>
      <c r="G200" s="305" t="s">
        <v>511</v>
      </c>
      <c r="H200" s="290" t="s">
        <v>512</v>
      </c>
      <c r="I200" s="290" t="s">
        <v>512</v>
      </c>
      <c r="J200" s="289">
        <v>1</v>
      </c>
      <c r="K200" s="289"/>
      <c r="L200" s="289" t="s">
        <v>167</v>
      </c>
      <c r="M200" s="158">
        <v>3</v>
      </c>
      <c r="N200" s="289" t="s">
        <v>513</v>
      </c>
      <c r="O200" s="148">
        <v>196.72131147540983</v>
      </c>
      <c r="P200" s="148">
        <v>240</v>
      </c>
      <c r="Q200" s="148">
        <v>240</v>
      </c>
      <c r="R200" s="148"/>
      <c r="S200" s="148"/>
      <c r="T200" s="148"/>
      <c r="U200" s="148"/>
      <c r="V200" s="148"/>
      <c r="W200" s="158" t="s">
        <v>404</v>
      </c>
      <c r="X200" s="166" t="s">
        <v>178</v>
      </c>
      <c r="Y200" s="149" t="s">
        <v>378</v>
      </c>
      <c r="Z200" s="153">
        <v>46153</v>
      </c>
      <c r="AA200" s="153">
        <v>46153</v>
      </c>
      <c r="AB200" s="201"/>
      <c r="AC200" s="149"/>
      <c r="AD200" s="149"/>
      <c r="AE200" s="149"/>
      <c r="AF200" s="149" t="s">
        <v>522</v>
      </c>
      <c r="AG200" s="149" t="s">
        <v>346</v>
      </c>
      <c r="AH200" s="149">
        <v>876</v>
      </c>
      <c r="AI200" s="149" t="s">
        <v>73</v>
      </c>
      <c r="AJ200" s="149">
        <v>1</v>
      </c>
      <c r="AK200" s="182" t="s">
        <v>181</v>
      </c>
      <c r="AL200" s="183" t="s">
        <v>392</v>
      </c>
      <c r="AM200" s="153">
        <v>46153</v>
      </c>
      <c r="AN200" s="153">
        <v>46153</v>
      </c>
      <c r="AO200" s="153">
        <v>46387</v>
      </c>
      <c r="AP200" s="149">
        <v>2026</v>
      </c>
      <c r="AQ200" s="149"/>
      <c r="AR200" s="149"/>
      <c r="AS200" s="149"/>
      <c r="AT200" s="149"/>
      <c r="AU200" s="153"/>
      <c r="AV200" s="197"/>
      <c r="AW200" s="180"/>
      <c r="AX200" s="149"/>
      <c r="AY200" s="149"/>
      <c r="AZ200" s="149" t="s">
        <v>384</v>
      </c>
      <c r="BA200" s="149"/>
      <c r="BB200" s="149"/>
    </row>
    <row r="201" spans="1:54" s="181" customFormat="1" ht="38.25" x14ac:dyDescent="0.25">
      <c r="A201" s="289">
        <v>3</v>
      </c>
      <c r="B201" s="289" t="s">
        <v>1930</v>
      </c>
      <c r="C201" s="289" t="s">
        <v>60</v>
      </c>
      <c r="D201" s="289" t="s">
        <v>175</v>
      </c>
      <c r="E201" s="289" t="s">
        <v>341</v>
      </c>
      <c r="F201" s="288" t="s">
        <v>523</v>
      </c>
      <c r="G201" s="305" t="s">
        <v>524</v>
      </c>
      <c r="H201" s="288" t="s">
        <v>85</v>
      </c>
      <c r="I201" s="288" t="s">
        <v>525</v>
      </c>
      <c r="J201" s="289">
        <v>1</v>
      </c>
      <c r="K201" s="289"/>
      <c r="L201" s="289" t="s">
        <v>67</v>
      </c>
      <c r="M201" s="289"/>
      <c r="N201" s="288" t="s">
        <v>345</v>
      </c>
      <c r="O201" s="148">
        <v>13784.557377049181</v>
      </c>
      <c r="P201" s="148">
        <v>16817.16</v>
      </c>
      <c r="Q201" s="148"/>
      <c r="R201" s="148">
        <v>16817.2</v>
      </c>
      <c r="S201" s="148"/>
      <c r="T201" s="148"/>
      <c r="U201" s="148"/>
      <c r="V201" s="148"/>
      <c r="W201" s="166" t="s">
        <v>87</v>
      </c>
      <c r="X201" s="166" t="s">
        <v>178</v>
      </c>
      <c r="Y201" s="149" t="s">
        <v>71</v>
      </c>
      <c r="Z201" s="151">
        <v>46295</v>
      </c>
      <c r="AA201" s="151">
        <v>46356</v>
      </c>
      <c r="AB201" s="166"/>
      <c r="AC201" s="166"/>
      <c r="AD201" s="166"/>
      <c r="AE201" s="166"/>
      <c r="AF201" s="166" t="s">
        <v>524</v>
      </c>
      <c r="AG201" s="149" t="s">
        <v>346</v>
      </c>
      <c r="AH201" s="149">
        <v>876</v>
      </c>
      <c r="AI201" s="149" t="s">
        <v>73</v>
      </c>
      <c r="AJ201" s="149">
        <v>1</v>
      </c>
      <c r="AK201" s="182" t="s">
        <v>181</v>
      </c>
      <c r="AL201" s="183" t="s">
        <v>392</v>
      </c>
      <c r="AM201" s="151">
        <v>46376</v>
      </c>
      <c r="AN201" s="151">
        <v>46419</v>
      </c>
      <c r="AO201" s="151">
        <v>46752</v>
      </c>
      <c r="AP201" s="149">
        <v>2027</v>
      </c>
      <c r="AQ201" s="183"/>
      <c r="AR201" s="153"/>
      <c r="AS201" s="153"/>
      <c r="AT201" s="153"/>
      <c r="AU201" s="149"/>
      <c r="AV201" s="149"/>
      <c r="AW201" s="149"/>
      <c r="AX201" s="149"/>
      <c r="AY201" s="149"/>
      <c r="AZ201" s="153"/>
      <c r="BA201" s="197"/>
      <c r="BB201" s="180"/>
    </row>
    <row r="202" spans="1:54" s="181" customFormat="1" ht="38.25" x14ac:dyDescent="0.25">
      <c r="A202" s="289">
        <v>3</v>
      </c>
      <c r="B202" s="289" t="s">
        <v>1931</v>
      </c>
      <c r="C202" s="289" t="s">
        <v>60</v>
      </c>
      <c r="D202" s="289" t="s">
        <v>175</v>
      </c>
      <c r="E202" s="289" t="s">
        <v>341</v>
      </c>
      <c r="F202" s="288" t="s">
        <v>526</v>
      </c>
      <c r="G202" s="305" t="s">
        <v>527</v>
      </c>
      <c r="H202" s="288" t="s">
        <v>85</v>
      </c>
      <c r="I202" s="288" t="s">
        <v>525</v>
      </c>
      <c r="J202" s="289">
        <v>1</v>
      </c>
      <c r="K202" s="289"/>
      <c r="L202" s="289" t="s">
        <v>67</v>
      </c>
      <c r="M202" s="158">
        <v>3</v>
      </c>
      <c r="N202" s="288" t="s">
        <v>345</v>
      </c>
      <c r="O202" s="148">
        <v>7401.3442622950815</v>
      </c>
      <c r="P202" s="148">
        <v>9029.64</v>
      </c>
      <c r="Q202" s="148"/>
      <c r="R202" s="148">
        <v>9029.7000000000007</v>
      </c>
      <c r="S202" s="148"/>
      <c r="T202" s="148"/>
      <c r="U202" s="148"/>
      <c r="V202" s="148"/>
      <c r="W202" s="149" t="s">
        <v>377</v>
      </c>
      <c r="X202" s="166" t="s">
        <v>178</v>
      </c>
      <c r="Y202" s="149" t="s">
        <v>378</v>
      </c>
      <c r="Z202" s="151">
        <v>46376</v>
      </c>
      <c r="AA202" s="151">
        <v>46376</v>
      </c>
      <c r="AB202" s="154" t="s">
        <v>1752</v>
      </c>
      <c r="AC202" s="149" t="s">
        <v>528</v>
      </c>
      <c r="AD202" s="149">
        <v>2464019742</v>
      </c>
      <c r="AE202" s="149">
        <v>246401001</v>
      </c>
      <c r="AF202" s="166" t="s">
        <v>527</v>
      </c>
      <c r="AG202" s="149" t="s">
        <v>346</v>
      </c>
      <c r="AH202" s="149">
        <v>876</v>
      </c>
      <c r="AI202" s="149" t="s">
        <v>73</v>
      </c>
      <c r="AJ202" s="149">
        <v>1</v>
      </c>
      <c r="AK202" s="182" t="s">
        <v>181</v>
      </c>
      <c r="AL202" s="183" t="s">
        <v>392</v>
      </c>
      <c r="AM202" s="151">
        <v>46376</v>
      </c>
      <c r="AN202" s="151">
        <v>46419</v>
      </c>
      <c r="AO202" s="151">
        <v>46752</v>
      </c>
      <c r="AP202" s="149">
        <v>2027</v>
      </c>
      <c r="AQ202" s="183"/>
      <c r="AR202" s="153"/>
      <c r="AS202" s="153"/>
      <c r="AT202" s="153"/>
      <c r="AU202" s="149"/>
      <c r="AV202" s="149"/>
      <c r="AW202" s="149"/>
      <c r="AX202" s="149"/>
      <c r="AY202" s="149"/>
      <c r="AZ202" s="153"/>
      <c r="BA202" s="197"/>
      <c r="BB202" s="180"/>
    </row>
    <row r="203" spans="1:54" s="181" customFormat="1" ht="51" x14ac:dyDescent="0.25">
      <c r="A203" s="183" t="s">
        <v>198</v>
      </c>
      <c r="B203" s="289" t="s">
        <v>1932</v>
      </c>
      <c r="C203" s="289" t="s">
        <v>60</v>
      </c>
      <c r="D203" s="289" t="s">
        <v>175</v>
      </c>
      <c r="E203" s="289" t="s">
        <v>341</v>
      </c>
      <c r="F203" s="289" t="s">
        <v>510</v>
      </c>
      <c r="G203" s="305" t="s">
        <v>511</v>
      </c>
      <c r="H203" s="290" t="s">
        <v>512</v>
      </c>
      <c r="I203" s="290" t="s">
        <v>512</v>
      </c>
      <c r="J203" s="289">
        <v>1</v>
      </c>
      <c r="K203" s="289"/>
      <c r="L203" s="289" t="s">
        <v>167</v>
      </c>
      <c r="M203" s="158">
        <v>3</v>
      </c>
      <c r="N203" s="289" t="s">
        <v>513</v>
      </c>
      <c r="O203" s="148">
        <v>196.72131147540983</v>
      </c>
      <c r="P203" s="148">
        <v>240</v>
      </c>
      <c r="Q203" s="148">
        <v>240</v>
      </c>
      <c r="R203" s="148"/>
      <c r="S203" s="148"/>
      <c r="T203" s="148"/>
      <c r="U203" s="148"/>
      <c r="V203" s="148"/>
      <c r="W203" s="158" t="s">
        <v>404</v>
      </c>
      <c r="X203" s="166" t="s">
        <v>178</v>
      </c>
      <c r="Y203" s="149" t="s">
        <v>378</v>
      </c>
      <c r="Z203" s="153">
        <v>46153</v>
      </c>
      <c r="AA203" s="153">
        <v>46153</v>
      </c>
      <c r="AB203" s="201"/>
      <c r="AC203" s="149"/>
      <c r="AD203" s="149"/>
      <c r="AE203" s="149"/>
      <c r="AF203" s="149" t="s">
        <v>529</v>
      </c>
      <c r="AG203" s="149" t="s">
        <v>346</v>
      </c>
      <c r="AH203" s="149">
        <v>876</v>
      </c>
      <c r="AI203" s="149" t="s">
        <v>73</v>
      </c>
      <c r="AJ203" s="149">
        <v>1</v>
      </c>
      <c r="AK203" s="182" t="s">
        <v>181</v>
      </c>
      <c r="AL203" s="183" t="s">
        <v>392</v>
      </c>
      <c r="AM203" s="153">
        <v>46153</v>
      </c>
      <c r="AN203" s="153">
        <v>46153</v>
      </c>
      <c r="AO203" s="153">
        <v>46387</v>
      </c>
      <c r="AP203" s="149">
        <v>2026</v>
      </c>
      <c r="AQ203" s="149"/>
      <c r="AR203" s="149"/>
      <c r="AS203" s="149"/>
      <c r="AT203" s="149"/>
      <c r="AU203" s="153"/>
      <c r="AV203" s="197"/>
      <c r="AW203" s="180"/>
      <c r="AX203" s="149"/>
      <c r="AY203" s="149"/>
      <c r="AZ203" s="149" t="s">
        <v>384</v>
      </c>
      <c r="BA203" s="149"/>
      <c r="BB203" s="149"/>
    </row>
    <row r="204" spans="1:54" s="203" customFormat="1" ht="96.75" customHeight="1" x14ac:dyDescent="0.25">
      <c r="A204" s="290" t="s">
        <v>198</v>
      </c>
      <c r="B204" s="191" t="s">
        <v>1933</v>
      </c>
      <c r="C204" s="289" t="s">
        <v>60</v>
      </c>
      <c r="D204" s="158" t="s">
        <v>530</v>
      </c>
      <c r="E204" s="158" t="s">
        <v>341</v>
      </c>
      <c r="F204" s="288" t="s">
        <v>526</v>
      </c>
      <c r="G204" s="198" t="s">
        <v>531</v>
      </c>
      <c r="H204" s="288" t="s">
        <v>85</v>
      </c>
      <c r="I204" s="288" t="s">
        <v>525</v>
      </c>
      <c r="J204" s="162">
        <v>1</v>
      </c>
      <c r="K204" s="162"/>
      <c r="L204" s="158" t="s">
        <v>167</v>
      </c>
      <c r="M204" s="158">
        <v>3</v>
      </c>
      <c r="N204" s="158" t="s">
        <v>376</v>
      </c>
      <c r="O204" s="199">
        <v>4229.5081967213118</v>
      </c>
      <c r="P204" s="199">
        <v>5160</v>
      </c>
      <c r="Q204" s="209"/>
      <c r="R204" s="199">
        <v>5160</v>
      </c>
      <c r="S204" s="209"/>
      <c r="T204" s="209"/>
      <c r="U204" s="243"/>
      <c r="V204" s="243"/>
      <c r="W204" s="149" t="s">
        <v>377</v>
      </c>
      <c r="X204" s="162" t="s">
        <v>540</v>
      </c>
      <c r="Y204" s="149" t="s">
        <v>378</v>
      </c>
      <c r="Z204" s="150">
        <v>46371</v>
      </c>
      <c r="AA204" s="150">
        <v>46371</v>
      </c>
      <c r="AB204" s="201" t="s">
        <v>711</v>
      </c>
      <c r="AC204" s="166" t="s">
        <v>532</v>
      </c>
      <c r="AD204" s="176" t="s">
        <v>533</v>
      </c>
      <c r="AE204" s="166" t="s">
        <v>534</v>
      </c>
      <c r="AF204" s="162" t="s">
        <v>531</v>
      </c>
      <c r="AG204" s="158" t="s">
        <v>358</v>
      </c>
      <c r="AH204" s="149">
        <v>876</v>
      </c>
      <c r="AI204" s="149" t="s">
        <v>73</v>
      </c>
      <c r="AJ204" s="158">
        <v>1</v>
      </c>
      <c r="AK204" s="202">
        <v>52000000000</v>
      </c>
      <c r="AL204" s="149" t="s">
        <v>171</v>
      </c>
      <c r="AM204" s="150">
        <v>46371</v>
      </c>
      <c r="AN204" s="150">
        <v>46388</v>
      </c>
      <c r="AO204" s="150">
        <v>46752</v>
      </c>
      <c r="AP204" s="158">
        <v>2027</v>
      </c>
      <c r="AQ204" s="162"/>
      <c r="AR204" s="162"/>
      <c r="AS204" s="162"/>
      <c r="AT204" s="162"/>
      <c r="AU204" s="162"/>
      <c r="AV204" s="162"/>
      <c r="AW204" s="162"/>
      <c r="AX204" s="162"/>
      <c r="AY204" s="200"/>
      <c r="AZ204" s="200"/>
      <c r="BA204" s="200"/>
      <c r="BB204" s="200"/>
    </row>
    <row r="205" spans="1:54" s="203" customFormat="1" ht="60.75" customHeight="1" x14ac:dyDescent="0.25">
      <c r="A205" s="290" t="s">
        <v>198</v>
      </c>
      <c r="B205" s="191" t="s">
        <v>1934</v>
      </c>
      <c r="C205" s="289" t="s">
        <v>60</v>
      </c>
      <c r="D205" s="158" t="s">
        <v>530</v>
      </c>
      <c r="E205" s="158" t="s">
        <v>341</v>
      </c>
      <c r="F205" s="288" t="s">
        <v>526</v>
      </c>
      <c r="G205" s="198" t="s">
        <v>535</v>
      </c>
      <c r="H205" s="288" t="s">
        <v>85</v>
      </c>
      <c r="I205" s="288" t="s">
        <v>525</v>
      </c>
      <c r="J205" s="162">
        <v>1</v>
      </c>
      <c r="K205" s="162"/>
      <c r="L205" s="158" t="s">
        <v>167</v>
      </c>
      <c r="M205" s="158">
        <v>3</v>
      </c>
      <c r="N205" s="158" t="s">
        <v>376</v>
      </c>
      <c r="O205" s="199">
        <v>7306.7213114754104</v>
      </c>
      <c r="P205" s="199">
        <v>8914.2000000000007</v>
      </c>
      <c r="Q205" s="209"/>
      <c r="R205" s="199">
        <v>8914.2000000000007</v>
      </c>
      <c r="S205" s="209"/>
      <c r="T205" s="209"/>
      <c r="U205" s="243"/>
      <c r="V205" s="243"/>
      <c r="W205" s="149" t="s">
        <v>377</v>
      </c>
      <c r="X205" s="162" t="s">
        <v>540</v>
      </c>
      <c r="Y205" s="175" t="s">
        <v>378</v>
      </c>
      <c r="Z205" s="150">
        <v>46371</v>
      </c>
      <c r="AA205" s="150">
        <v>46371</v>
      </c>
      <c r="AB205" s="201" t="s">
        <v>711</v>
      </c>
      <c r="AC205" s="166" t="s">
        <v>532</v>
      </c>
      <c r="AD205" s="176" t="s">
        <v>533</v>
      </c>
      <c r="AE205" s="166" t="s">
        <v>534</v>
      </c>
      <c r="AF205" s="162" t="s">
        <v>524</v>
      </c>
      <c r="AG205" s="158" t="s">
        <v>358</v>
      </c>
      <c r="AH205" s="149">
        <v>876</v>
      </c>
      <c r="AI205" s="149" t="s">
        <v>73</v>
      </c>
      <c r="AJ205" s="158">
        <v>1</v>
      </c>
      <c r="AK205" s="202">
        <v>52000000000</v>
      </c>
      <c r="AL205" s="149" t="s">
        <v>171</v>
      </c>
      <c r="AM205" s="150">
        <v>46371</v>
      </c>
      <c r="AN205" s="150">
        <v>46388</v>
      </c>
      <c r="AO205" s="150">
        <v>46752</v>
      </c>
      <c r="AP205" s="158">
        <v>2027</v>
      </c>
      <c r="AQ205" s="162"/>
      <c r="AR205" s="162"/>
      <c r="AS205" s="162"/>
      <c r="AT205" s="162"/>
      <c r="AU205" s="162"/>
      <c r="AV205" s="162"/>
      <c r="AW205" s="162"/>
      <c r="AX205" s="158" t="s">
        <v>384</v>
      </c>
      <c r="AY205" s="200"/>
      <c r="AZ205" s="200"/>
      <c r="BA205" s="200"/>
      <c r="BB205" s="200"/>
    </row>
    <row r="206" spans="1:54" s="203" customFormat="1" ht="56.25" customHeight="1" x14ac:dyDescent="0.25">
      <c r="A206" s="290" t="s">
        <v>198</v>
      </c>
      <c r="B206" s="191" t="s">
        <v>1935</v>
      </c>
      <c r="C206" s="289" t="s">
        <v>60</v>
      </c>
      <c r="D206" s="158" t="s">
        <v>530</v>
      </c>
      <c r="E206" s="158" t="s">
        <v>341</v>
      </c>
      <c r="F206" s="288" t="s">
        <v>508</v>
      </c>
      <c r="G206" s="198" t="s">
        <v>385</v>
      </c>
      <c r="H206" s="288" t="s">
        <v>85</v>
      </c>
      <c r="I206" s="288" t="s">
        <v>525</v>
      </c>
      <c r="J206" s="162">
        <v>1</v>
      </c>
      <c r="K206" s="162"/>
      <c r="L206" s="158" t="s">
        <v>167</v>
      </c>
      <c r="M206" s="158"/>
      <c r="N206" s="158" t="s">
        <v>536</v>
      </c>
      <c r="O206" s="199">
        <v>1790.8524590163936</v>
      </c>
      <c r="P206" s="199">
        <v>2184.84</v>
      </c>
      <c r="Q206" s="209"/>
      <c r="R206" s="199">
        <v>2184.84</v>
      </c>
      <c r="S206" s="209"/>
      <c r="T206" s="209"/>
      <c r="U206" s="243"/>
      <c r="V206" s="243"/>
      <c r="W206" s="166" t="s">
        <v>87</v>
      </c>
      <c r="X206" s="162" t="s">
        <v>540</v>
      </c>
      <c r="Y206" s="158" t="s">
        <v>383</v>
      </c>
      <c r="Z206" s="156">
        <v>46296</v>
      </c>
      <c r="AA206" s="156">
        <v>46343</v>
      </c>
      <c r="AB206" s="166"/>
      <c r="AC206" s="166"/>
      <c r="AD206" s="176"/>
      <c r="AE206" s="166"/>
      <c r="AF206" s="166" t="s">
        <v>386</v>
      </c>
      <c r="AG206" s="158" t="s">
        <v>358</v>
      </c>
      <c r="AH206" s="149">
        <v>876</v>
      </c>
      <c r="AI206" s="149" t="s">
        <v>73</v>
      </c>
      <c r="AJ206" s="158">
        <v>1</v>
      </c>
      <c r="AK206" s="202">
        <v>52000000000</v>
      </c>
      <c r="AL206" s="166" t="s">
        <v>542</v>
      </c>
      <c r="AM206" s="150">
        <v>46371</v>
      </c>
      <c r="AN206" s="150">
        <v>46388</v>
      </c>
      <c r="AO206" s="150">
        <v>46752</v>
      </c>
      <c r="AP206" s="158">
        <v>2027</v>
      </c>
      <c r="AQ206" s="162"/>
      <c r="AR206" s="162"/>
      <c r="AS206" s="162"/>
      <c r="AT206" s="162"/>
      <c r="AU206" s="162"/>
      <c r="AV206" s="162"/>
      <c r="AW206" s="162"/>
      <c r="AX206" s="158" t="s">
        <v>537</v>
      </c>
      <c r="AY206" s="200"/>
      <c r="AZ206" s="200"/>
      <c r="BA206" s="200"/>
      <c r="BB206" s="200"/>
    </row>
    <row r="207" spans="1:54" s="181" customFormat="1" ht="38.25" x14ac:dyDescent="0.25">
      <c r="A207" s="183" t="s">
        <v>198</v>
      </c>
      <c r="B207" s="191" t="s">
        <v>1936</v>
      </c>
      <c r="C207" s="289" t="s">
        <v>60</v>
      </c>
      <c r="D207" s="158" t="s">
        <v>530</v>
      </c>
      <c r="E207" s="289" t="s">
        <v>200</v>
      </c>
      <c r="F207" s="290" t="s">
        <v>538</v>
      </c>
      <c r="G207" s="305" t="s">
        <v>539</v>
      </c>
      <c r="H207" s="205" t="s">
        <v>297</v>
      </c>
      <c r="I207" s="288" t="s">
        <v>297</v>
      </c>
      <c r="J207" s="288">
        <v>1</v>
      </c>
      <c r="K207" s="289"/>
      <c r="L207" s="289" t="s">
        <v>167</v>
      </c>
      <c r="M207" s="289"/>
      <c r="N207" s="163" t="s">
        <v>204</v>
      </c>
      <c r="O207" s="286">
        <v>855.28772459016398</v>
      </c>
      <c r="P207" s="286">
        <v>1043.451024</v>
      </c>
      <c r="Q207" s="286"/>
      <c r="R207" s="165"/>
      <c r="S207" s="165">
        <v>1043.451024</v>
      </c>
      <c r="T207" s="286"/>
      <c r="U207" s="286"/>
      <c r="V207" s="286"/>
      <c r="W207" s="166" t="s">
        <v>87</v>
      </c>
      <c r="X207" s="162" t="s">
        <v>540</v>
      </c>
      <c r="Y207" s="149" t="s">
        <v>71</v>
      </c>
      <c r="Z207" s="153">
        <v>46295</v>
      </c>
      <c r="AA207" s="153">
        <v>46353</v>
      </c>
      <c r="AB207" s="166"/>
      <c r="AC207" s="166"/>
      <c r="AD207" s="166"/>
      <c r="AE207" s="166"/>
      <c r="AF207" s="149" t="str">
        <f t="shared" ref="AF207:AF244" si="8">G207</f>
        <v>Поставка КТП киоскового типа</v>
      </c>
      <c r="AG207" s="149" t="s">
        <v>206</v>
      </c>
      <c r="AH207" s="166">
        <v>796</v>
      </c>
      <c r="AI207" s="166" t="s">
        <v>541</v>
      </c>
      <c r="AJ207" s="184">
        <v>1</v>
      </c>
      <c r="AK207" s="149">
        <v>5200000000</v>
      </c>
      <c r="AL207" s="166" t="s">
        <v>542</v>
      </c>
      <c r="AM207" s="153">
        <v>46374</v>
      </c>
      <c r="AN207" s="153">
        <v>46381</v>
      </c>
      <c r="AO207" s="153">
        <v>46752</v>
      </c>
      <c r="AP207" s="166">
        <v>2027</v>
      </c>
      <c r="AQ207" s="166"/>
      <c r="AR207" s="166"/>
      <c r="AS207" s="166"/>
      <c r="AT207" s="166"/>
      <c r="AU207" s="166"/>
      <c r="AV207" s="166"/>
      <c r="AW207" s="166"/>
      <c r="AX207" s="166"/>
      <c r="AY207" s="166"/>
      <c r="AZ207" s="166"/>
      <c r="BA207" s="166"/>
      <c r="BB207" s="166"/>
    </row>
    <row r="208" spans="1:54" s="181" customFormat="1" ht="38.25" x14ac:dyDescent="0.25">
      <c r="A208" s="183" t="s">
        <v>198</v>
      </c>
      <c r="B208" s="191" t="s">
        <v>1937</v>
      </c>
      <c r="C208" s="289" t="s">
        <v>60</v>
      </c>
      <c r="D208" s="158" t="s">
        <v>530</v>
      </c>
      <c r="E208" s="289" t="s">
        <v>200</v>
      </c>
      <c r="F208" s="290" t="s">
        <v>543</v>
      </c>
      <c r="G208" s="305" t="s">
        <v>397</v>
      </c>
      <c r="H208" s="205" t="s">
        <v>398</v>
      </c>
      <c r="I208" s="288" t="s">
        <v>398</v>
      </c>
      <c r="J208" s="288">
        <v>2</v>
      </c>
      <c r="K208" s="289"/>
      <c r="L208" s="289" t="s">
        <v>167</v>
      </c>
      <c r="M208" s="289"/>
      <c r="N208" s="163" t="s">
        <v>204</v>
      </c>
      <c r="O208" s="286">
        <v>674.12183606557369</v>
      </c>
      <c r="P208" s="286">
        <v>822.42863999999986</v>
      </c>
      <c r="Q208" s="286"/>
      <c r="R208" s="165"/>
      <c r="S208" s="165">
        <v>822.42863999999986</v>
      </c>
      <c r="T208" s="286"/>
      <c r="U208" s="286"/>
      <c r="V208" s="286"/>
      <c r="W208" s="166" t="s">
        <v>87</v>
      </c>
      <c r="X208" s="162" t="s">
        <v>540</v>
      </c>
      <c r="Y208" s="149" t="s">
        <v>71</v>
      </c>
      <c r="Z208" s="153">
        <v>46295</v>
      </c>
      <c r="AA208" s="153">
        <v>46353</v>
      </c>
      <c r="AB208" s="166"/>
      <c r="AC208" s="166"/>
      <c r="AD208" s="166"/>
      <c r="AE208" s="166"/>
      <c r="AF208" s="149" t="str">
        <f t="shared" si="8"/>
        <v>Поставка вспомогательной продукции (полотно нетк., салф.техн.)</v>
      </c>
      <c r="AG208" s="149" t="s">
        <v>206</v>
      </c>
      <c r="AH208" s="166">
        <v>18</v>
      </c>
      <c r="AI208" s="166" t="s">
        <v>544</v>
      </c>
      <c r="AJ208" s="184">
        <v>4681</v>
      </c>
      <c r="AK208" s="149">
        <v>5200000000</v>
      </c>
      <c r="AL208" s="166" t="s">
        <v>542</v>
      </c>
      <c r="AM208" s="153">
        <v>46374</v>
      </c>
      <c r="AN208" s="153">
        <v>46381</v>
      </c>
      <c r="AO208" s="153">
        <v>46752</v>
      </c>
      <c r="AP208" s="166">
        <v>2027</v>
      </c>
      <c r="AQ208" s="166"/>
      <c r="AR208" s="166"/>
      <c r="AS208" s="166"/>
      <c r="AT208" s="166"/>
      <c r="AU208" s="166"/>
      <c r="AV208" s="166"/>
      <c r="AW208" s="166"/>
      <c r="AX208" s="166"/>
      <c r="AY208" s="166"/>
      <c r="AZ208" s="166"/>
      <c r="BA208" s="166"/>
      <c r="BB208" s="166"/>
    </row>
    <row r="209" spans="1:54" s="181" customFormat="1" ht="38.25" x14ac:dyDescent="0.25">
      <c r="A209" s="183" t="s">
        <v>198</v>
      </c>
      <c r="B209" s="191" t="s">
        <v>1938</v>
      </c>
      <c r="C209" s="289" t="s">
        <v>60</v>
      </c>
      <c r="D209" s="158" t="s">
        <v>530</v>
      </c>
      <c r="E209" s="289" t="s">
        <v>200</v>
      </c>
      <c r="F209" s="290" t="s">
        <v>212</v>
      </c>
      <c r="G209" s="305" t="s">
        <v>213</v>
      </c>
      <c r="H209" s="205" t="s">
        <v>297</v>
      </c>
      <c r="I209" s="288" t="s">
        <v>297</v>
      </c>
      <c r="J209" s="288">
        <v>1</v>
      </c>
      <c r="K209" s="289"/>
      <c r="L209" s="289" t="s">
        <v>167</v>
      </c>
      <c r="M209" s="289"/>
      <c r="N209" s="163" t="s">
        <v>204</v>
      </c>
      <c r="O209" s="286">
        <v>4677.9115081967257</v>
      </c>
      <c r="P209" s="286">
        <v>5707.052040000005</v>
      </c>
      <c r="Q209" s="286"/>
      <c r="R209" s="165"/>
      <c r="S209" s="165">
        <v>5707.052040000005</v>
      </c>
      <c r="T209" s="286"/>
      <c r="U209" s="286"/>
      <c r="V209" s="286"/>
      <c r="W209" s="166" t="s">
        <v>87</v>
      </c>
      <c r="X209" s="162" t="s">
        <v>540</v>
      </c>
      <c r="Y209" s="149" t="s">
        <v>71</v>
      </c>
      <c r="Z209" s="153">
        <v>46295</v>
      </c>
      <c r="AA209" s="153">
        <v>46353</v>
      </c>
      <c r="AB209" s="166"/>
      <c r="AC209" s="166"/>
      <c r="AD209" s="166"/>
      <c r="AE209" s="166"/>
      <c r="AF209" s="149" t="str">
        <f t="shared" si="8"/>
        <v>Поставка выключателей до 1 кВ</v>
      </c>
      <c r="AG209" s="149" t="s">
        <v>206</v>
      </c>
      <c r="AH209" s="166">
        <v>796</v>
      </c>
      <c r="AI209" s="166" t="s">
        <v>541</v>
      </c>
      <c r="AJ209" s="184">
        <v>772</v>
      </c>
      <c r="AK209" s="149">
        <v>5200000000</v>
      </c>
      <c r="AL209" s="166" t="s">
        <v>542</v>
      </c>
      <c r="AM209" s="153">
        <v>46374</v>
      </c>
      <c r="AN209" s="153">
        <v>46381</v>
      </c>
      <c r="AO209" s="153">
        <v>46752</v>
      </c>
      <c r="AP209" s="166">
        <v>2027</v>
      </c>
      <c r="AQ209" s="166"/>
      <c r="AR209" s="166"/>
      <c r="AS209" s="166"/>
      <c r="AT209" s="166"/>
      <c r="AU209" s="166"/>
      <c r="AV209" s="166"/>
      <c r="AW209" s="166"/>
      <c r="AX209" s="166"/>
      <c r="AY209" s="166"/>
      <c r="AZ209" s="166"/>
      <c r="BA209" s="166"/>
      <c r="BB209" s="166"/>
    </row>
    <row r="210" spans="1:54" s="181" customFormat="1" ht="38.25" x14ac:dyDescent="0.25">
      <c r="A210" s="183" t="s">
        <v>198</v>
      </c>
      <c r="B210" s="191" t="s">
        <v>1939</v>
      </c>
      <c r="C210" s="289" t="s">
        <v>60</v>
      </c>
      <c r="D210" s="158" t="s">
        <v>530</v>
      </c>
      <c r="E210" s="289" t="s">
        <v>200</v>
      </c>
      <c r="F210" s="290" t="s">
        <v>545</v>
      </c>
      <c r="G210" s="305" t="s">
        <v>414</v>
      </c>
      <c r="H210" s="183" t="s">
        <v>217</v>
      </c>
      <c r="I210" s="183" t="s">
        <v>217</v>
      </c>
      <c r="J210" s="288">
        <v>2</v>
      </c>
      <c r="K210" s="289"/>
      <c r="L210" s="289" t="s">
        <v>167</v>
      </c>
      <c r="M210" s="289"/>
      <c r="N210" s="163" t="s">
        <v>204</v>
      </c>
      <c r="O210" s="286">
        <v>8478.3474885245887</v>
      </c>
      <c r="P210" s="286">
        <v>10343.583935999997</v>
      </c>
      <c r="Q210" s="286"/>
      <c r="R210" s="165"/>
      <c r="S210" s="165">
        <v>10343.583935999997</v>
      </c>
      <c r="T210" s="286"/>
      <c r="U210" s="286"/>
      <c r="V210" s="286"/>
      <c r="W210" s="166" t="s">
        <v>87</v>
      </c>
      <c r="X210" s="162" t="s">
        <v>540</v>
      </c>
      <c r="Y210" s="149" t="s">
        <v>71</v>
      </c>
      <c r="Z210" s="153">
        <v>46295</v>
      </c>
      <c r="AA210" s="153">
        <v>46353</v>
      </c>
      <c r="AB210" s="166"/>
      <c r="AC210" s="166"/>
      <c r="AD210" s="166"/>
      <c r="AE210" s="166"/>
      <c r="AF210" s="149" t="str">
        <f t="shared" si="8"/>
        <v>Поставка запасных частей к автомобилям ГАЗ и  двигателям УМЗ для прайсовых заказов</v>
      </c>
      <c r="AG210" s="149" t="s">
        <v>206</v>
      </c>
      <c r="AH210" s="166">
        <v>796</v>
      </c>
      <c r="AI210" s="166" t="s">
        <v>541</v>
      </c>
      <c r="AJ210" s="184">
        <v>1</v>
      </c>
      <c r="AK210" s="149">
        <v>5200000000</v>
      </c>
      <c r="AL210" s="166" t="s">
        <v>542</v>
      </c>
      <c r="AM210" s="153">
        <v>46374</v>
      </c>
      <c r="AN210" s="153">
        <v>46381</v>
      </c>
      <c r="AO210" s="153">
        <v>46752</v>
      </c>
      <c r="AP210" s="166">
        <v>2027</v>
      </c>
      <c r="AQ210" s="166"/>
      <c r="AR210" s="166"/>
      <c r="AS210" s="166"/>
      <c r="AT210" s="166"/>
      <c r="AU210" s="166"/>
      <c r="AV210" s="166"/>
      <c r="AW210" s="166"/>
      <c r="AX210" s="166"/>
      <c r="AY210" s="166"/>
      <c r="AZ210" s="166"/>
      <c r="BA210" s="166"/>
      <c r="BB210" s="166"/>
    </row>
    <row r="211" spans="1:54" s="181" customFormat="1" ht="38.25" x14ac:dyDescent="0.25">
      <c r="A211" s="183" t="s">
        <v>198</v>
      </c>
      <c r="B211" s="191" t="s">
        <v>1940</v>
      </c>
      <c r="C211" s="289" t="s">
        <v>60</v>
      </c>
      <c r="D211" s="158" t="s">
        <v>530</v>
      </c>
      <c r="E211" s="289" t="s">
        <v>200</v>
      </c>
      <c r="F211" s="290" t="s">
        <v>546</v>
      </c>
      <c r="G211" s="305" t="s">
        <v>420</v>
      </c>
      <c r="H211" s="183" t="s">
        <v>217</v>
      </c>
      <c r="I211" s="183" t="s">
        <v>217</v>
      </c>
      <c r="J211" s="288">
        <v>2</v>
      </c>
      <c r="K211" s="289"/>
      <c r="L211" s="289" t="s">
        <v>167</v>
      </c>
      <c r="M211" s="289"/>
      <c r="N211" s="163" t="s">
        <v>204</v>
      </c>
      <c r="O211" s="286">
        <v>6029.0757639344265</v>
      </c>
      <c r="P211" s="286">
        <v>7355.4724320000005</v>
      </c>
      <c r="Q211" s="286"/>
      <c r="R211" s="165"/>
      <c r="S211" s="165">
        <v>7355.4724320000005</v>
      </c>
      <c r="T211" s="286"/>
      <c r="U211" s="286"/>
      <c r="V211" s="286"/>
      <c r="W211" s="166" t="s">
        <v>87</v>
      </c>
      <c r="X211" s="162" t="s">
        <v>540</v>
      </c>
      <c r="Y211" s="149" t="s">
        <v>71</v>
      </c>
      <c r="Z211" s="153">
        <v>46295</v>
      </c>
      <c r="AA211" s="153">
        <v>46353</v>
      </c>
      <c r="AB211" s="166"/>
      <c r="AC211" s="166"/>
      <c r="AD211" s="166"/>
      <c r="AE211" s="166"/>
      <c r="AF211" s="149" t="str">
        <f t="shared" si="8"/>
        <v>Поставка запасных частей к автомобилям КАМАЗ для прайсовых заказов</v>
      </c>
      <c r="AG211" s="149" t="s">
        <v>206</v>
      </c>
      <c r="AH211" s="166">
        <v>796</v>
      </c>
      <c r="AI211" s="166" t="s">
        <v>541</v>
      </c>
      <c r="AJ211" s="184">
        <v>1</v>
      </c>
      <c r="AK211" s="149">
        <v>5200000000</v>
      </c>
      <c r="AL211" s="166" t="s">
        <v>542</v>
      </c>
      <c r="AM211" s="153">
        <v>46374</v>
      </c>
      <c r="AN211" s="153">
        <v>46381</v>
      </c>
      <c r="AO211" s="153">
        <v>46752</v>
      </c>
      <c r="AP211" s="166">
        <v>2027</v>
      </c>
      <c r="AQ211" s="166"/>
      <c r="AR211" s="166"/>
      <c r="AS211" s="166"/>
      <c r="AT211" s="166"/>
      <c r="AU211" s="166"/>
      <c r="AV211" s="166"/>
      <c r="AW211" s="166"/>
      <c r="AX211" s="166"/>
      <c r="AY211" s="166"/>
      <c r="AZ211" s="166"/>
      <c r="BA211" s="166"/>
      <c r="BB211" s="166"/>
    </row>
    <row r="212" spans="1:54" s="181" customFormat="1" ht="38.25" x14ac:dyDescent="0.25">
      <c r="A212" s="183" t="s">
        <v>198</v>
      </c>
      <c r="B212" s="191" t="s">
        <v>1941</v>
      </c>
      <c r="C212" s="289" t="s">
        <v>60</v>
      </c>
      <c r="D212" s="158" t="s">
        <v>530</v>
      </c>
      <c r="E212" s="289" t="s">
        <v>200</v>
      </c>
      <c r="F212" s="290" t="s">
        <v>547</v>
      </c>
      <c r="G212" s="305" t="s">
        <v>424</v>
      </c>
      <c r="H212" s="183" t="s">
        <v>217</v>
      </c>
      <c r="I212" s="183" t="s">
        <v>217</v>
      </c>
      <c r="J212" s="288">
        <v>2</v>
      </c>
      <c r="K212" s="289"/>
      <c r="L212" s="289" t="s">
        <v>167</v>
      </c>
      <c r="M212" s="289"/>
      <c r="N212" s="163" t="s">
        <v>204</v>
      </c>
      <c r="O212" s="286">
        <v>9952.8266360655725</v>
      </c>
      <c r="P212" s="286">
        <v>12142.448495999999</v>
      </c>
      <c r="Q212" s="286"/>
      <c r="R212" s="165"/>
      <c r="S212" s="165">
        <v>12142.448495999999</v>
      </c>
      <c r="T212" s="286"/>
      <c r="U212" s="286"/>
      <c r="V212" s="286"/>
      <c r="W212" s="166" t="s">
        <v>87</v>
      </c>
      <c r="X212" s="162" t="s">
        <v>540</v>
      </c>
      <c r="Y212" s="149" t="s">
        <v>71</v>
      </c>
      <c r="Z212" s="153">
        <v>46295</v>
      </c>
      <c r="AA212" s="153">
        <v>46353</v>
      </c>
      <c r="AB212" s="166"/>
      <c r="AC212" s="166"/>
      <c r="AD212" s="166"/>
      <c r="AE212" s="166"/>
      <c r="AF212" s="149" t="str">
        <f t="shared" si="8"/>
        <v>Поставка запасных частей к автомобилям УАЗ и двигателям ЗМЗ для прайсовых заказов</v>
      </c>
      <c r="AG212" s="149" t="s">
        <v>206</v>
      </c>
      <c r="AH212" s="166">
        <v>796</v>
      </c>
      <c r="AI212" s="166" t="s">
        <v>541</v>
      </c>
      <c r="AJ212" s="184">
        <v>1</v>
      </c>
      <c r="AK212" s="149">
        <v>5200000000</v>
      </c>
      <c r="AL212" s="166" t="s">
        <v>542</v>
      </c>
      <c r="AM212" s="153">
        <v>46374</v>
      </c>
      <c r="AN212" s="153">
        <v>46381</v>
      </c>
      <c r="AO212" s="153">
        <v>46752</v>
      </c>
      <c r="AP212" s="166">
        <v>2027</v>
      </c>
      <c r="AQ212" s="166"/>
      <c r="AR212" s="166"/>
      <c r="AS212" s="166"/>
      <c r="AT212" s="166"/>
      <c r="AU212" s="166"/>
      <c r="AV212" s="166"/>
      <c r="AW212" s="166"/>
      <c r="AX212" s="166"/>
      <c r="AY212" s="166"/>
      <c r="AZ212" s="166"/>
      <c r="BA212" s="166"/>
      <c r="BB212" s="166"/>
    </row>
    <row r="213" spans="1:54" s="181" customFormat="1" ht="38.25" x14ac:dyDescent="0.25">
      <c r="A213" s="183" t="s">
        <v>198</v>
      </c>
      <c r="B213" s="191" t="s">
        <v>1942</v>
      </c>
      <c r="C213" s="289" t="s">
        <v>60</v>
      </c>
      <c r="D213" s="158" t="s">
        <v>530</v>
      </c>
      <c r="E213" s="289" t="s">
        <v>200</v>
      </c>
      <c r="F213" s="290" t="s">
        <v>548</v>
      </c>
      <c r="G213" s="305" t="s">
        <v>427</v>
      </c>
      <c r="H213" s="183" t="s">
        <v>217</v>
      </c>
      <c r="I213" s="183" t="s">
        <v>217</v>
      </c>
      <c r="J213" s="288">
        <v>2</v>
      </c>
      <c r="K213" s="289"/>
      <c r="L213" s="289" t="s">
        <v>167</v>
      </c>
      <c r="M213" s="289"/>
      <c r="N213" s="163" t="s">
        <v>204</v>
      </c>
      <c r="O213" s="286">
        <v>427.86885245901641</v>
      </c>
      <c r="P213" s="286">
        <v>522</v>
      </c>
      <c r="Q213" s="286"/>
      <c r="R213" s="165"/>
      <c r="S213" s="165">
        <v>522</v>
      </c>
      <c r="T213" s="286"/>
      <c r="U213" s="286"/>
      <c r="V213" s="286"/>
      <c r="W213" s="166" t="s">
        <v>87</v>
      </c>
      <c r="X213" s="162" t="s">
        <v>540</v>
      </c>
      <c r="Y213" s="149" t="s">
        <v>71</v>
      </c>
      <c r="Z213" s="153">
        <v>46295</v>
      </c>
      <c r="AA213" s="153">
        <v>46353</v>
      </c>
      <c r="AB213" s="166"/>
      <c r="AC213" s="166"/>
      <c r="AD213" s="166"/>
      <c r="AE213" s="166"/>
      <c r="AF213" s="149" t="str">
        <f t="shared" si="8"/>
        <v>Поставка запасных частей к автомобилям УРАЛ для прайсовых заказов</v>
      </c>
      <c r="AG213" s="149" t="s">
        <v>206</v>
      </c>
      <c r="AH213" s="166">
        <v>796</v>
      </c>
      <c r="AI213" s="166" t="s">
        <v>541</v>
      </c>
      <c r="AJ213" s="184">
        <v>1</v>
      </c>
      <c r="AK213" s="149">
        <v>5200000000</v>
      </c>
      <c r="AL213" s="166" t="s">
        <v>542</v>
      </c>
      <c r="AM213" s="153">
        <v>46374</v>
      </c>
      <c r="AN213" s="153">
        <v>46381</v>
      </c>
      <c r="AO213" s="153">
        <v>46752</v>
      </c>
      <c r="AP213" s="166">
        <v>2027</v>
      </c>
      <c r="AQ213" s="166"/>
      <c r="AR213" s="166"/>
      <c r="AS213" s="166"/>
      <c r="AT213" s="166"/>
      <c r="AU213" s="166"/>
      <c r="AV213" s="166"/>
      <c r="AW213" s="166"/>
      <c r="AX213" s="166"/>
      <c r="AY213" s="166"/>
      <c r="AZ213" s="166"/>
      <c r="BA213" s="166"/>
      <c r="BB213" s="166"/>
    </row>
    <row r="214" spans="1:54" s="181" customFormat="1" ht="38.25" x14ac:dyDescent="0.25">
      <c r="A214" s="183" t="s">
        <v>198</v>
      </c>
      <c r="B214" s="191" t="s">
        <v>1943</v>
      </c>
      <c r="C214" s="289" t="s">
        <v>60</v>
      </c>
      <c r="D214" s="158" t="s">
        <v>530</v>
      </c>
      <c r="E214" s="289" t="s">
        <v>200</v>
      </c>
      <c r="F214" s="290" t="s">
        <v>549</v>
      </c>
      <c r="G214" s="305" t="s">
        <v>550</v>
      </c>
      <c r="H214" s="205" t="s">
        <v>551</v>
      </c>
      <c r="I214" s="288" t="s">
        <v>551</v>
      </c>
      <c r="J214" s="288">
        <v>1</v>
      </c>
      <c r="K214" s="289"/>
      <c r="L214" s="289" t="s">
        <v>167</v>
      </c>
      <c r="M214" s="289"/>
      <c r="N214" s="163" t="s">
        <v>204</v>
      </c>
      <c r="O214" s="286">
        <v>1144.1043147540886</v>
      </c>
      <c r="P214" s="286">
        <v>1395.807263999988</v>
      </c>
      <c r="Q214" s="286"/>
      <c r="R214" s="165"/>
      <c r="S214" s="165">
        <v>1395.807263999988</v>
      </c>
      <c r="T214" s="286"/>
      <c r="U214" s="286"/>
      <c r="V214" s="286"/>
      <c r="W214" s="166" t="s">
        <v>87</v>
      </c>
      <c r="X214" s="162" t="s">
        <v>540</v>
      </c>
      <c r="Y214" s="149" t="s">
        <v>71</v>
      </c>
      <c r="Z214" s="153">
        <v>46295</v>
      </c>
      <c r="AA214" s="153">
        <v>46353</v>
      </c>
      <c r="AB214" s="166"/>
      <c r="AC214" s="166"/>
      <c r="AD214" s="166"/>
      <c r="AE214" s="166"/>
      <c r="AF214" s="149" t="str">
        <f t="shared" si="8"/>
        <v>Поставка знаков и плакатов безопасности</v>
      </c>
      <c r="AG214" s="149" t="s">
        <v>206</v>
      </c>
      <c r="AH214" s="166">
        <v>796</v>
      </c>
      <c r="AI214" s="166" t="s">
        <v>541</v>
      </c>
      <c r="AJ214" s="184">
        <v>29827</v>
      </c>
      <c r="AK214" s="149">
        <v>5200000000</v>
      </c>
      <c r="AL214" s="166" t="s">
        <v>542</v>
      </c>
      <c r="AM214" s="153">
        <v>46374</v>
      </c>
      <c r="AN214" s="153">
        <v>46381</v>
      </c>
      <c r="AO214" s="153">
        <v>46752</v>
      </c>
      <c r="AP214" s="166">
        <v>2027</v>
      </c>
      <c r="AQ214" s="166"/>
      <c r="AR214" s="166"/>
      <c r="AS214" s="166"/>
      <c r="AT214" s="166"/>
      <c r="AU214" s="166"/>
      <c r="AV214" s="166"/>
      <c r="AW214" s="166"/>
      <c r="AX214" s="166"/>
      <c r="AY214" s="166"/>
      <c r="AZ214" s="166"/>
      <c r="BA214" s="166"/>
      <c r="BB214" s="166"/>
    </row>
    <row r="215" spans="1:54" s="181" customFormat="1" ht="38.25" x14ac:dyDescent="0.25">
      <c r="A215" s="183" t="s">
        <v>198</v>
      </c>
      <c r="B215" s="191" t="s">
        <v>1944</v>
      </c>
      <c r="C215" s="289" t="s">
        <v>60</v>
      </c>
      <c r="D215" s="158" t="s">
        <v>530</v>
      </c>
      <c r="E215" s="289" t="s">
        <v>200</v>
      </c>
      <c r="F215" s="290" t="s">
        <v>218</v>
      </c>
      <c r="G215" s="305" t="s">
        <v>219</v>
      </c>
      <c r="H215" s="183" t="s">
        <v>220</v>
      </c>
      <c r="I215" s="183" t="s">
        <v>220</v>
      </c>
      <c r="J215" s="288">
        <v>1</v>
      </c>
      <c r="K215" s="289"/>
      <c r="L215" s="289" t="s">
        <v>167</v>
      </c>
      <c r="M215" s="289"/>
      <c r="N215" s="163" t="s">
        <v>204</v>
      </c>
      <c r="O215" s="286">
        <v>1203.6816295081969</v>
      </c>
      <c r="P215" s="286">
        <v>1468.4915880000001</v>
      </c>
      <c r="Q215" s="286"/>
      <c r="R215" s="165"/>
      <c r="S215" s="165">
        <v>1468.4915880000001</v>
      </c>
      <c r="T215" s="286"/>
      <c r="U215" s="286"/>
      <c r="V215" s="286"/>
      <c r="W215" s="166" t="s">
        <v>87</v>
      </c>
      <c r="X215" s="162" t="s">
        <v>540</v>
      </c>
      <c r="Y215" s="149" t="s">
        <v>71</v>
      </c>
      <c r="Z215" s="153">
        <v>46295</v>
      </c>
      <c r="AA215" s="153">
        <v>46353</v>
      </c>
      <c r="AB215" s="166"/>
      <c r="AC215" s="166"/>
      <c r="AD215" s="166"/>
      <c r="AE215" s="166"/>
      <c r="AF215" s="149" t="str">
        <f t="shared" si="8"/>
        <v>Поставка изделий железобетонных (прочие)</v>
      </c>
      <c r="AG215" s="149" t="s">
        <v>206</v>
      </c>
      <c r="AH215" s="166">
        <v>796</v>
      </c>
      <c r="AI215" s="166" t="s">
        <v>541</v>
      </c>
      <c r="AJ215" s="184">
        <v>369</v>
      </c>
      <c r="AK215" s="149">
        <v>5200000000</v>
      </c>
      <c r="AL215" s="166" t="s">
        <v>542</v>
      </c>
      <c r="AM215" s="153">
        <v>46374</v>
      </c>
      <c r="AN215" s="153">
        <v>46381</v>
      </c>
      <c r="AO215" s="153">
        <v>46752</v>
      </c>
      <c r="AP215" s="166">
        <v>2027</v>
      </c>
      <c r="AQ215" s="166"/>
      <c r="AR215" s="166"/>
      <c r="AS215" s="166"/>
      <c r="AT215" s="166"/>
      <c r="AU215" s="166"/>
      <c r="AV215" s="166"/>
      <c r="AW215" s="166"/>
      <c r="AX215" s="166"/>
      <c r="AY215" s="166"/>
      <c r="AZ215" s="166"/>
      <c r="BA215" s="166"/>
      <c r="BB215" s="166"/>
    </row>
    <row r="216" spans="1:54" s="181" customFormat="1" ht="38.25" x14ac:dyDescent="0.25">
      <c r="A216" s="183" t="s">
        <v>198</v>
      </c>
      <c r="B216" s="191" t="s">
        <v>1945</v>
      </c>
      <c r="C216" s="289" t="s">
        <v>60</v>
      </c>
      <c r="D216" s="158" t="s">
        <v>530</v>
      </c>
      <c r="E216" s="289" t="s">
        <v>200</v>
      </c>
      <c r="F216" s="290" t="s">
        <v>221</v>
      </c>
      <c r="G216" s="305" t="s">
        <v>222</v>
      </c>
      <c r="H216" s="183" t="s">
        <v>469</v>
      </c>
      <c r="I216" s="183" t="s">
        <v>223</v>
      </c>
      <c r="J216" s="288">
        <v>2</v>
      </c>
      <c r="K216" s="289"/>
      <c r="L216" s="289" t="s">
        <v>167</v>
      </c>
      <c r="M216" s="289"/>
      <c r="N216" s="163" t="s">
        <v>204</v>
      </c>
      <c r="O216" s="286">
        <v>1196.2715606557376</v>
      </c>
      <c r="P216" s="286">
        <v>1459.4513039999999</v>
      </c>
      <c r="Q216" s="286"/>
      <c r="R216" s="165"/>
      <c r="S216" s="165">
        <v>1459.4513039999999</v>
      </c>
      <c r="T216" s="286"/>
      <c r="U216" s="286"/>
      <c r="V216" s="286"/>
      <c r="W216" s="166" t="s">
        <v>87</v>
      </c>
      <c r="X216" s="162" t="s">
        <v>540</v>
      </c>
      <c r="Y216" s="149" t="s">
        <v>71</v>
      </c>
      <c r="Z216" s="153">
        <v>46295</v>
      </c>
      <c r="AA216" s="153">
        <v>46353</v>
      </c>
      <c r="AB216" s="166"/>
      <c r="AC216" s="166"/>
      <c r="AD216" s="166"/>
      <c r="AE216" s="166"/>
      <c r="AF216" s="149" t="str">
        <f t="shared" si="8"/>
        <v>Поставка окон ПВХ, дверей ПВХ</v>
      </c>
      <c r="AG216" s="149" t="s">
        <v>206</v>
      </c>
      <c r="AH216" s="176" t="s">
        <v>552</v>
      </c>
      <c r="AI216" s="166" t="s">
        <v>553</v>
      </c>
      <c r="AJ216" s="206">
        <v>126.23</v>
      </c>
      <c r="AK216" s="149">
        <v>5200000000</v>
      </c>
      <c r="AL216" s="166" t="s">
        <v>542</v>
      </c>
      <c r="AM216" s="153">
        <v>46374</v>
      </c>
      <c r="AN216" s="153">
        <v>46381</v>
      </c>
      <c r="AO216" s="153">
        <v>46752</v>
      </c>
      <c r="AP216" s="166">
        <v>2027</v>
      </c>
      <c r="AQ216" s="166"/>
      <c r="AR216" s="166"/>
      <c r="AS216" s="166"/>
      <c r="AT216" s="166"/>
      <c r="AU216" s="166"/>
      <c r="AV216" s="166"/>
      <c r="AW216" s="166"/>
      <c r="AX216" s="166"/>
      <c r="AY216" s="166"/>
      <c r="AZ216" s="166"/>
      <c r="BA216" s="166"/>
      <c r="BB216" s="166"/>
    </row>
    <row r="217" spans="1:54" s="181" customFormat="1" ht="38.25" x14ac:dyDescent="0.25">
      <c r="A217" s="183" t="s">
        <v>198</v>
      </c>
      <c r="B217" s="191" t="s">
        <v>1946</v>
      </c>
      <c r="C217" s="289" t="s">
        <v>60</v>
      </c>
      <c r="D217" s="158" t="s">
        <v>530</v>
      </c>
      <c r="E217" s="289" t="s">
        <v>200</v>
      </c>
      <c r="F217" s="290" t="s">
        <v>226</v>
      </c>
      <c r="G217" s="305" t="s">
        <v>227</v>
      </c>
      <c r="H217" s="183" t="s">
        <v>389</v>
      </c>
      <c r="I217" s="183" t="s">
        <v>554</v>
      </c>
      <c r="J217" s="288">
        <v>2</v>
      </c>
      <c r="K217" s="289"/>
      <c r="L217" s="289" t="s">
        <v>167</v>
      </c>
      <c r="M217" s="289"/>
      <c r="N217" s="163" t="s">
        <v>204</v>
      </c>
      <c r="O217" s="286">
        <v>4150.5073475409854</v>
      </c>
      <c r="P217" s="286">
        <v>5063.6189640000021</v>
      </c>
      <c r="Q217" s="286"/>
      <c r="R217" s="165"/>
      <c r="S217" s="165">
        <v>5063.6189640000021</v>
      </c>
      <c r="T217" s="286"/>
      <c r="U217" s="286"/>
      <c r="V217" s="286"/>
      <c r="W217" s="166" t="s">
        <v>87</v>
      </c>
      <c r="X217" s="162" t="s">
        <v>540</v>
      </c>
      <c r="Y217" s="149" t="s">
        <v>71</v>
      </c>
      <c r="Z217" s="153">
        <v>46295</v>
      </c>
      <c r="AA217" s="153">
        <v>46353</v>
      </c>
      <c r="AB217" s="166"/>
      <c r="AC217" s="166"/>
      <c r="AD217" s="166"/>
      <c r="AE217" s="166"/>
      <c r="AF217" s="149" t="str">
        <f t="shared" si="8"/>
        <v>Поставка комплектующих для РЗА</v>
      </c>
      <c r="AG217" s="149" t="s">
        <v>206</v>
      </c>
      <c r="AH217" s="166">
        <v>796</v>
      </c>
      <c r="AI217" s="166" t="s">
        <v>541</v>
      </c>
      <c r="AJ217" s="184">
        <v>896</v>
      </c>
      <c r="AK217" s="149">
        <v>5200000000</v>
      </c>
      <c r="AL217" s="166" t="s">
        <v>542</v>
      </c>
      <c r="AM217" s="153">
        <v>46374</v>
      </c>
      <c r="AN217" s="153">
        <v>46381</v>
      </c>
      <c r="AO217" s="153">
        <v>46752</v>
      </c>
      <c r="AP217" s="166">
        <v>2027</v>
      </c>
      <c r="AQ217" s="166"/>
      <c r="AR217" s="166"/>
      <c r="AS217" s="166"/>
      <c r="AT217" s="166"/>
      <c r="AU217" s="166"/>
      <c r="AV217" s="166"/>
      <c r="AW217" s="166"/>
      <c r="AX217" s="166"/>
      <c r="AY217" s="166"/>
      <c r="AZ217" s="166"/>
      <c r="BA217" s="166"/>
      <c r="BB217" s="166"/>
    </row>
    <row r="218" spans="1:54" s="181" customFormat="1" ht="38.25" x14ac:dyDescent="0.25">
      <c r="A218" s="183" t="s">
        <v>198</v>
      </c>
      <c r="B218" s="191" t="s">
        <v>1947</v>
      </c>
      <c r="C218" s="289" t="s">
        <v>60</v>
      </c>
      <c r="D218" s="158" t="s">
        <v>530</v>
      </c>
      <c r="E218" s="289" t="s">
        <v>200</v>
      </c>
      <c r="F218" s="290" t="s">
        <v>230</v>
      </c>
      <c r="G218" s="305" t="s">
        <v>231</v>
      </c>
      <c r="H218" s="183" t="s">
        <v>232</v>
      </c>
      <c r="I218" s="183" t="s">
        <v>232</v>
      </c>
      <c r="J218" s="288">
        <v>2</v>
      </c>
      <c r="K218" s="289"/>
      <c r="L218" s="289" t="s">
        <v>167</v>
      </c>
      <c r="M218" s="289"/>
      <c r="N218" s="163" t="s">
        <v>204</v>
      </c>
      <c r="O218" s="286">
        <v>1026.5878918032772</v>
      </c>
      <c r="P218" s="286">
        <v>1252.4372279999982</v>
      </c>
      <c r="Q218" s="286"/>
      <c r="R218" s="165"/>
      <c r="S218" s="165">
        <v>1252.4372279999982</v>
      </c>
      <c r="T218" s="286"/>
      <c r="U218" s="286"/>
      <c r="V218" s="286"/>
      <c r="W218" s="166" t="s">
        <v>87</v>
      </c>
      <c r="X218" s="162" t="s">
        <v>540</v>
      </c>
      <c r="Y218" s="149" t="s">
        <v>71</v>
      </c>
      <c r="Z218" s="153">
        <v>46295</v>
      </c>
      <c r="AA218" s="153">
        <v>46353</v>
      </c>
      <c r="AB218" s="166"/>
      <c r="AC218" s="166"/>
      <c r="AD218" s="166"/>
      <c r="AE218" s="166"/>
      <c r="AF218" s="149" t="str">
        <f t="shared" si="8"/>
        <v>Поставка ламп, светильников</v>
      </c>
      <c r="AG218" s="149" t="s">
        <v>206</v>
      </c>
      <c r="AH218" s="166">
        <v>796</v>
      </c>
      <c r="AI218" s="166" t="s">
        <v>541</v>
      </c>
      <c r="AJ218" s="184">
        <v>1158</v>
      </c>
      <c r="AK218" s="149">
        <v>5200000000</v>
      </c>
      <c r="AL218" s="166" t="s">
        <v>542</v>
      </c>
      <c r="AM218" s="153">
        <v>46374</v>
      </c>
      <c r="AN218" s="153">
        <v>46381</v>
      </c>
      <c r="AO218" s="153">
        <v>46752</v>
      </c>
      <c r="AP218" s="166">
        <v>2027</v>
      </c>
      <c r="AQ218" s="166"/>
      <c r="AR218" s="166"/>
      <c r="AS218" s="166"/>
      <c r="AT218" s="166"/>
      <c r="AU218" s="166"/>
      <c r="AV218" s="166"/>
      <c r="AW218" s="166"/>
      <c r="AX218" s="166"/>
      <c r="AY218" s="166"/>
      <c r="AZ218" s="166"/>
      <c r="BA218" s="166"/>
      <c r="BB218" s="166"/>
    </row>
    <row r="219" spans="1:54" s="181" customFormat="1" ht="38.25" x14ac:dyDescent="0.25">
      <c r="A219" s="183" t="s">
        <v>198</v>
      </c>
      <c r="B219" s="191" t="s">
        <v>1948</v>
      </c>
      <c r="C219" s="289" t="s">
        <v>60</v>
      </c>
      <c r="D219" s="158" t="s">
        <v>530</v>
      </c>
      <c r="E219" s="289" t="s">
        <v>200</v>
      </c>
      <c r="F219" s="290" t="s">
        <v>555</v>
      </c>
      <c r="G219" s="305" t="s">
        <v>449</v>
      </c>
      <c r="H219" s="183" t="s">
        <v>450</v>
      </c>
      <c r="I219" s="183" t="s">
        <v>556</v>
      </c>
      <c r="J219" s="288">
        <v>2</v>
      </c>
      <c r="K219" s="289"/>
      <c r="L219" s="289" t="s">
        <v>167</v>
      </c>
      <c r="M219" s="289"/>
      <c r="N219" s="163" t="s">
        <v>204</v>
      </c>
      <c r="O219" s="286">
        <v>10722.850445901649</v>
      </c>
      <c r="P219" s="286">
        <v>13081.877544000012</v>
      </c>
      <c r="Q219" s="286"/>
      <c r="R219" s="165"/>
      <c r="S219" s="165">
        <v>13081.877544000012</v>
      </c>
      <c r="T219" s="286"/>
      <c r="U219" s="286"/>
      <c r="V219" s="286"/>
      <c r="W219" s="166" t="s">
        <v>87</v>
      </c>
      <c r="X219" s="162" t="s">
        <v>540</v>
      </c>
      <c r="Y219" s="149" t="s">
        <v>71</v>
      </c>
      <c r="Z219" s="153">
        <v>46295</v>
      </c>
      <c r="AA219" s="153">
        <v>46353</v>
      </c>
      <c r="AB219" s="166"/>
      <c r="AC219" s="166"/>
      <c r="AD219" s="166"/>
      <c r="AE219" s="166"/>
      <c r="AF219" s="149" t="str">
        <f t="shared" si="8"/>
        <v>Поставка масел, смазок и технических жидкостей</v>
      </c>
      <c r="AG219" s="149" t="s">
        <v>206</v>
      </c>
      <c r="AH219" s="166">
        <v>112</v>
      </c>
      <c r="AI219" s="166" t="s">
        <v>557</v>
      </c>
      <c r="AJ219" s="184">
        <v>50368</v>
      </c>
      <c r="AK219" s="149">
        <v>5200000000</v>
      </c>
      <c r="AL219" s="166" t="s">
        <v>542</v>
      </c>
      <c r="AM219" s="153">
        <v>46374</v>
      </c>
      <c r="AN219" s="153">
        <v>46381</v>
      </c>
      <c r="AO219" s="153">
        <v>46752</v>
      </c>
      <c r="AP219" s="166">
        <v>2027</v>
      </c>
      <c r="AQ219" s="166"/>
      <c r="AR219" s="166"/>
      <c r="AS219" s="166"/>
      <c r="AT219" s="166"/>
      <c r="AU219" s="166"/>
      <c r="AV219" s="166"/>
      <c r="AW219" s="166"/>
      <c r="AX219" s="166"/>
      <c r="AY219" s="166"/>
      <c r="AZ219" s="166"/>
      <c r="BA219" s="166"/>
      <c r="BB219" s="166"/>
    </row>
    <row r="220" spans="1:54" s="181" customFormat="1" ht="38.25" x14ac:dyDescent="0.25">
      <c r="A220" s="183" t="s">
        <v>198</v>
      </c>
      <c r="B220" s="191" t="s">
        <v>1949</v>
      </c>
      <c r="C220" s="289" t="s">
        <v>60</v>
      </c>
      <c r="D220" s="158" t="s">
        <v>530</v>
      </c>
      <c r="E220" s="289" t="s">
        <v>200</v>
      </c>
      <c r="F220" s="290" t="s">
        <v>558</v>
      </c>
      <c r="G220" s="305" t="s">
        <v>452</v>
      </c>
      <c r="H220" s="183" t="s">
        <v>450</v>
      </c>
      <c r="I220" s="183" t="s">
        <v>559</v>
      </c>
      <c r="J220" s="288">
        <v>2</v>
      </c>
      <c r="K220" s="289"/>
      <c r="L220" s="289" t="s">
        <v>167</v>
      </c>
      <c r="M220" s="289"/>
      <c r="N220" s="163" t="s">
        <v>204</v>
      </c>
      <c r="O220" s="286">
        <v>8237.3656229508961</v>
      </c>
      <c r="P220" s="286">
        <v>10049.586060000092</v>
      </c>
      <c r="Q220" s="286"/>
      <c r="R220" s="165"/>
      <c r="S220" s="165">
        <v>10049.586060000092</v>
      </c>
      <c r="T220" s="286"/>
      <c r="U220" s="286"/>
      <c r="V220" s="286"/>
      <c r="W220" s="166" t="s">
        <v>87</v>
      </c>
      <c r="X220" s="162" t="s">
        <v>540</v>
      </c>
      <c r="Y220" s="149" t="s">
        <v>71</v>
      </c>
      <c r="Z220" s="153">
        <v>46295</v>
      </c>
      <c r="AA220" s="153">
        <v>46353</v>
      </c>
      <c r="AB220" s="166"/>
      <c r="AC220" s="166"/>
      <c r="AD220" s="166"/>
      <c r="AE220" s="166"/>
      <c r="AF220" s="149" t="str">
        <f t="shared" si="8"/>
        <v>Поставка масла трансформаторного</v>
      </c>
      <c r="AG220" s="149" t="s">
        <v>206</v>
      </c>
      <c r="AH220" s="166">
        <v>112</v>
      </c>
      <c r="AI220" s="166" t="s">
        <v>557</v>
      </c>
      <c r="AJ220" s="184">
        <v>78275</v>
      </c>
      <c r="AK220" s="149">
        <v>5200000000</v>
      </c>
      <c r="AL220" s="166" t="s">
        <v>542</v>
      </c>
      <c r="AM220" s="153">
        <v>46374</v>
      </c>
      <c r="AN220" s="153">
        <v>46381</v>
      </c>
      <c r="AO220" s="153">
        <v>46752</v>
      </c>
      <c r="AP220" s="166">
        <v>2027</v>
      </c>
      <c r="AQ220" s="166"/>
      <c r="AR220" s="166"/>
      <c r="AS220" s="166"/>
      <c r="AT220" s="166"/>
      <c r="AU220" s="166"/>
      <c r="AV220" s="166"/>
      <c r="AW220" s="166"/>
      <c r="AX220" s="166"/>
      <c r="AY220" s="166"/>
      <c r="AZ220" s="166"/>
      <c r="BA220" s="166"/>
      <c r="BB220" s="166"/>
    </row>
    <row r="221" spans="1:54" s="181" customFormat="1" ht="38.25" x14ac:dyDescent="0.25">
      <c r="A221" s="183" t="s">
        <v>198</v>
      </c>
      <c r="B221" s="191" t="s">
        <v>1950</v>
      </c>
      <c r="C221" s="289" t="s">
        <v>60</v>
      </c>
      <c r="D221" s="158" t="s">
        <v>530</v>
      </c>
      <c r="E221" s="289" t="s">
        <v>200</v>
      </c>
      <c r="F221" s="290" t="s">
        <v>233</v>
      </c>
      <c r="G221" s="305" t="s">
        <v>234</v>
      </c>
      <c r="H221" s="183" t="s">
        <v>235</v>
      </c>
      <c r="I221" s="183" t="s">
        <v>235</v>
      </c>
      <c r="J221" s="288">
        <v>2</v>
      </c>
      <c r="K221" s="289"/>
      <c r="L221" s="289" t="s">
        <v>167</v>
      </c>
      <c r="M221" s="289"/>
      <c r="N221" s="163" t="s">
        <v>204</v>
      </c>
      <c r="O221" s="286">
        <v>7055.1534983600104</v>
      </c>
      <c r="P221" s="286">
        <v>8607.2872679992124</v>
      </c>
      <c r="Q221" s="286"/>
      <c r="R221" s="165"/>
      <c r="S221" s="165">
        <v>8607.2872679992124</v>
      </c>
      <c r="T221" s="286"/>
      <c r="U221" s="286"/>
      <c r="V221" s="286"/>
      <c r="W221" s="166" t="s">
        <v>87</v>
      </c>
      <c r="X221" s="162" t="s">
        <v>540</v>
      </c>
      <c r="Y221" s="149" t="s">
        <v>71</v>
      </c>
      <c r="Z221" s="153">
        <v>46295</v>
      </c>
      <c r="AA221" s="153">
        <v>46353</v>
      </c>
      <c r="AB221" s="166"/>
      <c r="AC221" s="166"/>
      <c r="AD221" s="166"/>
      <c r="AE221" s="166"/>
      <c r="AF221" s="149" t="str">
        <f t="shared" si="8"/>
        <v>Поставка материалов лакокрасочных</v>
      </c>
      <c r="AG221" s="149" t="s">
        <v>206</v>
      </c>
      <c r="AH221" s="166">
        <v>166</v>
      </c>
      <c r="AI221" s="166" t="s">
        <v>560</v>
      </c>
      <c r="AJ221" s="184">
        <v>27355</v>
      </c>
      <c r="AK221" s="149">
        <v>5200000000</v>
      </c>
      <c r="AL221" s="166" t="s">
        <v>542</v>
      </c>
      <c r="AM221" s="153">
        <v>46374</v>
      </c>
      <c r="AN221" s="153">
        <v>46381</v>
      </c>
      <c r="AO221" s="153">
        <v>46752</v>
      </c>
      <c r="AP221" s="166">
        <v>2027</v>
      </c>
      <c r="AQ221" s="166"/>
      <c r="AR221" s="166"/>
      <c r="AS221" s="166"/>
      <c r="AT221" s="166"/>
      <c r="AU221" s="166"/>
      <c r="AV221" s="166"/>
      <c r="AW221" s="166"/>
      <c r="AX221" s="166"/>
      <c r="AY221" s="166"/>
      <c r="AZ221" s="166"/>
      <c r="BA221" s="166"/>
      <c r="BB221" s="166"/>
    </row>
    <row r="222" spans="1:54" s="181" customFormat="1" ht="38.25" x14ac:dyDescent="0.25">
      <c r="A222" s="183" t="s">
        <v>198</v>
      </c>
      <c r="B222" s="191" t="s">
        <v>1951</v>
      </c>
      <c r="C222" s="289" t="s">
        <v>60</v>
      </c>
      <c r="D222" s="158" t="s">
        <v>530</v>
      </c>
      <c r="E222" s="289" t="s">
        <v>200</v>
      </c>
      <c r="F222" s="290" t="s">
        <v>237</v>
      </c>
      <c r="G222" s="305" t="s">
        <v>238</v>
      </c>
      <c r="H222" s="205" t="s">
        <v>561</v>
      </c>
      <c r="I222" s="288" t="s">
        <v>561</v>
      </c>
      <c r="J222" s="288">
        <v>2</v>
      </c>
      <c r="K222" s="289"/>
      <c r="L222" s="289" t="s">
        <v>167</v>
      </c>
      <c r="M222" s="289"/>
      <c r="N222" s="163" t="s">
        <v>204</v>
      </c>
      <c r="O222" s="286">
        <v>13238.909518032777</v>
      </c>
      <c r="P222" s="286">
        <v>16151.469611999986</v>
      </c>
      <c r="Q222" s="286"/>
      <c r="R222" s="165"/>
      <c r="S222" s="165">
        <v>16151.469611999986</v>
      </c>
      <c r="T222" s="286"/>
      <c r="U222" s="286"/>
      <c r="V222" s="286"/>
      <c r="W222" s="166" t="s">
        <v>87</v>
      </c>
      <c r="X222" s="162" t="s">
        <v>540</v>
      </c>
      <c r="Y222" s="149" t="s">
        <v>71</v>
      </c>
      <c r="Z222" s="153">
        <v>46295</v>
      </c>
      <c r="AA222" s="153">
        <v>46353</v>
      </c>
      <c r="AB222" s="166"/>
      <c r="AC222" s="166"/>
      <c r="AD222" s="166"/>
      <c r="AE222" s="166"/>
      <c r="AF222" s="149" t="str">
        <f t="shared" si="8"/>
        <v>Поставка материалов строительных и отделочных</v>
      </c>
      <c r="AG222" s="149" t="s">
        <v>206</v>
      </c>
      <c r="AH222" s="166">
        <v>166</v>
      </c>
      <c r="AI222" s="166" t="s">
        <v>560</v>
      </c>
      <c r="AJ222" s="184">
        <v>22968</v>
      </c>
      <c r="AK222" s="149">
        <v>5200000000</v>
      </c>
      <c r="AL222" s="166" t="s">
        <v>542</v>
      </c>
      <c r="AM222" s="153">
        <v>46374</v>
      </c>
      <c r="AN222" s="153">
        <v>46381</v>
      </c>
      <c r="AO222" s="153">
        <v>46752</v>
      </c>
      <c r="AP222" s="166">
        <v>2027</v>
      </c>
      <c r="AQ222" s="166"/>
      <c r="AR222" s="166"/>
      <c r="AS222" s="166"/>
      <c r="AT222" s="166"/>
      <c r="AU222" s="166"/>
      <c r="AV222" s="166"/>
      <c r="AW222" s="166"/>
      <c r="AX222" s="166"/>
      <c r="AY222" s="166"/>
      <c r="AZ222" s="166"/>
      <c r="BA222" s="166"/>
      <c r="BB222" s="166"/>
    </row>
    <row r="223" spans="1:54" s="181" customFormat="1" ht="38.25" x14ac:dyDescent="0.25">
      <c r="A223" s="183" t="s">
        <v>198</v>
      </c>
      <c r="B223" s="191" t="s">
        <v>1952</v>
      </c>
      <c r="C223" s="289" t="s">
        <v>60</v>
      </c>
      <c r="D223" s="158" t="s">
        <v>530</v>
      </c>
      <c r="E223" s="289" t="s">
        <v>200</v>
      </c>
      <c r="F223" s="290" t="s">
        <v>241</v>
      </c>
      <c r="G223" s="305" t="s">
        <v>242</v>
      </c>
      <c r="H223" s="183" t="s">
        <v>243</v>
      </c>
      <c r="I223" s="183" t="s">
        <v>243</v>
      </c>
      <c r="J223" s="288">
        <v>2</v>
      </c>
      <c r="K223" s="289"/>
      <c r="L223" s="289" t="s">
        <v>167</v>
      </c>
      <c r="M223" s="289"/>
      <c r="N223" s="163" t="s">
        <v>204</v>
      </c>
      <c r="O223" s="286">
        <v>7080.678718032761</v>
      </c>
      <c r="P223" s="286">
        <v>8638.4280359999684</v>
      </c>
      <c r="Q223" s="286"/>
      <c r="R223" s="165"/>
      <c r="S223" s="165">
        <v>8638.4280359999684</v>
      </c>
      <c r="T223" s="286"/>
      <c r="U223" s="286"/>
      <c r="V223" s="286"/>
      <c r="W223" s="166" t="s">
        <v>87</v>
      </c>
      <c r="X223" s="162" t="s">
        <v>540</v>
      </c>
      <c r="Y223" s="149" t="s">
        <v>71</v>
      </c>
      <c r="Z223" s="153">
        <v>46295</v>
      </c>
      <c r="AA223" s="153">
        <v>46353</v>
      </c>
      <c r="AB223" s="166"/>
      <c r="AC223" s="166"/>
      <c r="AD223" s="166"/>
      <c r="AE223" s="166"/>
      <c r="AF223" s="149" t="str">
        <f t="shared" si="8"/>
        <v>Поставка черного металлопроката</v>
      </c>
      <c r="AG223" s="149" t="s">
        <v>206</v>
      </c>
      <c r="AH223" s="166">
        <v>166</v>
      </c>
      <c r="AI223" s="166" t="s">
        <v>560</v>
      </c>
      <c r="AJ223" s="184">
        <v>67849</v>
      </c>
      <c r="AK223" s="149">
        <v>5200000000</v>
      </c>
      <c r="AL223" s="166" t="s">
        <v>542</v>
      </c>
      <c r="AM223" s="153">
        <v>46374</v>
      </c>
      <c r="AN223" s="153">
        <v>46381</v>
      </c>
      <c r="AO223" s="153">
        <v>46752</v>
      </c>
      <c r="AP223" s="166">
        <v>2027</v>
      </c>
      <c r="AQ223" s="166"/>
      <c r="AR223" s="166"/>
      <c r="AS223" s="166"/>
      <c r="AT223" s="166"/>
      <c r="AU223" s="166"/>
      <c r="AV223" s="166"/>
      <c r="AW223" s="166"/>
      <c r="AX223" s="166"/>
      <c r="AY223" s="166"/>
      <c r="AZ223" s="166"/>
      <c r="BA223" s="166"/>
      <c r="BB223" s="166"/>
    </row>
    <row r="224" spans="1:54" s="181" customFormat="1" ht="38.25" x14ac:dyDescent="0.25">
      <c r="A224" s="183" t="s">
        <v>198</v>
      </c>
      <c r="B224" s="191" t="s">
        <v>1953</v>
      </c>
      <c r="C224" s="289" t="s">
        <v>60</v>
      </c>
      <c r="D224" s="158" t="s">
        <v>530</v>
      </c>
      <c r="E224" s="289" t="s">
        <v>200</v>
      </c>
      <c r="F224" s="290" t="s">
        <v>244</v>
      </c>
      <c r="G224" s="305" t="s">
        <v>245</v>
      </c>
      <c r="H224" s="205" t="s">
        <v>246</v>
      </c>
      <c r="I224" s="288" t="s">
        <v>246</v>
      </c>
      <c r="J224" s="288">
        <v>2</v>
      </c>
      <c r="K224" s="289"/>
      <c r="L224" s="289" t="s">
        <v>167</v>
      </c>
      <c r="M224" s="289"/>
      <c r="N224" s="163" t="s">
        <v>204</v>
      </c>
      <c r="O224" s="286">
        <v>423.44988196721437</v>
      </c>
      <c r="P224" s="286">
        <v>516.60885600000154</v>
      </c>
      <c r="Q224" s="286"/>
      <c r="R224" s="165"/>
      <c r="S224" s="165">
        <v>516.60885600000154</v>
      </c>
      <c r="T224" s="286"/>
      <c r="U224" s="286"/>
      <c r="V224" s="286"/>
      <c r="W224" s="166" t="s">
        <v>87</v>
      </c>
      <c r="X224" s="162" t="s">
        <v>540</v>
      </c>
      <c r="Y224" s="149" t="s">
        <v>71</v>
      </c>
      <c r="Z224" s="153">
        <v>46295</v>
      </c>
      <c r="AA224" s="153">
        <v>46353</v>
      </c>
      <c r="AB224" s="166"/>
      <c r="AC224" s="166"/>
      <c r="AD224" s="166"/>
      <c r="AE224" s="166"/>
      <c r="AF224" s="149" t="str">
        <f t="shared" si="8"/>
        <v>Поставка метизов, крепежа</v>
      </c>
      <c r="AG224" s="149" t="s">
        <v>206</v>
      </c>
      <c r="AH224" s="166">
        <v>166</v>
      </c>
      <c r="AI224" s="166" t="s">
        <v>560</v>
      </c>
      <c r="AJ224" s="184">
        <v>1610</v>
      </c>
      <c r="AK224" s="149">
        <v>5200000000</v>
      </c>
      <c r="AL224" s="166" t="s">
        <v>542</v>
      </c>
      <c r="AM224" s="153">
        <v>46374</v>
      </c>
      <c r="AN224" s="153">
        <v>46381</v>
      </c>
      <c r="AO224" s="153">
        <v>46752</v>
      </c>
      <c r="AP224" s="166">
        <v>2027</v>
      </c>
      <c r="AQ224" s="166"/>
      <c r="AR224" s="166"/>
      <c r="AS224" s="166"/>
      <c r="AT224" s="166"/>
      <c r="AU224" s="166"/>
      <c r="AV224" s="166"/>
      <c r="AW224" s="166"/>
      <c r="AX224" s="166"/>
      <c r="AY224" s="166"/>
      <c r="AZ224" s="166"/>
      <c r="BA224" s="166"/>
      <c r="BB224" s="166"/>
    </row>
    <row r="225" spans="1:54" s="181" customFormat="1" ht="38.25" x14ac:dyDescent="0.25">
      <c r="A225" s="183" t="s">
        <v>198</v>
      </c>
      <c r="B225" s="191" t="s">
        <v>1954</v>
      </c>
      <c r="C225" s="289" t="s">
        <v>60</v>
      </c>
      <c r="D225" s="158" t="s">
        <v>530</v>
      </c>
      <c r="E225" s="289" t="s">
        <v>200</v>
      </c>
      <c r="F225" s="290" t="s">
        <v>562</v>
      </c>
      <c r="G225" s="305" t="s">
        <v>467</v>
      </c>
      <c r="H225" s="183" t="s">
        <v>297</v>
      </c>
      <c r="I225" s="183" t="s">
        <v>297</v>
      </c>
      <c r="J225" s="288">
        <v>1</v>
      </c>
      <c r="K225" s="289"/>
      <c r="L225" s="289" t="s">
        <v>167</v>
      </c>
      <c r="M225" s="289"/>
      <c r="N225" s="163" t="s">
        <v>204</v>
      </c>
      <c r="O225" s="286">
        <v>5531.0360360655268</v>
      </c>
      <c r="P225" s="286">
        <v>6747.8639639999428</v>
      </c>
      <c r="Q225" s="286"/>
      <c r="R225" s="165"/>
      <c r="S225" s="165">
        <v>6747.8639639999428</v>
      </c>
      <c r="T225" s="286"/>
      <c r="U225" s="286"/>
      <c r="V225" s="286"/>
      <c r="W225" s="166" t="s">
        <v>87</v>
      </c>
      <c r="X225" s="162" t="s">
        <v>540</v>
      </c>
      <c r="Y225" s="149" t="s">
        <v>71</v>
      </c>
      <c r="Z225" s="153">
        <v>46295</v>
      </c>
      <c r="AA225" s="153">
        <v>46353</v>
      </c>
      <c r="AB225" s="166"/>
      <c r="AC225" s="166"/>
      <c r="AD225" s="166"/>
      <c r="AE225" s="166"/>
      <c r="AF225" s="149" t="str">
        <f t="shared" si="8"/>
        <v>Поставка предохранителей</v>
      </c>
      <c r="AG225" s="149" t="s">
        <v>206</v>
      </c>
      <c r="AH225" s="166">
        <v>796</v>
      </c>
      <c r="AI225" s="166" t="s">
        <v>541</v>
      </c>
      <c r="AJ225" s="184">
        <v>4461</v>
      </c>
      <c r="AK225" s="149">
        <v>5200000000</v>
      </c>
      <c r="AL225" s="166" t="s">
        <v>542</v>
      </c>
      <c r="AM225" s="153">
        <v>46374</v>
      </c>
      <c r="AN225" s="153">
        <v>46381</v>
      </c>
      <c r="AO225" s="153">
        <v>46752</v>
      </c>
      <c r="AP225" s="166">
        <v>2027</v>
      </c>
      <c r="AQ225" s="166"/>
      <c r="AR225" s="166"/>
      <c r="AS225" s="166"/>
      <c r="AT225" s="166"/>
      <c r="AU225" s="166"/>
      <c r="AV225" s="166"/>
      <c r="AW225" s="166"/>
      <c r="AX225" s="166"/>
      <c r="AY225" s="166"/>
      <c r="AZ225" s="166"/>
      <c r="BA225" s="166"/>
      <c r="BB225" s="166"/>
    </row>
    <row r="226" spans="1:54" s="181" customFormat="1" ht="38.25" x14ac:dyDescent="0.25">
      <c r="A226" s="183" t="s">
        <v>198</v>
      </c>
      <c r="B226" s="191" t="s">
        <v>1955</v>
      </c>
      <c r="C226" s="289" t="s">
        <v>60</v>
      </c>
      <c r="D226" s="158" t="s">
        <v>530</v>
      </c>
      <c r="E226" s="289" t="s">
        <v>200</v>
      </c>
      <c r="F226" s="290" t="s">
        <v>247</v>
      </c>
      <c r="G226" s="305" t="s">
        <v>248</v>
      </c>
      <c r="H226" s="205" t="s">
        <v>475</v>
      </c>
      <c r="I226" s="288" t="s">
        <v>475</v>
      </c>
      <c r="J226" s="288">
        <v>1</v>
      </c>
      <c r="K226" s="289"/>
      <c r="L226" s="289" t="s">
        <v>167</v>
      </c>
      <c r="M226" s="289"/>
      <c r="N226" s="163" t="s">
        <v>204</v>
      </c>
      <c r="O226" s="286">
        <v>419.59779344262387</v>
      </c>
      <c r="P226" s="286">
        <v>511.90930800000109</v>
      </c>
      <c r="Q226" s="286"/>
      <c r="R226" s="165"/>
      <c r="S226" s="165">
        <v>511.90930800000109</v>
      </c>
      <c r="T226" s="286"/>
      <c r="U226" s="286"/>
      <c r="V226" s="286"/>
      <c r="W226" s="166" t="s">
        <v>87</v>
      </c>
      <c r="X226" s="162" t="s">
        <v>540</v>
      </c>
      <c r="Y226" s="149" t="s">
        <v>71</v>
      </c>
      <c r="Z226" s="153">
        <v>46295</v>
      </c>
      <c r="AA226" s="153">
        <v>46353</v>
      </c>
      <c r="AB226" s="166"/>
      <c r="AC226" s="166"/>
      <c r="AD226" s="166"/>
      <c r="AE226" s="166"/>
      <c r="AF226" s="149" t="str">
        <f t="shared" si="8"/>
        <v>Поставка резинотехнических и асботехнических изделий</v>
      </c>
      <c r="AG226" s="149" t="s">
        <v>206</v>
      </c>
      <c r="AH226" s="166">
        <v>166</v>
      </c>
      <c r="AI226" s="166" t="s">
        <v>560</v>
      </c>
      <c r="AJ226" s="184">
        <v>1722</v>
      </c>
      <c r="AK226" s="149">
        <v>5200000000</v>
      </c>
      <c r="AL226" s="166" t="s">
        <v>542</v>
      </c>
      <c r="AM226" s="153">
        <v>46374</v>
      </c>
      <c r="AN226" s="153">
        <v>46381</v>
      </c>
      <c r="AO226" s="153">
        <v>46752</v>
      </c>
      <c r="AP226" s="166">
        <v>2027</v>
      </c>
      <c r="AQ226" s="166"/>
      <c r="AR226" s="166"/>
      <c r="AS226" s="166"/>
      <c r="AT226" s="166"/>
      <c r="AU226" s="166"/>
      <c r="AV226" s="166"/>
      <c r="AW226" s="166"/>
      <c r="AX226" s="166"/>
      <c r="AY226" s="166"/>
      <c r="AZ226" s="166"/>
      <c r="BA226" s="166"/>
      <c r="BB226" s="166"/>
    </row>
    <row r="227" spans="1:54" s="181" customFormat="1" ht="38.25" x14ac:dyDescent="0.25">
      <c r="A227" s="183" t="s">
        <v>198</v>
      </c>
      <c r="B227" s="191" t="s">
        <v>1956</v>
      </c>
      <c r="C227" s="289" t="s">
        <v>60</v>
      </c>
      <c r="D227" s="158" t="s">
        <v>530</v>
      </c>
      <c r="E227" s="289" t="s">
        <v>200</v>
      </c>
      <c r="F227" s="290" t="s">
        <v>250</v>
      </c>
      <c r="G227" s="305" t="s">
        <v>251</v>
      </c>
      <c r="H227" s="183" t="s">
        <v>389</v>
      </c>
      <c r="I227" s="183" t="s">
        <v>389</v>
      </c>
      <c r="J227" s="288">
        <v>1</v>
      </c>
      <c r="K227" s="289"/>
      <c r="L227" s="289" t="s">
        <v>167</v>
      </c>
      <c r="M227" s="289"/>
      <c r="N227" s="163" t="s">
        <v>204</v>
      </c>
      <c r="O227" s="286">
        <v>511.44253770491673</v>
      </c>
      <c r="P227" s="286">
        <v>623.95989599999837</v>
      </c>
      <c r="Q227" s="286"/>
      <c r="R227" s="165"/>
      <c r="S227" s="165">
        <v>623.95989599999837</v>
      </c>
      <c r="T227" s="286"/>
      <c r="U227" s="286"/>
      <c r="V227" s="286"/>
      <c r="W227" s="166" t="s">
        <v>87</v>
      </c>
      <c r="X227" s="162" t="s">
        <v>540</v>
      </c>
      <c r="Y227" s="149" t="s">
        <v>71</v>
      </c>
      <c r="Z227" s="153">
        <v>46295</v>
      </c>
      <c r="AA227" s="153">
        <v>46353</v>
      </c>
      <c r="AB227" s="166"/>
      <c r="AC227" s="166"/>
      <c r="AD227" s="166"/>
      <c r="AE227" s="166"/>
      <c r="AF227" s="149" t="str">
        <f t="shared" si="8"/>
        <v>Поставка рубильников</v>
      </c>
      <c r="AG227" s="149" t="s">
        <v>206</v>
      </c>
      <c r="AH227" s="166">
        <v>796</v>
      </c>
      <c r="AI227" s="166" t="s">
        <v>541</v>
      </c>
      <c r="AJ227" s="184">
        <v>119</v>
      </c>
      <c r="AK227" s="149">
        <v>5200000000</v>
      </c>
      <c r="AL227" s="166" t="s">
        <v>542</v>
      </c>
      <c r="AM227" s="153">
        <v>46374</v>
      </c>
      <c r="AN227" s="153">
        <v>46381</v>
      </c>
      <c r="AO227" s="153">
        <v>46752</v>
      </c>
      <c r="AP227" s="166">
        <v>2027</v>
      </c>
      <c r="AQ227" s="166"/>
      <c r="AR227" s="166"/>
      <c r="AS227" s="166"/>
      <c r="AT227" s="166"/>
      <c r="AU227" s="166"/>
      <c r="AV227" s="166"/>
      <c r="AW227" s="166"/>
      <c r="AX227" s="166"/>
      <c r="AY227" s="166"/>
      <c r="AZ227" s="166"/>
      <c r="BA227" s="166"/>
      <c r="BB227" s="166"/>
    </row>
    <row r="228" spans="1:54" s="181" customFormat="1" ht="38.25" x14ac:dyDescent="0.25">
      <c r="A228" s="183" t="s">
        <v>198</v>
      </c>
      <c r="B228" s="191" t="s">
        <v>1957</v>
      </c>
      <c r="C228" s="289" t="s">
        <v>60</v>
      </c>
      <c r="D228" s="158" t="s">
        <v>530</v>
      </c>
      <c r="E228" s="289" t="s">
        <v>200</v>
      </c>
      <c r="F228" s="290" t="s">
        <v>563</v>
      </c>
      <c r="G228" s="305" t="s">
        <v>477</v>
      </c>
      <c r="H228" s="183" t="s">
        <v>210</v>
      </c>
      <c r="I228" s="183" t="s">
        <v>210</v>
      </c>
      <c r="J228" s="288">
        <v>1</v>
      </c>
      <c r="K228" s="289"/>
      <c r="L228" s="289" t="s">
        <v>167</v>
      </c>
      <c r="M228" s="289"/>
      <c r="N228" s="163" t="s">
        <v>204</v>
      </c>
      <c r="O228" s="286">
        <v>21772.601537704908</v>
      </c>
      <c r="P228" s="286">
        <v>26562.573875999988</v>
      </c>
      <c r="Q228" s="286"/>
      <c r="R228" s="165"/>
      <c r="S228" s="165">
        <v>26562.573875999988</v>
      </c>
      <c r="T228" s="286"/>
      <c r="U228" s="286"/>
      <c r="V228" s="286"/>
      <c r="W228" s="166" t="s">
        <v>87</v>
      </c>
      <c r="X228" s="162" t="s">
        <v>540</v>
      </c>
      <c r="Y228" s="149" t="s">
        <v>71</v>
      </c>
      <c r="Z228" s="153">
        <v>46295</v>
      </c>
      <c r="AA228" s="153">
        <v>46353</v>
      </c>
      <c r="AB228" s="166"/>
      <c r="AC228" s="166"/>
      <c r="AD228" s="166"/>
      <c r="AE228" s="166"/>
      <c r="AF228" s="149" t="str">
        <f t="shared" si="8"/>
        <v>Поставка самонесущего изолированного провода (СИП) на напряжение до 35 кВ</v>
      </c>
      <c r="AG228" s="149" t="s">
        <v>206</v>
      </c>
      <c r="AH228" s="176" t="s">
        <v>564</v>
      </c>
      <c r="AI228" s="166" t="s">
        <v>565</v>
      </c>
      <c r="AJ228" s="184">
        <v>86477</v>
      </c>
      <c r="AK228" s="149">
        <v>5200000000</v>
      </c>
      <c r="AL228" s="166" t="s">
        <v>542</v>
      </c>
      <c r="AM228" s="153">
        <v>46374</v>
      </c>
      <c r="AN228" s="153">
        <v>46381</v>
      </c>
      <c r="AO228" s="153">
        <v>46752</v>
      </c>
      <c r="AP228" s="166">
        <v>2027</v>
      </c>
      <c r="AQ228" s="166"/>
      <c r="AR228" s="166"/>
      <c r="AS228" s="166"/>
      <c r="AT228" s="166"/>
      <c r="AU228" s="166"/>
      <c r="AV228" s="166"/>
      <c r="AW228" s="166"/>
      <c r="AX228" s="166"/>
      <c r="AY228" s="166"/>
      <c r="AZ228" s="166"/>
      <c r="BA228" s="166"/>
      <c r="BB228" s="166"/>
    </row>
    <row r="229" spans="1:54" s="181" customFormat="1" ht="38.25" x14ac:dyDescent="0.25">
      <c r="A229" s="183" t="s">
        <v>198</v>
      </c>
      <c r="B229" s="191" t="s">
        <v>1958</v>
      </c>
      <c r="C229" s="289" t="s">
        <v>60</v>
      </c>
      <c r="D229" s="158" t="s">
        <v>530</v>
      </c>
      <c r="E229" s="289" t="s">
        <v>200</v>
      </c>
      <c r="F229" s="290" t="s">
        <v>252</v>
      </c>
      <c r="G229" s="305" t="s">
        <v>253</v>
      </c>
      <c r="H229" s="289" t="s">
        <v>220</v>
      </c>
      <c r="I229" s="289" t="s">
        <v>220</v>
      </c>
      <c r="J229" s="288">
        <v>1</v>
      </c>
      <c r="K229" s="289"/>
      <c r="L229" s="289" t="s">
        <v>167</v>
      </c>
      <c r="M229" s="289"/>
      <c r="N229" s="163" t="s">
        <v>204</v>
      </c>
      <c r="O229" s="286">
        <v>3648.8583639344292</v>
      </c>
      <c r="P229" s="286">
        <v>4451.6072040000035</v>
      </c>
      <c r="Q229" s="286"/>
      <c r="R229" s="165"/>
      <c r="S229" s="165">
        <v>4451.6072040000035</v>
      </c>
      <c r="T229" s="286"/>
      <c r="U229" s="286"/>
      <c r="V229" s="286"/>
      <c r="W229" s="166" t="s">
        <v>87</v>
      </c>
      <c r="X229" s="162" t="s">
        <v>540</v>
      </c>
      <c r="Y229" s="149" t="s">
        <v>71</v>
      </c>
      <c r="Z229" s="153">
        <v>46295</v>
      </c>
      <c r="AA229" s="153">
        <v>46353</v>
      </c>
      <c r="AB229" s="166"/>
      <c r="AC229" s="166"/>
      <c r="AD229" s="166"/>
      <c r="AE229" s="166"/>
      <c r="AF229" s="149" t="str">
        <f t="shared" si="8"/>
        <v>Поставка сетевого железобетона</v>
      </c>
      <c r="AG229" s="149" t="s">
        <v>206</v>
      </c>
      <c r="AH229" s="166">
        <v>796</v>
      </c>
      <c r="AI229" s="166" t="s">
        <v>541</v>
      </c>
      <c r="AJ229" s="184">
        <v>712</v>
      </c>
      <c r="AK229" s="149">
        <v>5200000000</v>
      </c>
      <c r="AL229" s="166" t="s">
        <v>542</v>
      </c>
      <c r="AM229" s="153">
        <v>46374</v>
      </c>
      <c r="AN229" s="153">
        <v>46381</v>
      </c>
      <c r="AO229" s="153">
        <v>46752</v>
      </c>
      <c r="AP229" s="166">
        <v>2027</v>
      </c>
      <c r="AQ229" s="166"/>
      <c r="AR229" s="166"/>
      <c r="AS229" s="166"/>
      <c r="AT229" s="166"/>
      <c r="AU229" s="166"/>
      <c r="AV229" s="166"/>
      <c r="AW229" s="166"/>
      <c r="AX229" s="166"/>
      <c r="AY229" s="166"/>
      <c r="AZ229" s="166"/>
      <c r="BA229" s="166"/>
      <c r="BB229" s="166"/>
    </row>
    <row r="230" spans="1:54" s="181" customFormat="1" ht="38.25" x14ac:dyDescent="0.25">
      <c r="A230" s="183" t="s">
        <v>198</v>
      </c>
      <c r="B230" s="191" t="s">
        <v>1959</v>
      </c>
      <c r="C230" s="289" t="s">
        <v>60</v>
      </c>
      <c r="D230" s="158" t="s">
        <v>530</v>
      </c>
      <c r="E230" s="289" t="s">
        <v>200</v>
      </c>
      <c r="F230" s="290" t="s">
        <v>258</v>
      </c>
      <c r="G230" s="305" t="s">
        <v>259</v>
      </c>
      <c r="H230" s="205" t="s">
        <v>297</v>
      </c>
      <c r="I230" s="288" t="s">
        <v>297</v>
      </c>
      <c r="J230" s="288">
        <v>1</v>
      </c>
      <c r="K230" s="289"/>
      <c r="L230" s="289" t="s">
        <v>167</v>
      </c>
      <c r="M230" s="289"/>
      <c r="N230" s="163" t="s">
        <v>204</v>
      </c>
      <c r="O230" s="286">
        <v>2635.0304262295081</v>
      </c>
      <c r="P230" s="286">
        <v>3214.7371199999998</v>
      </c>
      <c r="Q230" s="286"/>
      <c r="R230" s="165"/>
      <c r="S230" s="165">
        <v>3214.7371199999998</v>
      </c>
      <c r="T230" s="286"/>
      <c r="U230" s="286"/>
      <c r="V230" s="286"/>
      <c r="W230" s="166" t="s">
        <v>87</v>
      </c>
      <c r="X230" s="162" t="s">
        <v>540</v>
      </c>
      <c r="Y230" s="149" t="s">
        <v>71</v>
      </c>
      <c r="Z230" s="153">
        <v>46295</v>
      </c>
      <c r="AA230" s="153">
        <v>46353</v>
      </c>
      <c r="AB230" s="166"/>
      <c r="AC230" s="166"/>
      <c r="AD230" s="166"/>
      <c r="AE230" s="166"/>
      <c r="AF230" s="149" t="str">
        <f t="shared" si="8"/>
        <v>Поставка устройств РЗА</v>
      </c>
      <c r="AG230" s="149" t="s">
        <v>206</v>
      </c>
      <c r="AH230" s="166">
        <v>796</v>
      </c>
      <c r="AI230" s="166" t="s">
        <v>541</v>
      </c>
      <c r="AJ230" s="184">
        <v>12</v>
      </c>
      <c r="AK230" s="149">
        <v>5200000000</v>
      </c>
      <c r="AL230" s="166" t="s">
        <v>542</v>
      </c>
      <c r="AM230" s="153">
        <v>46374</v>
      </c>
      <c r="AN230" s="153">
        <v>46381</v>
      </c>
      <c r="AO230" s="153">
        <v>46752</v>
      </c>
      <c r="AP230" s="166">
        <v>2027</v>
      </c>
      <c r="AQ230" s="166"/>
      <c r="AR230" s="166"/>
      <c r="AS230" s="166"/>
      <c r="AT230" s="166"/>
      <c r="AU230" s="166"/>
      <c r="AV230" s="166"/>
      <c r="AW230" s="166"/>
      <c r="AX230" s="166"/>
      <c r="AY230" s="166"/>
      <c r="AZ230" s="166"/>
      <c r="BA230" s="166"/>
      <c r="BB230" s="166"/>
    </row>
    <row r="231" spans="1:54" s="181" customFormat="1" ht="38.25" x14ac:dyDescent="0.25">
      <c r="A231" s="183" t="s">
        <v>198</v>
      </c>
      <c r="B231" s="191" t="s">
        <v>1960</v>
      </c>
      <c r="C231" s="289" t="s">
        <v>60</v>
      </c>
      <c r="D231" s="158" t="s">
        <v>530</v>
      </c>
      <c r="E231" s="289" t="s">
        <v>200</v>
      </c>
      <c r="F231" s="290" t="s">
        <v>261</v>
      </c>
      <c r="G231" s="305" t="s">
        <v>262</v>
      </c>
      <c r="H231" s="183" t="s">
        <v>263</v>
      </c>
      <c r="I231" s="183" t="s">
        <v>471</v>
      </c>
      <c r="J231" s="288">
        <v>2</v>
      </c>
      <c r="K231" s="289"/>
      <c r="L231" s="289" t="s">
        <v>167</v>
      </c>
      <c r="M231" s="289"/>
      <c r="N231" s="163" t="s">
        <v>204</v>
      </c>
      <c r="O231" s="286">
        <v>860.87475737704392</v>
      </c>
      <c r="P231" s="286">
        <v>1050.2672039999936</v>
      </c>
      <c r="Q231" s="286"/>
      <c r="R231" s="165"/>
      <c r="S231" s="165">
        <v>1050.2672039999936</v>
      </c>
      <c r="T231" s="286"/>
      <c r="U231" s="286"/>
      <c r="V231" s="286"/>
      <c r="W231" s="166" t="s">
        <v>87</v>
      </c>
      <c r="X231" s="162" t="s">
        <v>540</v>
      </c>
      <c r="Y231" s="149" t="s">
        <v>71</v>
      </c>
      <c r="Z231" s="153">
        <v>46295</v>
      </c>
      <c r="AA231" s="153">
        <v>46353</v>
      </c>
      <c r="AB231" s="166"/>
      <c r="AC231" s="166"/>
      <c r="AD231" s="166"/>
      <c r="AE231" s="166"/>
      <c r="AF231" s="149" t="str">
        <f t="shared" si="8"/>
        <v>Поставка продукции химической</v>
      </c>
      <c r="AG231" s="149" t="s">
        <v>206</v>
      </c>
      <c r="AH231" s="166">
        <v>166</v>
      </c>
      <c r="AI231" s="166" t="s">
        <v>560</v>
      </c>
      <c r="AJ231" s="184">
        <v>1975</v>
      </c>
      <c r="AK231" s="149">
        <v>5200000000</v>
      </c>
      <c r="AL231" s="166" t="s">
        <v>542</v>
      </c>
      <c r="AM231" s="153">
        <v>46374</v>
      </c>
      <c r="AN231" s="153">
        <v>46381</v>
      </c>
      <c r="AO231" s="153">
        <v>46752</v>
      </c>
      <c r="AP231" s="166">
        <v>2027</v>
      </c>
      <c r="AQ231" s="166"/>
      <c r="AR231" s="166"/>
      <c r="AS231" s="166"/>
      <c r="AT231" s="166"/>
      <c r="AU231" s="166"/>
      <c r="AV231" s="166"/>
      <c r="AW231" s="166"/>
      <c r="AX231" s="166"/>
      <c r="AY231" s="166"/>
      <c r="AZ231" s="166"/>
      <c r="BA231" s="166"/>
      <c r="BB231" s="166"/>
    </row>
    <row r="232" spans="1:54" s="181" customFormat="1" ht="38.25" x14ac:dyDescent="0.25">
      <c r="A232" s="183" t="s">
        <v>198</v>
      </c>
      <c r="B232" s="191" t="s">
        <v>1961</v>
      </c>
      <c r="C232" s="289" t="s">
        <v>60</v>
      </c>
      <c r="D232" s="158" t="s">
        <v>530</v>
      </c>
      <c r="E232" s="289" t="s">
        <v>200</v>
      </c>
      <c r="F232" s="290" t="s">
        <v>566</v>
      </c>
      <c r="G232" s="305" t="s">
        <v>491</v>
      </c>
      <c r="H232" s="205" t="s">
        <v>430</v>
      </c>
      <c r="I232" s="288" t="s">
        <v>430</v>
      </c>
      <c r="J232" s="288">
        <v>1</v>
      </c>
      <c r="K232" s="289"/>
      <c r="L232" s="289" t="s">
        <v>167</v>
      </c>
      <c r="M232" s="289"/>
      <c r="N232" s="163" t="s">
        <v>204</v>
      </c>
      <c r="O232" s="286">
        <v>526.66855081967208</v>
      </c>
      <c r="P232" s="286">
        <v>642.53563199999996</v>
      </c>
      <c r="Q232" s="286"/>
      <c r="R232" s="165"/>
      <c r="S232" s="165">
        <v>642.53563199999996</v>
      </c>
      <c r="T232" s="286"/>
      <c r="U232" s="286"/>
      <c r="V232" s="286"/>
      <c r="W232" s="166" t="s">
        <v>87</v>
      </c>
      <c r="X232" s="162" t="s">
        <v>540</v>
      </c>
      <c r="Y232" s="149" t="s">
        <v>71</v>
      </c>
      <c r="Z232" s="153">
        <v>46295</v>
      </c>
      <c r="AA232" s="153">
        <v>46353</v>
      </c>
      <c r="AB232" s="166"/>
      <c r="AC232" s="166"/>
      <c r="AD232" s="166"/>
      <c r="AE232" s="166"/>
      <c r="AF232" s="149" t="str">
        <f t="shared" si="8"/>
        <v>Поставка электродвигателей, редукторов</v>
      </c>
      <c r="AG232" s="149" t="s">
        <v>206</v>
      </c>
      <c r="AH232" s="166">
        <v>796</v>
      </c>
      <c r="AI232" s="166" t="s">
        <v>541</v>
      </c>
      <c r="AJ232" s="184">
        <v>63</v>
      </c>
      <c r="AK232" s="149">
        <v>5200000000</v>
      </c>
      <c r="AL232" s="166" t="s">
        <v>542</v>
      </c>
      <c r="AM232" s="153">
        <v>46374</v>
      </c>
      <c r="AN232" s="153">
        <v>46381</v>
      </c>
      <c r="AO232" s="153">
        <v>46752</v>
      </c>
      <c r="AP232" s="166">
        <v>2027</v>
      </c>
      <c r="AQ232" s="166"/>
      <c r="AR232" s="166"/>
      <c r="AS232" s="166"/>
      <c r="AT232" s="166"/>
      <c r="AU232" s="166"/>
      <c r="AV232" s="166"/>
      <c r="AW232" s="166"/>
      <c r="AX232" s="166"/>
      <c r="AY232" s="166"/>
      <c r="AZ232" s="166"/>
      <c r="BA232" s="166"/>
      <c r="BB232" s="166"/>
    </row>
    <row r="233" spans="1:54" s="181" customFormat="1" ht="38.25" x14ac:dyDescent="0.25">
      <c r="A233" s="183" t="s">
        <v>198</v>
      </c>
      <c r="B233" s="191" t="s">
        <v>1962</v>
      </c>
      <c r="C233" s="289" t="s">
        <v>60</v>
      </c>
      <c r="D233" s="158" t="s">
        <v>530</v>
      </c>
      <c r="E233" s="289" t="s">
        <v>200</v>
      </c>
      <c r="F233" s="290" t="s">
        <v>265</v>
      </c>
      <c r="G233" s="305" t="s">
        <v>266</v>
      </c>
      <c r="H233" s="183" t="s">
        <v>267</v>
      </c>
      <c r="I233" s="183" t="s">
        <v>267</v>
      </c>
      <c r="J233" s="288">
        <v>2</v>
      </c>
      <c r="K233" s="289"/>
      <c r="L233" s="289" t="s">
        <v>167</v>
      </c>
      <c r="M233" s="289"/>
      <c r="N233" s="163" t="s">
        <v>204</v>
      </c>
      <c r="O233" s="286">
        <v>683.43665901639417</v>
      </c>
      <c r="P233" s="286">
        <v>833.79272400000082</v>
      </c>
      <c r="Q233" s="286"/>
      <c r="R233" s="165"/>
      <c r="S233" s="165">
        <v>833.79272400000082</v>
      </c>
      <c r="T233" s="286"/>
      <c r="U233" s="286"/>
      <c r="V233" s="286"/>
      <c r="W233" s="166" t="s">
        <v>87</v>
      </c>
      <c r="X233" s="162" t="s">
        <v>540</v>
      </c>
      <c r="Y233" s="149" t="s">
        <v>71</v>
      </c>
      <c r="Z233" s="153">
        <v>46295</v>
      </c>
      <c r="AA233" s="153">
        <v>46353</v>
      </c>
      <c r="AB233" s="166"/>
      <c r="AC233" s="166"/>
      <c r="AD233" s="166"/>
      <c r="AE233" s="166"/>
      <c r="AF233" s="149" t="str">
        <f t="shared" si="8"/>
        <v>Поставка цветного металлопроката</v>
      </c>
      <c r="AG233" s="149" t="s">
        <v>206</v>
      </c>
      <c r="AH233" s="166">
        <v>166</v>
      </c>
      <c r="AI233" s="166" t="s">
        <v>560</v>
      </c>
      <c r="AJ233" s="184">
        <v>1029</v>
      </c>
      <c r="AK233" s="149">
        <v>5200000000</v>
      </c>
      <c r="AL233" s="166" t="s">
        <v>542</v>
      </c>
      <c r="AM233" s="153">
        <v>46374</v>
      </c>
      <c r="AN233" s="153">
        <v>46381</v>
      </c>
      <c r="AO233" s="153">
        <v>46752</v>
      </c>
      <c r="AP233" s="166">
        <v>2027</v>
      </c>
      <c r="AQ233" s="166"/>
      <c r="AR233" s="166"/>
      <c r="AS233" s="166"/>
      <c r="AT233" s="166"/>
      <c r="AU233" s="166"/>
      <c r="AV233" s="166"/>
      <c r="AW233" s="166"/>
      <c r="AX233" s="166"/>
      <c r="AY233" s="166"/>
      <c r="AZ233" s="166"/>
      <c r="BA233" s="166"/>
      <c r="BB233" s="166"/>
    </row>
    <row r="234" spans="1:54" s="181" customFormat="1" ht="38.25" x14ac:dyDescent="0.25">
      <c r="A234" s="183" t="s">
        <v>198</v>
      </c>
      <c r="B234" s="191" t="s">
        <v>1963</v>
      </c>
      <c r="C234" s="289" t="s">
        <v>60</v>
      </c>
      <c r="D234" s="158" t="s">
        <v>530</v>
      </c>
      <c r="E234" s="289" t="s">
        <v>200</v>
      </c>
      <c r="F234" s="290" t="s">
        <v>272</v>
      </c>
      <c r="G234" s="305" t="s">
        <v>273</v>
      </c>
      <c r="H234" s="205" t="s">
        <v>228</v>
      </c>
      <c r="I234" s="288" t="s">
        <v>228</v>
      </c>
      <c r="J234" s="288">
        <v>1</v>
      </c>
      <c r="K234" s="289"/>
      <c r="L234" s="289" t="s">
        <v>167</v>
      </c>
      <c r="M234" s="289"/>
      <c r="N234" s="163" t="s">
        <v>204</v>
      </c>
      <c r="O234" s="286">
        <v>543.29954754098435</v>
      </c>
      <c r="P234" s="286">
        <v>662.82544800000085</v>
      </c>
      <c r="Q234" s="286"/>
      <c r="R234" s="165"/>
      <c r="S234" s="165">
        <v>662.82544800000085</v>
      </c>
      <c r="T234" s="286"/>
      <c r="U234" s="286"/>
      <c r="V234" s="286"/>
      <c r="W234" s="166" t="s">
        <v>87</v>
      </c>
      <c r="X234" s="162" t="s">
        <v>540</v>
      </c>
      <c r="Y234" s="149" t="s">
        <v>71</v>
      </c>
      <c r="Z234" s="153">
        <v>46295</v>
      </c>
      <c r="AA234" s="153">
        <v>46353</v>
      </c>
      <c r="AB234" s="166"/>
      <c r="AC234" s="166"/>
      <c r="AD234" s="166"/>
      <c r="AE234" s="166"/>
      <c r="AF234" s="149" t="str">
        <f t="shared" si="8"/>
        <v>Поставка электротехнических вспомогательных материалов и оборудования</v>
      </c>
      <c r="AG234" s="149" t="s">
        <v>206</v>
      </c>
      <c r="AH234" s="166">
        <v>796</v>
      </c>
      <c r="AI234" s="166" t="s">
        <v>541</v>
      </c>
      <c r="AJ234" s="184">
        <v>676</v>
      </c>
      <c r="AK234" s="149">
        <v>5200000000</v>
      </c>
      <c r="AL234" s="166" t="s">
        <v>542</v>
      </c>
      <c r="AM234" s="153">
        <v>46374</v>
      </c>
      <c r="AN234" s="153">
        <v>46381</v>
      </c>
      <c r="AO234" s="153">
        <v>46752</v>
      </c>
      <c r="AP234" s="166">
        <v>2027</v>
      </c>
      <c r="AQ234" s="166"/>
      <c r="AR234" s="166"/>
      <c r="AS234" s="166"/>
      <c r="AT234" s="166"/>
      <c r="AU234" s="166"/>
      <c r="AV234" s="166"/>
      <c r="AW234" s="166"/>
      <c r="AX234" s="166"/>
      <c r="AY234" s="166"/>
      <c r="AZ234" s="166"/>
      <c r="BA234" s="166"/>
      <c r="BB234" s="166"/>
    </row>
    <row r="235" spans="1:54" s="181" customFormat="1" ht="38.25" x14ac:dyDescent="0.25">
      <c r="A235" s="183" t="s">
        <v>198</v>
      </c>
      <c r="B235" s="191" t="s">
        <v>1964</v>
      </c>
      <c r="C235" s="289" t="s">
        <v>60</v>
      </c>
      <c r="D235" s="158" t="s">
        <v>530</v>
      </c>
      <c r="E235" s="289" t="s">
        <v>200</v>
      </c>
      <c r="F235" s="290" t="s">
        <v>567</v>
      </c>
      <c r="G235" s="305" t="s">
        <v>443</v>
      </c>
      <c r="H235" s="183" t="s">
        <v>444</v>
      </c>
      <c r="I235" s="183" t="s">
        <v>444</v>
      </c>
      <c r="J235" s="288">
        <v>1</v>
      </c>
      <c r="K235" s="289"/>
      <c r="L235" s="289" t="s">
        <v>167</v>
      </c>
      <c r="M235" s="289"/>
      <c r="N235" s="163" t="s">
        <v>204</v>
      </c>
      <c r="O235" s="286">
        <v>1380.8634491803273</v>
      </c>
      <c r="P235" s="286">
        <v>1684.6534079999992</v>
      </c>
      <c r="Q235" s="286"/>
      <c r="R235" s="165"/>
      <c r="S235" s="165">
        <v>1684.6534079999992</v>
      </c>
      <c r="T235" s="286"/>
      <c r="U235" s="286"/>
      <c r="V235" s="286"/>
      <c r="W235" s="166" t="s">
        <v>87</v>
      </c>
      <c r="X235" s="162" t="s">
        <v>540</v>
      </c>
      <c r="Y235" s="149" t="s">
        <v>71</v>
      </c>
      <c r="Z235" s="153">
        <v>46295</v>
      </c>
      <c r="AA235" s="153">
        <v>46353</v>
      </c>
      <c r="AB235" s="166"/>
      <c r="AC235" s="166"/>
      <c r="AD235" s="166"/>
      <c r="AE235" s="166"/>
      <c r="AF235" s="149" t="str">
        <f t="shared" si="8"/>
        <v>Поставка инертных материалов</v>
      </c>
      <c r="AG235" s="149" t="s">
        <v>206</v>
      </c>
      <c r="AH235" s="166">
        <v>113</v>
      </c>
      <c r="AI235" s="166" t="s">
        <v>568</v>
      </c>
      <c r="AJ235" s="184">
        <v>429</v>
      </c>
      <c r="AK235" s="149">
        <v>5200000000</v>
      </c>
      <c r="AL235" s="166" t="s">
        <v>542</v>
      </c>
      <c r="AM235" s="153">
        <v>46374</v>
      </c>
      <c r="AN235" s="153">
        <v>46381</v>
      </c>
      <c r="AO235" s="153">
        <v>46752</v>
      </c>
      <c r="AP235" s="166">
        <v>2027</v>
      </c>
      <c r="AQ235" s="166"/>
      <c r="AR235" s="166"/>
      <c r="AS235" s="166"/>
      <c r="AT235" s="166"/>
      <c r="AU235" s="166"/>
      <c r="AV235" s="166"/>
      <c r="AW235" s="166"/>
      <c r="AX235" s="166"/>
      <c r="AY235" s="166"/>
      <c r="AZ235" s="166"/>
      <c r="BA235" s="166"/>
      <c r="BB235" s="166"/>
    </row>
    <row r="236" spans="1:54" s="181" customFormat="1" ht="38.25" x14ac:dyDescent="0.25">
      <c r="A236" s="183" t="s">
        <v>198</v>
      </c>
      <c r="B236" s="191" t="s">
        <v>1965</v>
      </c>
      <c r="C236" s="289" t="s">
        <v>60</v>
      </c>
      <c r="D236" s="158" t="s">
        <v>530</v>
      </c>
      <c r="E236" s="289" t="s">
        <v>200</v>
      </c>
      <c r="F236" s="290" t="s">
        <v>275</v>
      </c>
      <c r="G236" s="305" t="s">
        <v>276</v>
      </c>
      <c r="H236" s="205" t="s">
        <v>569</v>
      </c>
      <c r="I236" s="288" t="s">
        <v>569</v>
      </c>
      <c r="J236" s="288">
        <v>1</v>
      </c>
      <c r="K236" s="289"/>
      <c r="L236" s="289" t="s">
        <v>167</v>
      </c>
      <c r="M236" s="289"/>
      <c r="N236" s="163" t="s">
        <v>204</v>
      </c>
      <c r="O236" s="286">
        <v>515.27160000000015</v>
      </c>
      <c r="P236" s="286">
        <v>628.63135200000011</v>
      </c>
      <c r="Q236" s="286"/>
      <c r="R236" s="165"/>
      <c r="S236" s="165">
        <v>628.63135200000011</v>
      </c>
      <c r="T236" s="286"/>
      <c r="U236" s="286"/>
      <c r="V236" s="286"/>
      <c r="W236" s="166" t="s">
        <v>87</v>
      </c>
      <c r="X236" s="162" t="s">
        <v>540</v>
      </c>
      <c r="Y236" s="149" t="s">
        <v>71</v>
      </c>
      <c r="Z236" s="153">
        <v>46295</v>
      </c>
      <c r="AA236" s="153">
        <v>46353</v>
      </c>
      <c r="AB236" s="166"/>
      <c r="AC236" s="166"/>
      <c r="AD236" s="166"/>
      <c r="AE236" s="166"/>
      <c r="AF236" s="149" t="str">
        <f t="shared" si="8"/>
        <v>Поставка котлов, водонагревателей, ТЭН</v>
      </c>
      <c r="AG236" s="149" t="s">
        <v>206</v>
      </c>
      <c r="AH236" s="166">
        <v>796</v>
      </c>
      <c r="AI236" s="166" t="s">
        <v>541</v>
      </c>
      <c r="AJ236" s="184">
        <v>746</v>
      </c>
      <c r="AK236" s="149">
        <v>5200000000</v>
      </c>
      <c r="AL236" s="166" t="s">
        <v>542</v>
      </c>
      <c r="AM236" s="153">
        <v>46374</v>
      </c>
      <c r="AN236" s="153">
        <v>46381</v>
      </c>
      <c r="AO236" s="153">
        <v>46752</v>
      </c>
      <c r="AP236" s="166">
        <v>2027</v>
      </c>
      <c r="AQ236" s="166"/>
      <c r="AR236" s="166"/>
      <c r="AS236" s="166"/>
      <c r="AT236" s="166"/>
      <c r="AU236" s="166"/>
      <c r="AV236" s="166"/>
      <c r="AW236" s="166"/>
      <c r="AX236" s="166"/>
      <c r="AY236" s="166"/>
      <c r="AZ236" s="166"/>
      <c r="BA236" s="166"/>
      <c r="BB236" s="166"/>
    </row>
    <row r="237" spans="1:54" s="181" customFormat="1" ht="38.25" x14ac:dyDescent="0.25">
      <c r="A237" s="183" t="s">
        <v>198</v>
      </c>
      <c r="B237" s="191" t="s">
        <v>1966</v>
      </c>
      <c r="C237" s="289" t="s">
        <v>60</v>
      </c>
      <c r="D237" s="158" t="s">
        <v>530</v>
      </c>
      <c r="E237" s="289" t="s">
        <v>200</v>
      </c>
      <c r="F237" s="290" t="s">
        <v>570</v>
      </c>
      <c r="G237" s="305" t="s">
        <v>571</v>
      </c>
      <c r="H237" s="205" t="s">
        <v>572</v>
      </c>
      <c r="I237" s="288" t="s">
        <v>572</v>
      </c>
      <c r="J237" s="288">
        <v>1</v>
      </c>
      <c r="K237" s="289"/>
      <c r="L237" s="289" t="s">
        <v>167</v>
      </c>
      <c r="M237" s="289"/>
      <c r="N237" s="163" t="s">
        <v>204</v>
      </c>
      <c r="O237" s="286">
        <v>2619.2577934426226</v>
      </c>
      <c r="P237" s="286">
        <v>3195.4945079999998</v>
      </c>
      <c r="Q237" s="286"/>
      <c r="R237" s="165"/>
      <c r="S237" s="165">
        <v>3195.4945079999998</v>
      </c>
      <c r="T237" s="286"/>
      <c r="U237" s="286"/>
      <c r="V237" s="286"/>
      <c r="W237" s="166" t="s">
        <v>87</v>
      </c>
      <c r="X237" s="162" t="s">
        <v>540</v>
      </c>
      <c r="Y237" s="149" t="s">
        <v>71</v>
      </c>
      <c r="Z237" s="153">
        <v>46295</v>
      </c>
      <c r="AA237" s="153">
        <v>46353</v>
      </c>
      <c r="AB237" s="166"/>
      <c r="AC237" s="166"/>
      <c r="AD237" s="166"/>
      <c r="AE237" s="166"/>
      <c r="AF237" s="149" t="str">
        <f t="shared" si="8"/>
        <v>Поставка аккумуляторных батарей для систем оперативного постоянного тока</v>
      </c>
      <c r="AG237" s="149" t="s">
        <v>206</v>
      </c>
      <c r="AH237" s="166">
        <v>796</v>
      </c>
      <c r="AI237" s="166" t="s">
        <v>541</v>
      </c>
      <c r="AJ237" s="184">
        <v>55</v>
      </c>
      <c r="AK237" s="149">
        <v>5200000000</v>
      </c>
      <c r="AL237" s="166" t="s">
        <v>542</v>
      </c>
      <c r="AM237" s="153">
        <v>46374</v>
      </c>
      <c r="AN237" s="153">
        <v>46381</v>
      </c>
      <c r="AO237" s="153">
        <v>46752</v>
      </c>
      <c r="AP237" s="166">
        <v>2027</v>
      </c>
      <c r="AQ237" s="166"/>
      <c r="AR237" s="166"/>
      <c r="AS237" s="166"/>
      <c r="AT237" s="166"/>
      <c r="AU237" s="166"/>
      <c r="AV237" s="166"/>
      <c r="AW237" s="166"/>
      <c r="AX237" s="166"/>
      <c r="AY237" s="166"/>
      <c r="AZ237" s="166"/>
      <c r="BA237" s="166"/>
      <c r="BB237" s="166"/>
    </row>
    <row r="238" spans="1:54" s="181" customFormat="1" ht="38.25" x14ac:dyDescent="0.25">
      <c r="A238" s="183" t="s">
        <v>198</v>
      </c>
      <c r="B238" s="191" t="s">
        <v>1967</v>
      </c>
      <c r="C238" s="289" t="s">
        <v>60</v>
      </c>
      <c r="D238" s="158" t="s">
        <v>530</v>
      </c>
      <c r="E238" s="289" t="s">
        <v>200</v>
      </c>
      <c r="F238" s="290" t="s">
        <v>573</v>
      </c>
      <c r="G238" s="305" t="s">
        <v>574</v>
      </c>
      <c r="H238" s="183" t="s">
        <v>217</v>
      </c>
      <c r="I238" s="183" t="s">
        <v>217</v>
      </c>
      <c r="J238" s="288">
        <v>2</v>
      </c>
      <c r="K238" s="289"/>
      <c r="L238" s="289" t="s">
        <v>167</v>
      </c>
      <c r="M238" s="289"/>
      <c r="N238" s="163" t="s">
        <v>204</v>
      </c>
      <c r="O238" s="286">
        <v>903.26599672131147</v>
      </c>
      <c r="P238" s="286">
        <v>1101.984516</v>
      </c>
      <c r="Q238" s="286"/>
      <c r="R238" s="165"/>
      <c r="S238" s="165">
        <v>1101.984516</v>
      </c>
      <c r="T238" s="286"/>
      <c r="U238" s="286"/>
      <c r="V238" s="286"/>
      <c r="W238" s="166" t="s">
        <v>87</v>
      </c>
      <c r="X238" s="162" t="s">
        <v>540</v>
      </c>
      <c r="Y238" s="149" t="s">
        <v>71</v>
      </c>
      <c r="Z238" s="153">
        <v>46295</v>
      </c>
      <c r="AA238" s="153">
        <v>46353</v>
      </c>
      <c r="AB238" s="166"/>
      <c r="AC238" s="166"/>
      <c r="AD238" s="166"/>
      <c r="AE238" s="166"/>
      <c r="AF238" s="149" t="str">
        <f t="shared" si="8"/>
        <v>Поставка запасных частей к силовым агрегатам ЯМЗ(прайс)</v>
      </c>
      <c r="AG238" s="149" t="s">
        <v>206</v>
      </c>
      <c r="AH238" s="166">
        <v>796</v>
      </c>
      <c r="AI238" s="166" t="s">
        <v>541</v>
      </c>
      <c r="AJ238" s="184">
        <v>1</v>
      </c>
      <c r="AK238" s="149">
        <v>5200000000</v>
      </c>
      <c r="AL238" s="166" t="s">
        <v>542</v>
      </c>
      <c r="AM238" s="153">
        <v>46374</v>
      </c>
      <c r="AN238" s="153">
        <v>46381</v>
      </c>
      <c r="AO238" s="153">
        <v>46752</v>
      </c>
      <c r="AP238" s="166">
        <v>2027</v>
      </c>
      <c r="AQ238" s="166"/>
      <c r="AR238" s="166"/>
      <c r="AS238" s="166"/>
      <c r="AT238" s="166"/>
      <c r="AU238" s="166"/>
      <c r="AV238" s="166"/>
      <c r="AW238" s="166"/>
      <c r="AX238" s="166"/>
      <c r="AY238" s="166"/>
      <c r="AZ238" s="166"/>
      <c r="BA238" s="166"/>
      <c r="BB238" s="166"/>
    </row>
    <row r="239" spans="1:54" s="181" customFormat="1" ht="38.25" x14ac:dyDescent="0.25">
      <c r="A239" s="183" t="s">
        <v>198</v>
      </c>
      <c r="B239" s="191" t="s">
        <v>1968</v>
      </c>
      <c r="C239" s="289" t="s">
        <v>60</v>
      </c>
      <c r="D239" s="158" t="s">
        <v>530</v>
      </c>
      <c r="E239" s="289" t="s">
        <v>200</v>
      </c>
      <c r="F239" s="290" t="s">
        <v>575</v>
      </c>
      <c r="G239" s="305" t="s">
        <v>576</v>
      </c>
      <c r="H239" s="183" t="s">
        <v>217</v>
      </c>
      <c r="I239" s="183" t="s">
        <v>217</v>
      </c>
      <c r="J239" s="288">
        <v>2</v>
      </c>
      <c r="K239" s="289"/>
      <c r="L239" s="289" t="s">
        <v>167</v>
      </c>
      <c r="M239" s="289"/>
      <c r="N239" s="163" t="s">
        <v>204</v>
      </c>
      <c r="O239" s="286">
        <v>1432.0000819672132</v>
      </c>
      <c r="P239" s="286">
        <v>1747.0400999999999</v>
      </c>
      <c r="Q239" s="286"/>
      <c r="R239" s="165"/>
      <c r="S239" s="165">
        <v>1747.0400999999999</v>
      </c>
      <c r="T239" s="286"/>
      <c r="U239" s="286"/>
      <c r="V239" s="286"/>
      <c r="W239" s="166" t="s">
        <v>87</v>
      </c>
      <c r="X239" s="162" t="s">
        <v>540</v>
      </c>
      <c r="Y239" s="149" t="s">
        <v>71</v>
      </c>
      <c r="Z239" s="153">
        <v>46295</v>
      </c>
      <c r="AA239" s="153">
        <v>46353</v>
      </c>
      <c r="AB239" s="166"/>
      <c r="AC239" s="166"/>
      <c r="AD239" s="166"/>
      <c r="AE239" s="166"/>
      <c r="AF239" s="149" t="str">
        <f t="shared" si="8"/>
        <v>(ПН) Запчасть для БКМ прайс</v>
      </c>
      <c r="AG239" s="149" t="s">
        <v>206</v>
      </c>
      <c r="AH239" s="166">
        <v>796</v>
      </c>
      <c r="AI239" s="166" t="s">
        <v>541</v>
      </c>
      <c r="AJ239" s="184">
        <v>1</v>
      </c>
      <c r="AK239" s="149">
        <v>5200000000</v>
      </c>
      <c r="AL239" s="166" t="s">
        <v>542</v>
      </c>
      <c r="AM239" s="153">
        <v>46374</v>
      </c>
      <c r="AN239" s="153">
        <v>46381</v>
      </c>
      <c r="AO239" s="153">
        <v>46752</v>
      </c>
      <c r="AP239" s="166">
        <v>2027</v>
      </c>
      <c r="AQ239" s="166"/>
      <c r="AR239" s="166"/>
      <c r="AS239" s="166"/>
      <c r="AT239" s="166"/>
      <c r="AU239" s="166"/>
      <c r="AV239" s="166"/>
      <c r="AW239" s="166"/>
      <c r="AX239" s="166"/>
      <c r="AY239" s="166"/>
      <c r="AZ239" s="166"/>
      <c r="BA239" s="166"/>
      <c r="BB239" s="166"/>
    </row>
    <row r="240" spans="1:54" s="181" customFormat="1" ht="38.25" x14ac:dyDescent="0.25">
      <c r="A240" s="183" t="s">
        <v>198</v>
      </c>
      <c r="B240" s="191" t="s">
        <v>1969</v>
      </c>
      <c r="C240" s="289" t="s">
        <v>60</v>
      </c>
      <c r="D240" s="158" t="s">
        <v>530</v>
      </c>
      <c r="E240" s="289" t="s">
        <v>200</v>
      </c>
      <c r="F240" s="290" t="s">
        <v>577</v>
      </c>
      <c r="G240" s="305" t="s">
        <v>465</v>
      </c>
      <c r="H240" s="205" t="s">
        <v>448</v>
      </c>
      <c r="I240" s="288" t="s">
        <v>448</v>
      </c>
      <c r="J240" s="288">
        <v>2</v>
      </c>
      <c r="K240" s="289"/>
      <c r="L240" s="289" t="s">
        <v>167</v>
      </c>
      <c r="M240" s="289"/>
      <c r="N240" s="163" t="s">
        <v>204</v>
      </c>
      <c r="O240" s="286">
        <v>1310.8201770491803</v>
      </c>
      <c r="P240" s="286">
        <v>1599.2006159999999</v>
      </c>
      <c r="Q240" s="286"/>
      <c r="R240" s="165"/>
      <c r="S240" s="165">
        <v>1599.2006159999999</v>
      </c>
      <c r="T240" s="286"/>
      <c r="U240" s="286"/>
      <c r="V240" s="286"/>
      <c r="W240" s="166" t="s">
        <v>87</v>
      </c>
      <c r="X240" s="162" t="s">
        <v>540</v>
      </c>
      <c r="Y240" s="149" t="s">
        <v>71</v>
      </c>
      <c r="Z240" s="153">
        <v>46295</v>
      </c>
      <c r="AA240" s="153">
        <v>46353</v>
      </c>
      <c r="AB240" s="166"/>
      <c r="AC240" s="166"/>
      <c r="AD240" s="166"/>
      <c r="AE240" s="166"/>
      <c r="AF240" s="149" t="str">
        <f t="shared" si="8"/>
        <v>Поставка оборудования ВЧ-связи</v>
      </c>
      <c r="AG240" s="149" t="s">
        <v>206</v>
      </c>
      <c r="AH240" s="166">
        <v>796</v>
      </c>
      <c r="AI240" s="166" t="s">
        <v>541</v>
      </c>
      <c r="AJ240" s="184">
        <v>2</v>
      </c>
      <c r="AK240" s="149">
        <v>5200000000</v>
      </c>
      <c r="AL240" s="166" t="s">
        <v>542</v>
      </c>
      <c r="AM240" s="153">
        <v>46374</v>
      </c>
      <c r="AN240" s="153">
        <v>46381</v>
      </c>
      <c r="AO240" s="153">
        <v>46752</v>
      </c>
      <c r="AP240" s="166">
        <v>2027</v>
      </c>
      <c r="AQ240" s="166"/>
      <c r="AR240" s="166"/>
      <c r="AS240" s="166"/>
      <c r="AT240" s="166"/>
      <c r="AU240" s="166"/>
      <c r="AV240" s="166"/>
      <c r="AW240" s="166"/>
      <c r="AX240" s="166"/>
      <c r="AY240" s="166"/>
      <c r="AZ240" s="166"/>
      <c r="BA240" s="166"/>
      <c r="BB240" s="166"/>
    </row>
    <row r="241" spans="1:54" s="181" customFormat="1" ht="38.25" x14ac:dyDescent="0.25">
      <c r="A241" s="183" t="s">
        <v>198</v>
      </c>
      <c r="B241" s="191" t="s">
        <v>1970</v>
      </c>
      <c r="C241" s="289" t="s">
        <v>60</v>
      </c>
      <c r="D241" s="158" t="s">
        <v>530</v>
      </c>
      <c r="E241" s="289" t="s">
        <v>200</v>
      </c>
      <c r="F241" s="290" t="s">
        <v>578</v>
      </c>
      <c r="G241" s="305" t="s">
        <v>433</v>
      </c>
      <c r="H241" s="183" t="s">
        <v>579</v>
      </c>
      <c r="I241" s="183" t="s">
        <v>579</v>
      </c>
      <c r="J241" s="288">
        <v>2</v>
      </c>
      <c r="K241" s="289"/>
      <c r="L241" s="289" t="s">
        <v>167</v>
      </c>
      <c r="M241" s="289"/>
      <c r="N241" s="163" t="s">
        <v>204</v>
      </c>
      <c r="O241" s="286">
        <v>4988.5629540983609</v>
      </c>
      <c r="P241" s="286">
        <v>6086.0468040000005</v>
      </c>
      <c r="Q241" s="286"/>
      <c r="R241" s="165"/>
      <c r="S241" s="165">
        <v>6086.0468040000005</v>
      </c>
      <c r="T241" s="286"/>
      <c r="U241" s="286"/>
      <c r="V241" s="286"/>
      <c r="W241" s="166" t="s">
        <v>87</v>
      </c>
      <c r="X241" s="162" t="s">
        <v>540</v>
      </c>
      <c r="Y241" s="149" t="s">
        <v>71</v>
      </c>
      <c r="Z241" s="153">
        <v>46295</v>
      </c>
      <c r="AA241" s="153">
        <v>46353</v>
      </c>
      <c r="AB241" s="166"/>
      <c r="AC241" s="166"/>
      <c r="AD241" s="166"/>
      <c r="AE241" s="166"/>
      <c r="AF241" s="149" t="str">
        <f t="shared" si="8"/>
        <v>Поставка запасных частей к двигателям ММЗ и тракторам МТЗ для прайсовых заказов</v>
      </c>
      <c r="AG241" s="149" t="s">
        <v>206</v>
      </c>
      <c r="AH241" s="166">
        <v>796</v>
      </c>
      <c r="AI241" s="166" t="s">
        <v>541</v>
      </c>
      <c r="AJ241" s="184">
        <v>1</v>
      </c>
      <c r="AK241" s="149">
        <v>5200000000</v>
      </c>
      <c r="AL241" s="166" t="s">
        <v>542</v>
      </c>
      <c r="AM241" s="153">
        <v>46374</v>
      </c>
      <c r="AN241" s="153">
        <v>46381</v>
      </c>
      <c r="AO241" s="153">
        <v>46752</v>
      </c>
      <c r="AP241" s="166">
        <v>2027</v>
      </c>
      <c r="AQ241" s="166"/>
      <c r="AR241" s="166"/>
      <c r="AS241" s="166"/>
      <c r="AT241" s="166"/>
      <c r="AU241" s="166"/>
      <c r="AV241" s="166"/>
      <c r="AW241" s="166"/>
      <c r="AX241" s="166"/>
      <c r="AY241" s="166"/>
      <c r="AZ241" s="166"/>
      <c r="BA241" s="166"/>
      <c r="BB241" s="166"/>
    </row>
    <row r="242" spans="1:54" s="181" customFormat="1" ht="38.25" x14ac:dyDescent="0.25">
      <c r="A242" s="183" t="s">
        <v>198</v>
      </c>
      <c r="B242" s="191" t="s">
        <v>1971</v>
      </c>
      <c r="C242" s="289" t="s">
        <v>60</v>
      </c>
      <c r="D242" s="158" t="s">
        <v>530</v>
      </c>
      <c r="E242" s="289" t="s">
        <v>200</v>
      </c>
      <c r="F242" s="290" t="s">
        <v>288</v>
      </c>
      <c r="G242" s="305" t="s">
        <v>289</v>
      </c>
      <c r="H242" s="288" t="s">
        <v>260</v>
      </c>
      <c r="I242" s="288" t="s">
        <v>580</v>
      </c>
      <c r="J242" s="288">
        <v>2</v>
      </c>
      <c r="K242" s="289"/>
      <c r="L242" s="289" t="s">
        <v>167</v>
      </c>
      <c r="M242" s="289"/>
      <c r="N242" s="163" t="s">
        <v>204</v>
      </c>
      <c r="O242" s="286">
        <v>826.50177049180331</v>
      </c>
      <c r="P242" s="286">
        <v>1008.33216</v>
      </c>
      <c r="Q242" s="286"/>
      <c r="R242" s="165"/>
      <c r="S242" s="165">
        <v>1008.33216</v>
      </c>
      <c r="T242" s="286"/>
      <c r="U242" s="286"/>
      <c r="V242" s="286"/>
      <c r="W242" s="166" t="s">
        <v>87</v>
      </c>
      <c r="X242" s="162" t="s">
        <v>540</v>
      </c>
      <c r="Y242" s="149" t="s">
        <v>71</v>
      </c>
      <c r="Z242" s="153">
        <v>46295</v>
      </c>
      <c r="AA242" s="153">
        <v>46353</v>
      </c>
      <c r="AB242" s="166"/>
      <c r="AC242" s="166"/>
      <c r="AD242" s="166"/>
      <c r="AE242" s="166"/>
      <c r="AF242" s="149" t="str">
        <f t="shared" si="8"/>
        <v>Поставка систем бесперебойного питания</v>
      </c>
      <c r="AG242" s="149" t="s">
        <v>206</v>
      </c>
      <c r="AH242" s="166">
        <v>796</v>
      </c>
      <c r="AI242" s="166" t="s">
        <v>541</v>
      </c>
      <c r="AJ242" s="184">
        <v>180</v>
      </c>
      <c r="AK242" s="149">
        <v>5200000000</v>
      </c>
      <c r="AL242" s="166" t="s">
        <v>542</v>
      </c>
      <c r="AM242" s="153">
        <v>46374</v>
      </c>
      <c r="AN242" s="153">
        <v>46381</v>
      </c>
      <c r="AO242" s="153">
        <v>46752</v>
      </c>
      <c r="AP242" s="166">
        <v>2027</v>
      </c>
      <c r="AQ242" s="166"/>
      <c r="AR242" s="166"/>
      <c r="AS242" s="166"/>
      <c r="AT242" s="166"/>
      <c r="AU242" s="166"/>
      <c r="AV242" s="166"/>
      <c r="AW242" s="166"/>
      <c r="AX242" s="166"/>
      <c r="AY242" s="166"/>
      <c r="AZ242" s="166"/>
      <c r="BA242" s="166"/>
      <c r="BB242" s="166"/>
    </row>
    <row r="243" spans="1:54" s="181" customFormat="1" ht="38.25" x14ac:dyDescent="0.25">
      <c r="A243" s="183" t="s">
        <v>198</v>
      </c>
      <c r="B243" s="191" t="s">
        <v>1972</v>
      </c>
      <c r="C243" s="289" t="s">
        <v>60</v>
      </c>
      <c r="D243" s="158" t="s">
        <v>530</v>
      </c>
      <c r="E243" s="289" t="s">
        <v>200</v>
      </c>
      <c r="F243" s="290" t="s">
        <v>301</v>
      </c>
      <c r="G243" s="305" t="s">
        <v>302</v>
      </c>
      <c r="H243" s="183" t="s">
        <v>303</v>
      </c>
      <c r="I243" s="183" t="s">
        <v>581</v>
      </c>
      <c r="J243" s="288">
        <v>2</v>
      </c>
      <c r="K243" s="289"/>
      <c r="L243" s="289" t="s">
        <v>167</v>
      </c>
      <c r="M243" s="289"/>
      <c r="N243" s="163" t="s">
        <v>204</v>
      </c>
      <c r="O243" s="286">
        <v>1790.0899868852455</v>
      </c>
      <c r="P243" s="286">
        <v>2183.9097839999995</v>
      </c>
      <c r="Q243" s="286"/>
      <c r="R243" s="165"/>
      <c r="S243" s="165">
        <v>2183.9097839999995</v>
      </c>
      <c r="T243" s="286"/>
      <c r="U243" s="286"/>
      <c r="V243" s="286"/>
      <c r="W243" s="166" t="s">
        <v>87</v>
      </c>
      <c r="X243" s="162" t="s">
        <v>540</v>
      </c>
      <c r="Y243" s="149" t="s">
        <v>71</v>
      </c>
      <c r="Z243" s="153">
        <v>46295</v>
      </c>
      <c r="AA243" s="153">
        <v>46353</v>
      </c>
      <c r="AB243" s="166"/>
      <c r="AC243" s="166"/>
      <c r="AD243" s="166"/>
      <c r="AE243" s="166"/>
      <c r="AF243" s="149" t="str">
        <f t="shared" si="8"/>
        <v>Поставка пиломатериалов</v>
      </c>
      <c r="AG243" s="149" t="s">
        <v>206</v>
      </c>
      <c r="AH243" s="166">
        <v>113</v>
      </c>
      <c r="AI243" s="166" t="s">
        <v>568</v>
      </c>
      <c r="AJ243" s="184">
        <v>88</v>
      </c>
      <c r="AK243" s="149">
        <v>5200000000</v>
      </c>
      <c r="AL243" s="166" t="s">
        <v>542</v>
      </c>
      <c r="AM243" s="153">
        <v>46374</v>
      </c>
      <c r="AN243" s="153">
        <v>46381</v>
      </c>
      <c r="AO243" s="153">
        <v>46752</v>
      </c>
      <c r="AP243" s="166">
        <v>2027</v>
      </c>
      <c r="AQ243" s="166"/>
      <c r="AR243" s="166"/>
      <c r="AS243" s="166"/>
      <c r="AT243" s="166"/>
      <c r="AU243" s="166"/>
      <c r="AV243" s="166"/>
      <c r="AW243" s="166"/>
      <c r="AX243" s="166"/>
      <c r="AY243" s="166"/>
      <c r="AZ243" s="166"/>
      <c r="BA243" s="166"/>
      <c r="BB243" s="166"/>
    </row>
    <row r="244" spans="1:54" s="181" customFormat="1" ht="38.25" x14ac:dyDescent="0.25">
      <c r="A244" s="183" t="s">
        <v>198</v>
      </c>
      <c r="B244" s="191" t="s">
        <v>1973</v>
      </c>
      <c r="C244" s="289" t="s">
        <v>60</v>
      </c>
      <c r="D244" s="158" t="s">
        <v>530</v>
      </c>
      <c r="E244" s="289" t="s">
        <v>200</v>
      </c>
      <c r="F244" s="290" t="s">
        <v>582</v>
      </c>
      <c r="G244" s="305" t="s">
        <v>583</v>
      </c>
      <c r="H244" s="205" t="s">
        <v>584</v>
      </c>
      <c r="I244" s="288" t="s">
        <v>585</v>
      </c>
      <c r="J244" s="288">
        <v>1</v>
      </c>
      <c r="K244" s="289"/>
      <c r="L244" s="289" t="s">
        <v>167</v>
      </c>
      <c r="M244" s="289"/>
      <c r="N244" s="163" t="s">
        <v>204</v>
      </c>
      <c r="O244" s="286">
        <v>955.73036065573763</v>
      </c>
      <c r="P244" s="286">
        <v>1165.9910399999999</v>
      </c>
      <c r="Q244" s="286"/>
      <c r="R244" s="165"/>
      <c r="S244" s="165">
        <v>1165.9910399999999</v>
      </c>
      <c r="T244" s="286"/>
      <c r="U244" s="286"/>
      <c r="V244" s="286"/>
      <c r="W244" s="166" t="s">
        <v>87</v>
      </c>
      <c r="X244" s="162" t="s">
        <v>540</v>
      </c>
      <c r="Y244" s="149" t="s">
        <v>71</v>
      </c>
      <c r="Z244" s="153">
        <v>46295</v>
      </c>
      <c r="AA244" s="153">
        <v>46353</v>
      </c>
      <c r="AB244" s="166"/>
      <c r="AC244" s="166"/>
      <c r="AD244" s="166"/>
      <c r="AE244" s="166"/>
      <c r="AF244" s="149" t="str">
        <f t="shared" si="8"/>
        <v>Поставка комплектующих для ПК</v>
      </c>
      <c r="AG244" s="149" t="s">
        <v>206</v>
      </c>
      <c r="AH244" s="166">
        <v>796</v>
      </c>
      <c r="AI244" s="166" t="s">
        <v>541</v>
      </c>
      <c r="AJ244" s="184">
        <v>80</v>
      </c>
      <c r="AK244" s="149">
        <v>5200000000</v>
      </c>
      <c r="AL244" s="166" t="s">
        <v>542</v>
      </c>
      <c r="AM244" s="153">
        <v>46374</v>
      </c>
      <c r="AN244" s="153">
        <v>46381</v>
      </c>
      <c r="AO244" s="153">
        <v>46752</v>
      </c>
      <c r="AP244" s="166">
        <v>2027</v>
      </c>
      <c r="AQ244" s="166"/>
      <c r="AR244" s="166"/>
      <c r="AS244" s="166"/>
      <c r="AT244" s="166"/>
      <c r="AU244" s="166"/>
      <c r="AV244" s="166"/>
      <c r="AW244" s="166"/>
      <c r="AX244" s="166"/>
      <c r="AY244" s="166"/>
      <c r="AZ244" s="166"/>
      <c r="BA244" s="166"/>
      <c r="BB244" s="166"/>
    </row>
    <row r="245" spans="1:54" s="181" customFormat="1" ht="72.95" customHeight="1" x14ac:dyDescent="0.25">
      <c r="A245" s="183" t="s">
        <v>198</v>
      </c>
      <c r="B245" s="163" t="s">
        <v>1974</v>
      </c>
      <c r="C245" s="289" t="s">
        <v>60</v>
      </c>
      <c r="D245" s="163" t="s">
        <v>586</v>
      </c>
      <c r="E245" s="289" t="s">
        <v>341</v>
      </c>
      <c r="F245" s="289" t="s">
        <v>526</v>
      </c>
      <c r="G245" s="163" t="s">
        <v>587</v>
      </c>
      <c r="H245" s="289" t="s">
        <v>375</v>
      </c>
      <c r="I245" s="289" t="s">
        <v>525</v>
      </c>
      <c r="J245" s="289">
        <v>1</v>
      </c>
      <c r="K245" s="289"/>
      <c r="L245" s="289" t="s">
        <v>167</v>
      </c>
      <c r="M245" s="158">
        <v>3</v>
      </c>
      <c r="N245" s="289" t="s">
        <v>588</v>
      </c>
      <c r="O245" s="148">
        <v>582.29508196721315</v>
      </c>
      <c r="P245" s="148">
        <v>710.4</v>
      </c>
      <c r="Q245" s="148" t="s">
        <v>179</v>
      </c>
      <c r="R245" s="148">
        <v>710.4</v>
      </c>
      <c r="S245" s="148" t="s">
        <v>179</v>
      </c>
      <c r="T245" s="148" t="s">
        <v>179</v>
      </c>
      <c r="U245" s="148"/>
      <c r="V245" s="148"/>
      <c r="W245" s="149" t="s">
        <v>377</v>
      </c>
      <c r="X245" s="162" t="s">
        <v>589</v>
      </c>
      <c r="Y245" s="149" t="s">
        <v>378</v>
      </c>
      <c r="Z245" s="153">
        <v>46387</v>
      </c>
      <c r="AA245" s="153">
        <v>46387</v>
      </c>
      <c r="AB245" s="201" t="s">
        <v>711</v>
      </c>
      <c r="AC245" s="149" t="s">
        <v>590</v>
      </c>
      <c r="AD245" s="207" t="s">
        <v>1747</v>
      </c>
      <c r="AE245" s="207" t="s">
        <v>1748</v>
      </c>
      <c r="AF245" s="163" t="s">
        <v>587</v>
      </c>
      <c r="AG245" s="163" t="s">
        <v>591</v>
      </c>
      <c r="AH245" s="149">
        <v>876</v>
      </c>
      <c r="AI245" s="149" t="s">
        <v>73</v>
      </c>
      <c r="AJ245" s="149">
        <v>1</v>
      </c>
      <c r="AK245" s="167" t="s">
        <v>592</v>
      </c>
      <c r="AL245" s="167" t="s">
        <v>593</v>
      </c>
      <c r="AM245" s="153">
        <v>46387</v>
      </c>
      <c r="AN245" s="153">
        <v>46398</v>
      </c>
      <c r="AO245" s="161">
        <v>46752</v>
      </c>
      <c r="AP245" s="163">
        <v>2027</v>
      </c>
      <c r="AQ245" s="163"/>
      <c r="AR245" s="149"/>
      <c r="AS245" s="149"/>
      <c r="AT245" s="149"/>
      <c r="AU245" s="153"/>
      <c r="AV245" s="197"/>
      <c r="AW245" s="180"/>
      <c r="AX245" s="149"/>
      <c r="AY245" s="149"/>
      <c r="AZ245" s="149"/>
      <c r="BA245" s="149"/>
      <c r="BB245" s="149"/>
    </row>
    <row r="246" spans="1:54" s="181" customFormat="1" ht="83.25" customHeight="1" x14ac:dyDescent="0.25">
      <c r="A246" s="183" t="s">
        <v>198</v>
      </c>
      <c r="B246" s="163" t="s">
        <v>1975</v>
      </c>
      <c r="C246" s="289" t="s">
        <v>60</v>
      </c>
      <c r="D246" s="163" t="s">
        <v>586</v>
      </c>
      <c r="E246" s="289" t="s">
        <v>341</v>
      </c>
      <c r="F246" s="289" t="s">
        <v>526</v>
      </c>
      <c r="G246" s="163" t="s">
        <v>594</v>
      </c>
      <c r="H246" s="163" t="s">
        <v>509</v>
      </c>
      <c r="I246" s="163" t="s">
        <v>85</v>
      </c>
      <c r="J246" s="288">
        <v>1</v>
      </c>
      <c r="K246" s="289"/>
      <c r="L246" s="289" t="s">
        <v>167</v>
      </c>
      <c r="M246" s="158">
        <v>3</v>
      </c>
      <c r="N246" s="289" t="s">
        <v>588</v>
      </c>
      <c r="O246" s="148">
        <v>369.8360655737705</v>
      </c>
      <c r="P246" s="148">
        <v>451.2</v>
      </c>
      <c r="Q246" s="148" t="s">
        <v>179</v>
      </c>
      <c r="R246" s="148">
        <v>451.2</v>
      </c>
      <c r="S246" s="148" t="s">
        <v>179</v>
      </c>
      <c r="T246" s="148" t="s">
        <v>179</v>
      </c>
      <c r="U246" s="148"/>
      <c r="V246" s="148"/>
      <c r="W246" s="158" t="s">
        <v>404</v>
      </c>
      <c r="X246" s="162" t="s">
        <v>589</v>
      </c>
      <c r="Y246" s="149" t="s">
        <v>378</v>
      </c>
      <c r="Z246" s="153">
        <v>46387</v>
      </c>
      <c r="AA246" s="153">
        <v>46387</v>
      </c>
      <c r="AB246" s="152"/>
      <c r="AC246" s="163"/>
      <c r="AD246" s="163"/>
      <c r="AE246" s="163"/>
      <c r="AF246" s="163" t="s">
        <v>594</v>
      </c>
      <c r="AG246" s="163" t="s">
        <v>591</v>
      </c>
      <c r="AH246" s="149">
        <v>876</v>
      </c>
      <c r="AI246" s="149" t="s">
        <v>73</v>
      </c>
      <c r="AJ246" s="163">
        <v>1</v>
      </c>
      <c r="AK246" s="167" t="s">
        <v>592</v>
      </c>
      <c r="AL246" s="167" t="s">
        <v>593</v>
      </c>
      <c r="AM246" s="153">
        <v>46387</v>
      </c>
      <c r="AN246" s="153">
        <v>46595</v>
      </c>
      <c r="AO246" s="161">
        <v>46658</v>
      </c>
      <c r="AP246" s="163">
        <v>2027</v>
      </c>
      <c r="AQ246" s="163"/>
      <c r="AR246" s="163"/>
      <c r="AS246" s="163"/>
      <c r="AT246" s="163"/>
      <c r="AU246" s="163"/>
      <c r="AV246" s="163"/>
      <c r="AW246" s="163"/>
      <c r="AX246" s="163"/>
      <c r="AY246" s="163"/>
      <c r="AZ246" s="163"/>
      <c r="BA246" s="163"/>
      <c r="BB246" s="163"/>
    </row>
    <row r="247" spans="1:54" s="181" customFormat="1" ht="61.5" customHeight="1" x14ac:dyDescent="0.25">
      <c r="A247" s="183" t="s">
        <v>198</v>
      </c>
      <c r="B247" s="163" t="s">
        <v>1976</v>
      </c>
      <c r="C247" s="289" t="s">
        <v>60</v>
      </c>
      <c r="D247" s="163" t="s">
        <v>586</v>
      </c>
      <c r="E247" s="289" t="s">
        <v>341</v>
      </c>
      <c r="F247" s="289" t="s">
        <v>526</v>
      </c>
      <c r="G247" s="163" t="s">
        <v>595</v>
      </c>
      <c r="H247" s="163" t="s">
        <v>509</v>
      </c>
      <c r="I247" s="163" t="s">
        <v>596</v>
      </c>
      <c r="J247" s="288">
        <v>2</v>
      </c>
      <c r="K247" s="289"/>
      <c r="L247" s="289" t="s">
        <v>167</v>
      </c>
      <c r="M247" s="158">
        <v>3</v>
      </c>
      <c r="N247" s="289" t="s">
        <v>588</v>
      </c>
      <c r="O247" s="148">
        <v>357</v>
      </c>
      <c r="P247" s="148">
        <v>374.85</v>
      </c>
      <c r="Q247" s="148" t="s">
        <v>179</v>
      </c>
      <c r="R247" s="148">
        <v>374.85</v>
      </c>
      <c r="S247" s="148" t="s">
        <v>179</v>
      </c>
      <c r="T247" s="148" t="s">
        <v>179</v>
      </c>
      <c r="U247" s="148"/>
      <c r="V247" s="148"/>
      <c r="W247" s="158" t="s">
        <v>404</v>
      </c>
      <c r="X247" s="162" t="s">
        <v>589</v>
      </c>
      <c r="Y247" s="149" t="s">
        <v>378</v>
      </c>
      <c r="Z247" s="153">
        <v>46387</v>
      </c>
      <c r="AA247" s="153">
        <v>46387</v>
      </c>
      <c r="AB247" s="201"/>
      <c r="AC247" s="163"/>
      <c r="AD247" s="163"/>
      <c r="AE247" s="163"/>
      <c r="AF247" s="163" t="s">
        <v>595</v>
      </c>
      <c r="AG247" s="163" t="s">
        <v>591</v>
      </c>
      <c r="AH247" s="149">
        <v>876</v>
      </c>
      <c r="AI247" s="149" t="s">
        <v>73</v>
      </c>
      <c r="AJ247" s="163">
        <v>1</v>
      </c>
      <c r="AK247" s="167" t="s">
        <v>592</v>
      </c>
      <c r="AL247" s="167" t="s">
        <v>593</v>
      </c>
      <c r="AM247" s="153">
        <v>46387</v>
      </c>
      <c r="AN247" s="153">
        <v>46398</v>
      </c>
      <c r="AO247" s="161">
        <v>46660</v>
      </c>
      <c r="AP247" s="163">
        <v>2027</v>
      </c>
      <c r="AQ247" s="163"/>
      <c r="AR247" s="163"/>
      <c r="AS247" s="163"/>
      <c r="AT247" s="163"/>
      <c r="AU247" s="163"/>
      <c r="AV247" s="163"/>
      <c r="AW247" s="163"/>
      <c r="AX247" s="163"/>
      <c r="AY247" s="163"/>
      <c r="AZ247" s="163"/>
      <c r="BA247" s="163"/>
      <c r="BB247" s="163"/>
    </row>
    <row r="248" spans="1:54" s="181" customFormat="1" ht="65.25" customHeight="1" x14ac:dyDescent="0.25">
      <c r="A248" s="183" t="s">
        <v>198</v>
      </c>
      <c r="B248" s="163" t="s">
        <v>1977</v>
      </c>
      <c r="C248" s="289" t="s">
        <v>60</v>
      </c>
      <c r="D248" s="163" t="s">
        <v>586</v>
      </c>
      <c r="E248" s="289" t="s">
        <v>341</v>
      </c>
      <c r="F248" s="289" t="s">
        <v>526</v>
      </c>
      <c r="G248" s="163" t="s">
        <v>597</v>
      </c>
      <c r="H248" s="163" t="s">
        <v>509</v>
      </c>
      <c r="I248" s="163" t="s">
        <v>596</v>
      </c>
      <c r="J248" s="288">
        <v>2</v>
      </c>
      <c r="K248" s="289"/>
      <c r="L248" s="289" t="s">
        <v>167</v>
      </c>
      <c r="M248" s="158">
        <v>3</v>
      </c>
      <c r="N248" s="289" t="s">
        <v>588</v>
      </c>
      <c r="O248" s="148">
        <v>221.31147540983608</v>
      </c>
      <c r="P248" s="148">
        <v>270</v>
      </c>
      <c r="Q248" s="148" t="s">
        <v>179</v>
      </c>
      <c r="R248" s="148">
        <v>270</v>
      </c>
      <c r="S248" s="148" t="s">
        <v>179</v>
      </c>
      <c r="T248" s="148" t="s">
        <v>179</v>
      </c>
      <c r="U248" s="148"/>
      <c r="V248" s="148"/>
      <c r="W248" s="158" t="s">
        <v>404</v>
      </c>
      <c r="X248" s="162" t="s">
        <v>589</v>
      </c>
      <c r="Y248" s="149" t="s">
        <v>378</v>
      </c>
      <c r="Z248" s="153">
        <v>46387</v>
      </c>
      <c r="AA248" s="153">
        <v>46387</v>
      </c>
      <c r="AB248" s="201"/>
      <c r="AC248" s="163"/>
      <c r="AD248" s="163"/>
      <c r="AE248" s="163"/>
      <c r="AF248" s="163" t="s">
        <v>597</v>
      </c>
      <c r="AG248" s="163" t="s">
        <v>591</v>
      </c>
      <c r="AH248" s="149">
        <v>876</v>
      </c>
      <c r="AI248" s="149" t="s">
        <v>73</v>
      </c>
      <c r="AJ248" s="163">
        <v>1</v>
      </c>
      <c r="AK248" s="167" t="s">
        <v>592</v>
      </c>
      <c r="AL248" s="167" t="s">
        <v>593</v>
      </c>
      <c r="AM248" s="153">
        <v>46387</v>
      </c>
      <c r="AN248" s="153">
        <v>46658</v>
      </c>
      <c r="AO248" s="161">
        <v>46721</v>
      </c>
      <c r="AP248" s="163">
        <v>2027</v>
      </c>
      <c r="AQ248" s="163"/>
      <c r="AR248" s="163"/>
      <c r="AS248" s="163"/>
      <c r="AT248" s="163"/>
      <c r="AU248" s="163"/>
      <c r="AV248" s="163"/>
      <c r="AW248" s="163"/>
      <c r="AX248" s="163"/>
      <c r="AY248" s="163"/>
      <c r="AZ248" s="163"/>
      <c r="BA248" s="163"/>
      <c r="BB248" s="163"/>
    </row>
    <row r="249" spans="1:54" s="181" customFormat="1" ht="51" x14ac:dyDescent="0.25">
      <c r="A249" s="183" t="s">
        <v>198</v>
      </c>
      <c r="B249" s="163" t="s">
        <v>1978</v>
      </c>
      <c r="C249" s="289" t="s">
        <v>60</v>
      </c>
      <c r="D249" s="163" t="s">
        <v>586</v>
      </c>
      <c r="E249" s="289" t="s">
        <v>341</v>
      </c>
      <c r="F249" s="289" t="s">
        <v>526</v>
      </c>
      <c r="G249" s="163" t="s">
        <v>598</v>
      </c>
      <c r="H249" s="163" t="s">
        <v>509</v>
      </c>
      <c r="I249" s="163" t="s">
        <v>596</v>
      </c>
      <c r="J249" s="288">
        <v>2</v>
      </c>
      <c r="K249" s="289"/>
      <c r="L249" s="289" t="s">
        <v>167</v>
      </c>
      <c r="M249" s="289"/>
      <c r="N249" s="163" t="s">
        <v>345</v>
      </c>
      <c r="O249" s="148">
        <v>4401.6393442622948</v>
      </c>
      <c r="P249" s="148">
        <v>5370</v>
      </c>
      <c r="Q249" s="148" t="s">
        <v>179</v>
      </c>
      <c r="R249" s="148">
        <v>5370</v>
      </c>
      <c r="S249" s="148" t="s">
        <v>179</v>
      </c>
      <c r="T249" s="148" t="s">
        <v>179</v>
      </c>
      <c r="U249" s="148"/>
      <c r="V249" s="148"/>
      <c r="W249" s="149" t="s">
        <v>87</v>
      </c>
      <c r="X249" s="162" t="s">
        <v>589</v>
      </c>
      <c r="Y249" s="149" t="s">
        <v>71</v>
      </c>
      <c r="Z249" s="153">
        <v>46318</v>
      </c>
      <c r="AA249" s="153">
        <v>46321</v>
      </c>
      <c r="AB249" s="149"/>
      <c r="AC249" s="149"/>
      <c r="AD249" s="149"/>
      <c r="AE249" s="149"/>
      <c r="AF249" s="163" t="s">
        <v>598</v>
      </c>
      <c r="AG249" s="163" t="s">
        <v>591</v>
      </c>
      <c r="AH249" s="149">
        <v>876</v>
      </c>
      <c r="AI249" s="149" t="s">
        <v>73</v>
      </c>
      <c r="AJ249" s="149">
        <v>1</v>
      </c>
      <c r="AK249" s="185">
        <v>76000000000</v>
      </c>
      <c r="AL249" s="149" t="s">
        <v>599</v>
      </c>
      <c r="AM249" s="153">
        <v>46387</v>
      </c>
      <c r="AN249" s="153">
        <v>46397</v>
      </c>
      <c r="AO249" s="161">
        <v>46752</v>
      </c>
      <c r="AP249" s="163">
        <v>2027</v>
      </c>
      <c r="AQ249" s="163" t="s">
        <v>600</v>
      </c>
      <c r="AR249" s="149"/>
      <c r="AS249" s="149"/>
      <c r="AT249" s="149"/>
      <c r="AU249" s="153"/>
      <c r="AV249" s="197"/>
      <c r="AW249" s="180"/>
      <c r="AX249" s="149"/>
      <c r="AY249" s="149"/>
      <c r="AZ249" s="149"/>
      <c r="BA249" s="149"/>
      <c r="BB249" s="149"/>
    </row>
    <row r="250" spans="1:54" s="181" customFormat="1" ht="63.75" x14ac:dyDescent="0.25">
      <c r="A250" s="183" t="s">
        <v>198</v>
      </c>
      <c r="B250" s="163" t="s">
        <v>1979</v>
      </c>
      <c r="C250" s="289" t="s">
        <v>60</v>
      </c>
      <c r="D250" s="163" t="s">
        <v>586</v>
      </c>
      <c r="E250" s="289" t="s">
        <v>341</v>
      </c>
      <c r="F250" s="289" t="s">
        <v>508</v>
      </c>
      <c r="G250" s="163" t="s">
        <v>601</v>
      </c>
      <c r="H250" s="163" t="s">
        <v>509</v>
      </c>
      <c r="I250" s="163" t="s">
        <v>596</v>
      </c>
      <c r="J250" s="288">
        <v>2</v>
      </c>
      <c r="K250" s="289"/>
      <c r="L250" s="289" t="s">
        <v>167</v>
      </c>
      <c r="M250" s="289"/>
      <c r="N250" s="163" t="s">
        <v>345</v>
      </c>
      <c r="O250" s="148">
        <v>977.40983606557381</v>
      </c>
      <c r="P250" s="148">
        <v>1192.44</v>
      </c>
      <c r="Q250" s="148" t="s">
        <v>179</v>
      </c>
      <c r="R250" s="148">
        <v>1192.44</v>
      </c>
      <c r="S250" s="148" t="s">
        <v>179</v>
      </c>
      <c r="T250" s="148" t="s">
        <v>179</v>
      </c>
      <c r="U250" s="148"/>
      <c r="V250" s="148"/>
      <c r="W250" s="166" t="s">
        <v>87</v>
      </c>
      <c r="X250" s="162" t="s">
        <v>589</v>
      </c>
      <c r="Y250" s="149" t="s">
        <v>71</v>
      </c>
      <c r="Z250" s="153">
        <v>46318</v>
      </c>
      <c r="AA250" s="153">
        <v>46321</v>
      </c>
      <c r="AB250" s="149"/>
      <c r="AC250" s="149"/>
      <c r="AD250" s="149"/>
      <c r="AE250" s="149"/>
      <c r="AF250" s="163" t="s">
        <v>601</v>
      </c>
      <c r="AG250" s="163" t="s">
        <v>591</v>
      </c>
      <c r="AH250" s="149">
        <v>876</v>
      </c>
      <c r="AI250" s="149" t="s">
        <v>73</v>
      </c>
      <c r="AJ250" s="149">
        <v>1</v>
      </c>
      <c r="AK250" s="185">
        <v>76000000000</v>
      </c>
      <c r="AL250" s="149" t="s">
        <v>599</v>
      </c>
      <c r="AM250" s="153">
        <v>46387</v>
      </c>
      <c r="AN250" s="153">
        <v>46524</v>
      </c>
      <c r="AO250" s="161">
        <v>46614</v>
      </c>
      <c r="AP250" s="163">
        <v>2027</v>
      </c>
      <c r="AQ250" s="163"/>
      <c r="AR250" s="149"/>
      <c r="AS250" s="149"/>
      <c r="AT250" s="149"/>
      <c r="AU250" s="153"/>
      <c r="AV250" s="197"/>
      <c r="AW250" s="180"/>
      <c r="AX250" s="149"/>
      <c r="AY250" s="149"/>
      <c r="AZ250" s="149"/>
      <c r="BA250" s="149"/>
      <c r="BB250" s="149"/>
    </row>
    <row r="251" spans="1:54" s="203" customFormat="1" ht="96.75" customHeight="1" x14ac:dyDescent="0.25">
      <c r="A251" s="290" t="s">
        <v>198</v>
      </c>
      <c r="B251" s="191" t="s">
        <v>1980</v>
      </c>
      <c r="C251" s="158" t="s">
        <v>60</v>
      </c>
      <c r="D251" s="158" t="s">
        <v>602</v>
      </c>
      <c r="E251" s="158" t="s">
        <v>341</v>
      </c>
      <c r="F251" s="288" t="s">
        <v>526</v>
      </c>
      <c r="G251" s="208" t="s">
        <v>531</v>
      </c>
      <c r="H251" s="288" t="s">
        <v>85</v>
      </c>
      <c r="I251" s="288" t="s">
        <v>525</v>
      </c>
      <c r="J251" s="162">
        <v>1</v>
      </c>
      <c r="K251" s="162"/>
      <c r="L251" s="158" t="s">
        <v>167</v>
      </c>
      <c r="M251" s="158">
        <v>3</v>
      </c>
      <c r="N251" s="158" t="s">
        <v>376</v>
      </c>
      <c r="O251" s="199">
        <v>3411.1475409836071</v>
      </c>
      <c r="P251" s="199">
        <v>4161.6000000000004</v>
      </c>
      <c r="Q251" s="209"/>
      <c r="R251" s="199">
        <v>4161.6000000000004</v>
      </c>
      <c r="S251" s="209"/>
      <c r="T251" s="209"/>
      <c r="U251" s="243"/>
      <c r="V251" s="243"/>
      <c r="W251" s="158" t="s">
        <v>377</v>
      </c>
      <c r="X251" s="162" t="s">
        <v>682</v>
      </c>
      <c r="Y251" s="158" t="s">
        <v>378</v>
      </c>
      <c r="Z251" s="150">
        <v>46371</v>
      </c>
      <c r="AA251" s="150">
        <v>46371</v>
      </c>
      <c r="AB251" s="201" t="s">
        <v>711</v>
      </c>
      <c r="AC251" s="166" t="s">
        <v>603</v>
      </c>
      <c r="AD251" s="176" t="s">
        <v>604</v>
      </c>
      <c r="AE251" s="166">
        <v>246401001</v>
      </c>
      <c r="AF251" s="162" t="s">
        <v>531</v>
      </c>
      <c r="AG251" s="158" t="s">
        <v>358</v>
      </c>
      <c r="AH251" s="158">
        <v>876</v>
      </c>
      <c r="AI251" s="158" t="s">
        <v>605</v>
      </c>
      <c r="AJ251" s="158">
        <v>1</v>
      </c>
      <c r="AK251" s="202">
        <v>95000000000</v>
      </c>
      <c r="AL251" s="162" t="s">
        <v>606</v>
      </c>
      <c r="AM251" s="150">
        <v>46371</v>
      </c>
      <c r="AN251" s="150">
        <v>46388</v>
      </c>
      <c r="AO251" s="150">
        <v>46752</v>
      </c>
      <c r="AP251" s="158">
        <v>2027</v>
      </c>
      <c r="AQ251" s="162"/>
      <c r="AR251" s="162"/>
      <c r="AS251" s="162"/>
      <c r="AT251" s="162"/>
      <c r="AU251" s="162"/>
      <c r="AV251" s="162"/>
      <c r="AW251" s="162"/>
      <c r="AX251" s="162"/>
      <c r="AY251" s="162"/>
      <c r="AZ251" s="162"/>
      <c r="BA251" s="200"/>
      <c r="BB251" s="200"/>
    </row>
    <row r="252" spans="1:54" s="203" customFormat="1" ht="96.75" customHeight="1" x14ac:dyDescent="0.25">
      <c r="A252" s="290" t="s">
        <v>198</v>
      </c>
      <c r="B252" s="191" t="s">
        <v>1981</v>
      </c>
      <c r="C252" s="158" t="s">
        <v>60</v>
      </c>
      <c r="D252" s="158" t="s">
        <v>602</v>
      </c>
      <c r="E252" s="158" t="s">
        <v>341</v>
      </c>
      <c r="F252" s="288" t="s">
        <v>526</v>
      </c>
      <c r="G252" s="208" t="s">
        <v>535</v>
      </c>
      <c r="H252" s="288" t="s">
        <v>85</v>
      </c>
      <c r="I252" s="288" t="s">
        <v>525</v>
      </c>
      <c r="J252" s="162">
        <v>1</v>
      </c>
      <c r="K252" s="162"/>
      <c r="L252" s="158" t="s">
        <v>167</v>
      </c>
      <c r="M252" s="158">
        <v>3</v>
      </c>
      <c r="N252" s="158" t="s">
        <v>376</v>
      </c>
      <c r="O252" s="199">
        <v>4327.8688524590161</v>
      </c>
      <c r="P252" s="199">
        <v>5280</v>
      </c>
      <c r="Q252" s="209"/>
      <c r="R252" s="199">
        <v>5280</v>
      </c>
      <c r="S252" s="209"/>
      <c r="T252" s="209"/>
      <c r="U252" s="243"/>
      <c r="V252" s="243"/>
      <c r="W252" s="158" t="s">
        <v>377</v>
      </c>
      <c r="X252" s="162" t="s">
        <v>682</v>
      </c>
      <c r="Y252" s="158" t="s">
        <v>378</v>
      </c>
      <c r="Z252" s="150">
        <v>46371</v>
      </c>
      <c r="AA252" s="150">
        <v>46371</v>
      </c>
      <c r="AB252" s="201" t="s">
        <v>711</v>
      </c>
      <c r="AC252" s="166" t="s">
        <v>603</v>
      </c>
      <c r="AD252" s="176" t="s">
        <v>604</v>
      </c>
      <c r="AE252" s="166">
        <v>246401001</v>
      </c>
      <c r="AF252" s="162" t="s">
        <v>524</v>
      </c>
      <c r="AG252" s="158" t="s">
        <v>358</v>
      </c>
      <c r="AH252" s="158">
        <v>876</v>
      </c>
      <c r="AI252" s="158" t="s">
        <v>605</v>
      </c>
      <c r="AJ252" s="158">
        <v>1</v>
      </c>
      <c r="AK252" s="202">
        <v>95000000000</v>
      </c>
      <c r="AL252" s="162" t="s">
        <v>606</v>
      </c>
      <c r="AM252" s="150">
        <v>46371</v>
      </c>
      <c r="AN252" s="150">
        <v>46388</v>
      </c>
      <c r="AO252" s="150">
        <v>46752</v>
      </c>
      <c r="AP252" s="158">
        <v>2027</v>
      </c>
      <c r="AQ252" s="162"/>
      <c r="AR252" s="162"/>
      <c r="AS252" s="162"/>
      <c r="AT252" s="162"/>
      <c r="AU252" s="162"/>
      <c r="AV252" s="162"/>
      <c r="AW252" s="162"/>
      <c r="AX252" s="162"/>
      <c r="AY252" s="162"/>
      <c r="AZ252" s="158" t="s">
        <v>384</v>
      </c>
      <c r="BA252" s="200"/>
      <c r="BB252" s="200"/>
    </row>
    <row r="253" spans="1:54" s="203" customFormat="1" ht="56.25" customHeight="1" x14ac:dyDescent="0.25">
      <c r="A253" s="290" t="s">
        <v>198</v>
      </c>
      <c r="B253" s="191" t="s">
        <v>1982</v>
      </c>
      <c r="C253" s="158" t="s">
        <v>60</v>
      </c>
      <c r="D253" s="158" t="s">
        <v>602</v>
      </c>
      <c r="E253" s="158" t="s">
        <v>341</v>
      </c>
      <c r="F253" s="288" t="s">
        <v>508</v>
      </c>
      <c r="G253" s="208" t="s">
        <v>385</v>
      </c>
      <c r="H253" s="288" t="s">
        <v>85</v>
      </c>
      <c r="I253" s="288" t="s">
        <v>525</v>
      </c>
      <c r="J253" s="162">
        <v>1</v>
      </c>
      <c r="K253" s="162"/>
      <c r="L253" s="158" t="s">
        <v>167</v>
      </c>
      <c r="M253" s="158"/>
      <c r="N253" s="158" t="s">
        <v>536</v>
      </c>
      <c r="O253" s="199">
        <v>1475.4098360655737</v>
      </c>
      <c r="P253" s="199">
        <v>1800</v>
      </c>
      <c r="Q253" s="209"/>
      <c r="R253" s="199">
        <v>1800</v>
      </c>
      <c r="S253" s="209"/>
      <c r="T253" s="209"/>
      <c r="U253" s="243"/>
      <c r="V253" s="243"/>
      <c r="W253" s="158" t="s">
        <v>87</v>
      </c>
      <c r="X253" s="162" t="s">
        <v>682</v>
      </c>
      <c r="Y253" s="149" t="s">
        <v>71</v>
      </c>
      <c r="Z253" s="156">
        <v>46296</v>
      </c>
      <c r="AA253" s="156">
        <v>46343</v>
      </c>
      <c r="AB253" s="166"/>
      <c r="AC253" s="166"/>
      <c r="AD253" s="176"/>
      <c r="AE253" s="166"/>
      <c r="AF253" s="166" t="s">
        <v>386</v>
      </c>
      <c r="AG253" s="158" t="s">
        <v>358</v>
      </c>
      <c r="AH253" s="158">
        <v>876</v>
      </c>
      <c r="AI253" s="158" t="s">
        <v>605</v>
      </c>
      <c r="AJ253" s="158">
        <v>1</v>
      </c>
      <c r="AK253" s="202">
        <v>95000000000</v>
      </c>
      <c r="AL253" s="162" t="s">
        <v>606</v>
      </c>
      <c r="AM253" s="150">
        <v>46371</v>
      </c>
      <c r="AN253" s="150">
        <v>46388</v>
      </c>
      <c r="AO253" s="150">
        <v>46752</v>
      </c>
      <c r="AP253" s="158">
        <v>2027</v>
      </c>
      <c r="AQ253" s="162"/>
      <c r="AR253" s="162"/>
      <c r="AS253" s="162"/>
      <c r="AT253" s="162"/>
      <c r="AU253" s="162"/>
      <c r="AV253" s="162"/>
      <c r="AW253" s="162"/>
      <c r="AX253" s="162"/>
      <c r="AY253" s="162"/>
      <c r="AZ253" s="158" t="s">
        <v>537</v>
      </c>
      <c r="BA253" s="200"/>
      <c r="BB253" s="200"/>
    </row>
    <row r="254" spans="1:54" s="181" customFormat="1" ht="38.25" x14ac:dyDescent="0.25">
      <c r="A254" s="183" t="s">
        <v>607</v>
      </c>
      <c r="B254" s="184" t="s">
        <v>1777</v>
      </c>
      <c r="C254" s="289" t="s">
        <v>60</v>
      </c>
      <c r="D254" s="289" t="s">
        <v>199</v>
      </c>
      <c r="E254" s="289" t="s">
        <v>200</v>
      </c>
      <c r="F254" s="289" t="s">
        <v>608</v>
      </c>
      <c r="G254" s="306" t="s">
        <v>609</v>
      </c>
      <c r="H254" s="183" t="s">
        <v>260</v>
      </c>
      <c r="I254" s="183" t="s">
        <v>610</v>
      </c>
      <c r="J254" s="288">
        <v>1</v>
      </c>
      <c r="K254" s="289"/>
      <c r="L254" s="289" t="s">
        <v>167</v>
      </c>
      <c r="M254" s="289"/>
      <c r="N254" s="163" t="s">
        <v>204</v>
      </c>
      <c r="O254" s="286">
        <v>1288.1740524590164</v>
      </c>
      <c r="P254" s="148">
        <v>1571.5723439999999</v>
      </c>
      <c r="Q254" s="286"/>
      <c r="R254" s="165"/>
      <c r="S254" s="286">
        <v>1571.5723439999999</v>
      </c>
      <c r="T254" s="286"/>
      <c r="U254" s="286"/>
      <c r="V254" s="286"/>
      <c r="W254" s="166" t="s">
        <v>87</v>
      </c>
      <c r="X254" s="162" t="s">
        <v>205</v>
      </c>
      <c r="Y254" s="149" t="s">
        <v>71</v>
      </c>
      <c r="Z254" s="153">
        <v>46302</v>
      </c>
      <c r="AA254" s="153">
        <f>Z254+60</f>
        <v>46362</v>
      </c>
      <c r="AB254" s="166"/>
      <c r="AC254" s="166"/>
      <c r="AD254" s="166"/>
      <c r="AE254" s="166"/>
      <c r="AF254" s="149" t="str">
        <f>G254</f>
        <v>Поставка средств вычислительной и оргтехники</v>
      </c>
      <c r="AG254" s="149" t="s">
        <v>206</v>
      </c>
      <c r="AH254" s="149">
        <v>876</v>
      </c>
      <c r="AI254" s="149" t="s">
        <v>73</v>
      </c>
      <c r="AJ254" s="184">
        <v>1</v>
      </c>
      <c r="AK254" s="149">
        <v>8100000000</v>
      </c>
      <c r="AL254" s="166" t="s">
        <v>207</v>
      </c>
      <c r="AM254" s="153">
        <f>AA254+20</f>
        <v>46382</v>
      </c>
      <c r="AN254" s="153">
        <v>46383</v>
      </c>
      <c r="AO254" s="153">
        <v>46752</v>
      </c>
      <c r="AP254" s="149">
        <v>2027</v>
      </c>
      <c r="AQ254" s="166"/>
      <c r="AR254" s="166"/>
      <c r="AS254" s="166"/>
      <c r="AT254" s="166"/>
      <c r="AU254" s="166"/>
      <c r="AV254" s="166"/>
      <c r="AW254" s="166"/>
      <c r="AX254" s="166"/>
      <c r="AY254" s="166"/>
      <c r="AZ254" s="166"/>
      <c r="BA254" s="166"/>
      <c r="BB254" s="166"/>
    </row>
    <row r="255" spans="1:54" s="181" customFormat="1" ht="38.25" x14ac:dyDescent="0.25">
      <c r="A255" s="183" t="s">
        <v>607</v>
      </c>
      <c r="B255" s="289" t="s">
        <v>1983</v>
      </c>
      <c r="C255" s="289" t="s">
        <v>60</v>
      </c>
      <c r="D255" s="289" t="s">
        <v>175</v>
      </c>
      <c r="E255" s="289" t="s">
        <v>200</v>
      </c>
      <c r="F255" s="289">
        <v>188</v>
      </c>
      <c r="G255" s="167" t="s">
        <v>611</v>
      </c>
      <c r="H255" s="288" t="s">
        <v>612</v>
      </c>
      <c r="I255" s="288" t="s">
        <v>613</v>
      </c>
      <c r="J255" s="289">
        <v>2</v>
      </c>
      <c r="K255" s="289"/>
      <c r="L255" s="289" t="s">
        <v>167</v>
      </c>
      <c r="M255" s="289"/>
      <c r="N255" s="162" t="s">
        <v>390</v>
      </c>
      <c r="O255" s="190">
        <v>339.8872131147541</v>
      </c>
      <c r="P255" s="148">
        <v>414.66239999999999</v>
      </c>
      <c r="Q255" s="148"/>
      <c r="R255" s="148">
        <v>414.66239999999999</v>
      </c>
      <c r="S255" s="148"/>
      <c r="T255" s="148"/>
      <c r="U255" s="148"/>
      <c r="V255" s="148"/>
      <c r="W255" s="149" t="s">
        <v>404</v>
      </c>
      <c r="X255" s="166" t="s">
        <v>178</v>
      </c>
      <c r="Y255" s="149" t="s">
        <v>71</v>
      </c>
      <c r="Z255" s="153">
        <v>46295</v>
      </c>
      <c r="AA255" s="153">
        <v>46356</v>
      </c>
      <c r="AB255" s="149"/>
      <c r="AC255" s="149"/>
      <c r="AD255" s="149"/>
      <c r="AE255" s="149"/>
      <c r="AF255" s="183" t="s">
        <v>611</v>
      </c>
      <c r="AG255" s="163" t="s">
        <v>391</v>
      </c>
      <c r="AH255" s="149">
        <v>876</v>
      </c>
      <c r="AI255" s="149" t="s">
        <v>73</v>
      </c>
      <c r="AJ255" s="149">
        <v>100</v>
      </c>
      <c r="AK255" s="182" t="s">
        <v>181</v>
      </c>
      <c r="AL255" s="149" t="s">
        <v>392</v>
      </c>
      <c r="AM255" s="153">
        <v>46376</v>
      </c>
      <c r="AN255" s="153">
        <v>46376</v>
      </c>
      <c r="AO255" s="153">
        <v>46752</v>
      </c>
      <c r="AP255" s="149">
        <v>2027</v>
      </c>
      <c r="AQ255" s="149"/>
      <c r="AR255" s="149"/>
      <c r="AS255" s="149"/>
      <c r="AT255" s="149"/>
      <c r="AU255" s="153"/>
      <c r="AV255" s="197"/>
      <c r="AW255" s="180"/>
      <c r="AX255" s="149"/>
      <c r="AY255" s="149"/>
      <c r="AZ255" s="149"/>
      <c r="BA255" s="149"/>
      <c r="BB255" s="149"/>
    </row>
    <row r="256" spans="1:54" s="181" customFormat="1" ht="38.25" x14ac:dyDescent="0.25">
      <c r="A256" s="183" t="s">
        <v>607</v>
      </c>
      <c r="B256" s="289" t="s">
        <v>1984</v>
      </c>
      <c r="C256" s="289" t="s">
        <v>60</v>
      </c>
      <c r="D256" s="289" t="s">
        <v>175</v>
      </c>
      <c r="E256" s="289" t="s">
        <v>200</v>
      </c>
      <c r="F256" s="289">
        <v>211</v>
      </c>
      <c r="G256" s="307" t="s">
        <v>614</v>
      </c>
      <c r="H256" s="288" t="s">
        <v>612</v>
      </c>
      <c r="I256" s="288" t="s">
        <v>613</v>
      </c>
      <c r="J256" s="289">
        <v>2</v>
      </c>
      <c r="K256" s="289"/>
      <c r="L256" s="289" t="s">
        <v>167</v>
      </c>
      <c r="M256" s="289"/>
      <c r="N256" s="162" t="s">
        <v>390</v>
      </c>
      <c r="O256" s="286">
        <v>228.72831344262298</v>
      </c>
      <c r="P256" s="148">
        <v>279.04854240000003</v>
      </c>
      <c r="Q256" s="286"/>
      <c r="R256" s="148">
        <v>279.04854240000003</v>
      </c>
      <c r="S256" s="286"/>
      <c r="T256" s="286"/>
      <c r="U256" s="286"/>
      <c r="V256" s="286"/>
      <c r="W256" s="149" t="s">
        <v>404</v>
      </c>
      <c r="X256" s="166" t="s">
        <v>178</v>
      </c>
      <c r="Y256" s="149" t="s">
        <v>71</v>
      </c>
      <c r="Z256" s="153">
        <v>46295</v>
      </c>
      <c r="AA256" s="153">
        <v>46356</v>
      </c>
      <c r="AB256" s="166"/>
      <c r="AC256" s="166"/>
      <c r="AD256" s="166"/>
      <c r="AE256" s="166"/>
      <c r="AF256" s="183" t="s">
        <v>614</v>
      </c>
      <c r="AG256" s="166" t="s">
        <v>391</v>
      </c>
      <c r="AH256" s="149">
        <v>876</v>
      </c>
      <c r="AI256" s="149" t="s">
        <v>73</v>
      </c>
      <c r="AJ256" s="149">
        <v>100</v>
      </c>
      <c r="AK256" s="182" t="s">
        <v>181</v>
      </c>
      <c r="AL256" s="149" t="s">
        <v>392</v>
      </c>
      <c r="AM256" s="153">
        <v>46376</v>
      </c>
      <c r="AN256" s="153">
        <v>46376</v>
      </c>
      <c r="AO256" s="153">
        <v>46752</v>
      </c>
      <c r="AP256" s="149">
        <v>2027</v>
      </c>
      <c r="AQ256" s="166"/>
      <c r="AR256" s="166"/>
      <c r="AS256" s="166"/>
      <c r="AT256" s="166"/>
      <c r="AU256" s="166"/>
      <c r="AV256" s="166"/>
      <c r="AW256" s="166"/>
      <c r="AX256" s="166"/>
      <c r="AY256" s="166"/>
      <c r="AZ256" s="166"/>
      <c r="BA256" s="166"/>
      <c r="BB256" s="166"/>
    </row>
    <row r="257" spans="1:56" s="181" customFormat="1" ht="38.25" x14ac:dyDescent="0.25">
      <c r="A257" s="183" t="s">
        <v>607</v>
      </c>
      <c r="B257" s="289" t="s">
        <v>1985</v>
      </c>
      <c r="C257" s="289" t="s">
        <v>60</v>
      </c>
      <c r="D257" s="289" t="s">
        <v>175</v>
      </c>
      <c r="E257" s="289" t="s">
        <v>200</v>
      </c>
      <c r="F257" s="289">
        <v>94</v>
      </c>
      <c r="G257" s="307" t="s">
        <v>615</v>
      </c>
      <c r="H257" s="288" t="s">
        <v>448</v>
      </c>
      <c r="I257" s="288" t="s">
        <v>448</v>
      </c>
      <c r="J257" s="289">
        <v>2</v>
      </c>
      <c r="K257" s="289"/>
      <c r="L257" s="289" t="s">
        <v>167</v>
      </c>
      <c r="M257" s="289"/>
      <c r="N257" s="162" t="s">
        <v>390</v>
      </c>
      <c r="O257" s="286">
        <v>1066.3863580327866</v>
      </c>
      <c r="P257" s="148">
        <v>1300.9913567999997</v>
      </c>
      <c r="Q257" s="286"/>
      <c r="R257" s="148">
        <v>1300.9913567999997</v>
      </c>
      <c r="S257" s="286"/>
      <c r="T257" s="286"/>
      <c r="U257" s="286"/>
      <c r="V257" s="286"/>
      <c r="W257" s="166" t="s">
        <v>87</v>
      </c>
      <c r="X257" s="166" t="s">
        <v>178</v>
      </c>
      <c r="Y257" s="149" t="s">
        <v>71</v>
      </c>
      <c r="Z257" s="153">
        <v>46295</v>
      </c>
      <c r="AA257" s="153">
        <v>46356</v>
      </c>
      <c r="AB257" s="166"/>
      <c r="AC257" s="166"/>
      <c r="AD257" s="166"/>
      <c r="AE257" s="166"/>
      <c r="AF257" s="183" t="s">
        <v>615</v>
      </c>
      <c r="AG257" s="166" t="s">
        <v>391</v>
      </c>
      <c r="AH257" s="149">
        <v>876</v>
      </c>
      <c r="AI257" s="149" t="s">
        <v>73</v>
      </c>
      <c r="AJ257" s="149">
        <v>100</v>
      </c>
      <c r="AK257" s="182" t="s">
        <v>181</v>
      </c>
      <c r="AL257" s="149" t="s">
        <v>392</v>
      </c>
      <c r="AM257" s="153">
        <v>46376</v>
      </c>
      <c r="AN257" s="153">
        <v>46376</v>
      </c>
      <c r="AO257" s="153">
        <v>46752</v>
      </c>
      <c r="AP257" s="149">
        <v>2027</v>
      </c>
      <c r="AQ257" s="166"/>
      <c r="AR257" s="166"/>
      <c r="AS257" s="166"/>
      <c r="AT257" s="166"/>
      <c r="AU257" s="166"/>
      <c r="AV257" s="166"/>
      <c r="AW257" s="166"/>
      <c r="AX257" s="166"/>
      <c r="AY257" s="166"/>
      <c r="AZ257" s="166"/>
      <c r="BA257" s="166"/>
      <c r="BB257" s="166"/>
    </row>
    <row r="258" spans="1:56" s="181" customFormat="1" ht="38.25" x14ac:dyDescent="0.25">
      <c r="A258" s="183" t="s">
        <v>607</v>
      </c>
      <c r="B258" s="289" t="s">
        <v>1986</v>
      </c>
      <c r="C258" s="289" t="s">
        <v>60</v>
      </c>
      <c r="D258" s="289" t="s">
        <v>175</v>
      </c>
      <c r="E258" s="289" t="s">
        <v>200</v>
      </c>
      <c r="F258" s="289">
        <v>306</v>
      </c>
      <c r="G258" s="307" t="s">
        <v>292</v>
      </c>
      <c r="H258" s="288" t="s">
        <v>616</v>
      </c>
      <c r="I258" s="288" t="s">
        <v>617</v>
      </c>
      <c r="J258" s="289">
        <v>2</v>
      </c>
      <c r="K258" s="289"/>
      <c r="L258" s="289" t="s">
        <v>167</v>
      </c>
      <c r="M258" s="289"/>
      <c r="N258" s="162" t="s">
        <v>390</v>
      </c>
      <c r="O258" s="286">
        <v>1291.9633967213115</v>
      </c>
      <c r="P258" s="148">
        <v>1576.195344</v>
      </c>
      <c r="Q258" s="286"/>
      <c r="R258" s="148">
        <v>1576.195344</v>
      </c>
      <c r="S258" s="286"/>
      <c r="T258" s="286"/>
      <c r="U258" s="286"/>
      <c r="V258" s="286"/>
      <c r="W258" s="166" t="s">
        <v>87</v>
      </c>
      <c r="X258" s="166" t="s">
        <v>178</v>
      </c>
      <c r="Y258" s="149" t="s">
        <v>71</v>
      </c>
      <c r="Z258" s="153">
        <v>46295</v>
      </c>
      <c r="AA258" s="153">
        <v>46356</v>
      </c>
      <c r="AB258" s="166"/>
      <c r="AC258" s="166"/>
      <c r="AD258" s="166"/>
      <c r="AE258" s="166"/>
      <c r="AF258" s="183" t="s">
        <v>292</v>
      </c>
      <c r="AG258" s="166" t="s">
        <v>391</v>
      </c>
      <c r="AH258" s="149">
        <v>876</v>
      </c>
      <c r="AI258" s="149" t="s">
        <v>73</v>
      </c>
      <c r="AJ258" s="149">
        <v>100</v>
      </c>
      <c r="AK258" s="182" t="s">
        <v>181</v>
      </c>
      <c r="AL258" s="149" t="s">
        <v>392</v>
      </c>
      <c r="AM258" s="153">
        <v>46376</v>
      </c>
      <c r="AN258" s="153">
        <v>46376</v>
      </c>
      <c r="AO258" s="153">
        <v>46752</v>
      </c>
      <c r="AP258" s="149">
        <v>2027</v>
      </c>
      <c r="AQ258" s="166"/>
      <c r="AR258" s="166"/>
      <c r="AS258" s="166"/>
      <c r="AT258" s="166"/>
      <c r="AU258" s="166"/>
      <c r="AV258" s="166"/>
      <c r="AW258" s="166"/>
      <c r="AX258" s="166"/>
      <c r="AY258" s="166"/>
      <c r="AZ258" s="166"/>
      <c r="BA258" s="166"/>
      <c r="BB258" s="166"/>
    </row>
    <row r="259" spans="1:56" s="181" customFormat="1" ht="38.25" x14ac:dyDescent="0.25">
      <c r="A259" s="183" t="s">
        <v>607</v>
      </c>
      <c r="B259" s="289" t="s">
        <v>1987</v>
      </c>
      <c r="C259" s="289" t="s">
        <v>60</v>
      </c>
      <c r="D259" s="289" t="s">
        <v>175</v>
      </c>
      <c r="E259" s="289" t="s">
        <v>200</v>
      </c>
      <c r="F259" s="289">
        <v>128</v>
      </c>
      <c r="G259" s="307" t="s">
        <v>609</v>
      </c>
      <c r="H259" s="288" t="s">
        <v>572</v>
      </c>
      <c r="I259" s="288" t="s">
        <v>618</v>
      </c>
      <c r="J259" s="289">
        <v>2</v>
      </c>
      <c r="K259" s="289"/>
      <c r="L259" s="289" t="s">
        <v>167</v>
      </c>
      <c r="M259" s="289"/>
      <c r="N259" s="162" t="s">
        <v>390</v>
      </c>
      <c r="O259" s="286">
        <v>301.87722098360655</v>
      </c>
      <c r="P259" s="148">
        <v>368.29020959999997</v>
      </c>
      <c r="Q259" s="286"/>
      <c r="R259" s="148">
        <v>368.29020959999997</v>
      </c>
      <c r="S259" s="286"/>
      <c r="T259" s="286"/>
      <c r="U259" s="286"/>
      <c r="V259" s="286"/>
      <c r="W259" s="149" t="s">
        <v>404</v>
      </c>
      <c r="X259" s="166" t="s">
        <v>178</v>
      </c>
      <c r="Y259" s="149" t="s">
        <v>71</v>
      </c>
      <c r="Z259" s="153">
        <v>46295</v>
      </c>
      <c r="AA259" s="153">
        <v>46356</v>
      </c>
      <c r="AB259" s="166"/>
      <c r="AC259" s="166"/>
      <c r="AD259" s="166"/>
      <c r="AE259" s="166"/>
      <c r="AF259" s="183" t="s">
        <v>609</v>
      </c>
      <c r="AG259" s="166" t="s">
        <v>391</v>
      </c>
      <c r="AH259" s="149">
        <v>876</v>
      </c>
      <c r="AI259" s="149" t="s">
        <v>73</v>
      </c>
      <c r="AJ259" s="149">
        <v>100</v>
      </c>
      <c r="AK259" s="182" t="s">
        <v>181</v>
      </c>
      <c r="AL259" s="149" t="s">
        <v>392</v>
      </c>
      <c r="AM259" s="153">
        <v>46376</v>
      </c>
      <c r="AN259" s="153">
        <v>46376</v>
      </c>
      <c r="AO259" s="153">
        <v>46752</v>
      </c>
      <c r="AP259" s="149">
        <v>2027</v>
      </c>
      <c r="AQ259" s="166"/>
      <c r="AR259" s="166"/>
      <c r="AS259" s="166"/>
      <c r="AT259" s="166"/>
      <c r="AU259" s="166"/>
      <c r="AV259" s="166"/>
      <c r="AW259" s="166"/>
      <c r="AX259" s="166"/>
      <c r="AY259" s="166"/>
      <c r="AZ259" s="166"/>
      <c r="BA259" s="166"/>
      <c r="BB259" s="166"/>
    </row>
    <row r="260" spans="1:56" s="181" customFormat="1" ht="38.25" x14ac:dyDescent="0.25">
      <c r="A260" s="183" t="s">
        <v>607</v>
      </c>
      <c r="B260" s="289" t="s">
        <v>1988</v>
      </c>
      <c r="C260" s="289" t="s">
        <v>60</v>
      </c>
      <c r="D260" s="289" t="s">
        <v>175</v>
      </c>
      <c r="E260" s="289" t="s">
        <v>200</v>
      </c>
      <c r="F260" s="289">
        <v>224</v>
      </c>
      <c r="G260" s="307" t="s">
        <v>619</v>
      </c>
      <c r="H260" s="288" t="s">
        <v>210</v>
      </c>
      <c r="I260" s="288" t="s">
        <v>620</v>
      </c>
      <c r="J260" s="289">
        <v>2</v>
      </c>
      <c r="K260" s="289"/>
      <c r="L260" s="289" t="s">
        <v>167</v>
      </c>
      <c r="M260" s="289"/>
      <c r="N260" s="162" t="s">
        <v>390</v>
      </c>
      <c r="O260" s="286">
        <v>170.97314754098358</v>
      </c>
      <c r="P260" s="148">
        <v>208.58723999999995</v>
      </c>
      <c r="Q260" s="286"/>
      <c r="R260" s="148">
        <v>208.58723999999995</v>
      </c>
      <c r="S260" s="286"/>
      <c r="T260" s="286"/>
      <c r="U260" s="286"/>
      <c r="V260" s="286"/>
      <c r="W260" s="149" t="s">
        <v>404</v>
      </c>
      <c r="X260" s="166" t="s">
        <v>178</v>
      </c>
      <c r="Y260" s="149" t="s">
        <v>71</v>
      </c>
      <c r="Z260" s="153">
        <v>46295</v>
      </c>
      <c r="AA260" s="153">
        <v>46356</v>
      </c>
      <c r="AB260" s="166"/>
      <c r="AC260" s="166"/>
      <c r="AD260" s="166"/>
      <c r="AE260" s="166"/>
      <c r="AF260" s="183" t="s">
        <v>619</v>
      </c>
      <c r="AG260" s="166" t="s">
        <v>391</v>
      </c>
      <c r="AH260" s="149">
        <v>876</v>
      </c>
      <c r="AI260" s="149" t="s">
        <v>73</v>
      </c>
      <c r="AJ260" s="149">
        <v>100</v>
      </c>
      <c r="AK260" s="182" t="s">
        <v>181</v>
      </c>
      <c r="AL260" s="149" t="s">
        <v>392</v>
      </c>
      <c r="AM260" s="153">
        <v>46376</v>
      </c>
      <c r="AN260" s="153">
        <v>46376</v>
      </c>
      <c r="AO260" s="153">
        <v>46752</v>
      </c>
      <c r="AP260" s="149">
        <v>2027</v>
      </c>
      <c r="AQ260" s="166"/>
      <c r="AR260" s="166"/>
      <c r="AS260" s="166"/>
      <c r="AT260" s="166"/>
      <c r="AU260" s="166"/>
      <c r="AV260" s="166"/>
      <c r="AW260" s="166"/>
      <c r="AX260" s="166"/>
      <c r="AY260" s="166"/>
      <c r="AZ260" s="166"/>
      <c r="BA260" s="166"/>
      <c r="BB260" s="166"/>
    </row>
    <row r="261" spans="1:56" s="181" customFormat="1" ht="38.25" x14ac:dyDescent="0.25">
      <c r="A261" s="183" t="s">
        <v>607</v>
      </c>
      <c r="B261" s="289" t="s">
        <v>1989</v>
      </c>
      <c r="C261" s="289" t="s">
        <v>60</v>
      </c>
      <c r="D261" s="289" t="s">
        <v>61</v>
      </c>
      <c r="E261" s="162" t="s">
        <v>341</v>
      </c>
      <c r="F261" s="162" t="s">
        <v>621</v>
      </c>
      <c r="G261" s="162" t="s">
        <v>622</v>
      </c>
      <c r="H261" s="178" t="s">
        <v>623</v>
      </c>
      <c r="I261" s="178" t="s">
        <v>624</v>
      </c>
      <c r="J261" s="162">
        <v>2</v>
      </c>
      <c r="K261" s="289"/>
      <c r="L261" s="289" t="s">
        <v>167</v>
      </c>
      <c r="M261" s="178"/>
      <c r="N261" s="178" t="s">
        <v>345</v>
      </c>
      <c r="O261" s="209">
        <v>4426.2295081967213</v>
      </c>
      <c r="P261" s="209">
        <v>5400</v>
      </c>
      <c r="Q261" s="209">
        <v>1440</v>
      </c>
      <c r="R261" s="209">
        <v>1700</v>
      </c>
      <c r="S261" s="209">
        <v>1700</v>
      </c>
      <c r="T261" s="209">
        <v>560</v>
      </c>
      <c r="U261" s="209"/>
      <c r="V261" s="209"/>
      <c r="W261" s="166" t="s">
        <v>87</v>
      </c>
      <c r="X261" s="149" t="s">
        <v>70</v>
      </c>
      <c r="Y261" s="149" t="s">
        <v>71</v>
      </c>
      <c r="Z261" s="155">
        <v>46066</v>
      </c>
      <c r="AA261" s="155">
        <v>46122</v>
      </c>
      <c r="AB261" s="162"/>
      <c r="AC261" s="162"/>
      <c r="AD261" s="162"/>
      <c r="AE261" s="162"/>
      <c r="AF261" s="162" t="s">
        <v>622</v>
      </c>
      <c r="AG261" s="162" t="s">
        <v>346</v>
      </c>
      <c r="AH261" s="149">
        <v>876</v>
      </c>
      <c r="AI261" s="149" t="s">
        <v>73</v>
      </c>
      <c r="AJ261" s="149">
        <v>1</v>
      </c>
      <c r="AK261" s="167" t="s">
        <v>74</v>
      </c>
      <c r="AL261" s="166" t="s">
        <v>75</v>
      </c>
      <c r="AM261" s="155">
        <v>46142</v>
      </c>
      <c r="AN261" s="155">
        <v>46147</v>
      </c>
      <c r="AO261" s="155">
        <v>47242</v>
      </c>
      <c r="AP261" s="162" t="s">
        <v>625</v>
      </c>
      <c r="AQ261" s="166"/>
      <c r="AR261" s="166"/>
      <c r="AS261" s="162"/>
      <c r="AT261" s="162"/>
      <c r="AU261" s="162"/>
      <c r="AV261" s="162"/>
      <c r="AW261" s="162"/>
      <c r="AX261" s="162"/>
      <c r="AY261" s="162"/>
      <c r="AZ261" s="162"/>
      <c r="BA261" s="162"/>
      <c r="BB261" s="162"/>
      <c r="BC261" s="210"/>
      <c r="BD261" s="211"/>
    </row>
    <row r="262" spans="1:56" s="181" customFormat="1" ht="89.25" x14ac:dyDescent="0.25">
      <c r="A262" s="183" t="s">
        <v>607</v>
      </c>
      <c r="B262" s="289" t="s">
        <v>1990</v>
      </c>
      <c r="C262" s="289" t="s">
        <v>60</v>
      </c>
      <c r="D262" s="171" t="s">
        <v>95</v>
      </c>
      <c r="E262" s="162" t="s">
        <v>341</v>
      </c>
      <c r="F262" s="289" t="s">
        <v>626</v>
      </c>
      <c r="G262" s="306" t="s">
        <v>627</v>
      </c>
      <c r="H262" s="289" t="s">
        <v>628</v>
      </c>
      <c r="I262" s="289" t="s">
        <v>629</v>
      </c>
      <c r="J262" s="289">
        <v>1</v>
      </c>
      <c r="K262" s="289"/>
      <c r="L262" s="162" t="s">
        <v>167</v>
      </c>
      <c r="M262" s="163"/>
      <c r="N262" s="178" t="s">
        <v>345</v>
      </c>
      <c r="O262" s="148">
        <v>6.7</v>
      </c>
      <c r="P262" s="148">
        <v>6.7</v>
      </c>
      <c r="Q262" s="148">
        <v>6.7</v>
      </c>
      <c r="R262" s="148">
        <v>0</v>
      </c>
      <c r="S262" s="148">
        <v>0</v>
      </c>
      <c r="T262" s="148">
        <v>0</v>
      </c>
      <c r="U262" s="148"/>
      <c r="V262" s="148"/>
      <c r="W262" s="149" t="s">
        <v>404</v>
      </c>
      <c r="X262" s="162" t="s">
        <v>630</v>
      </c>
      <c r="Y262" s="149" t="s">
        <v>378</v>
      </c>
      <c r="Z262" s="153">
        <v>46181</v>
      </c>
      <c r="AA262" s="153">
        <v>46196</v>
      </c>
      <c r="AB262" s="149"/>
      <c r="AC262" s="149"/>
      <c r="AD262" s="149"/>
      <c r="AE262" s="149"/>
      <c r="AF262" s="149" t="s">
        <v>627</v>
      </c>
      <c r="AG262" s="162" t="s">
        <v>346</v>
      </c>
      <c r="AH262" s="149">
        <v>876</v>
      </c>
      <c r="AI262" s="149" t="s">
        <v>73</v>
      </c>
      <c r="AJ262" s="163">
        <v>1</v>
      </c>
      <c r="AK262" s="163" t="s">
        <v>99</v>
      </c>
      <c r="AL262" s="163" t="s">
        <v>100</v>
      </c>
      <c r="AM262" s="153">
        <v>46216</v>
      </c>
      <c r="AN262" s="153">
        <v>46216</v>
      </c>
      <c r="AO262" s="153">
        <v>47311</v>
      </c>
      <c r="AP262" s="149" t="s">
        <v>625</v>
      </c>
      <c r="AQ262" s="166"/>
      <c r="AR262" s="166"/>
      <c r="AS262" s="149"/>
      <c r="AT262" s="149"/>
      <c r="AU262" s="149"/>
      <c r="AV262" s="149"/>
      <c r="AW262" s="153"/>
      <c r="AX262" s="197"/>
      <c r="AY262" s="180"/>
      <c r="AZ262" s="149"/>
      <c r="BA262" s="149"/>
      <c r="BB262" s="149"/>
      <c r="BC262" s="212"/>
      <c r="BD262" s="168"/>
    </row>
    <row r="263" spans="1:56" s="181" customFormat="1" ht="51" x14ac:dyDescent="0.25">
      <c r="A263" s="183" t="s">
        <v>607</v>
      </c>
      <c r="B263" s="289" t="s">
        <v>1991</v>
      </c>
      <c r="C263" s="289" t="s">
        <v>60</v>
      </c>
      <c r="D263" s="289" t="s">
        <v>199</v>
      </c>
      <c r="E263" s="289" t="s">
        <v>341</v>
      </c>
      <c r="F263" s="289" t="s">
        <v>621</v>
      </c>
      <c r="G263" s="306" t="s">
        <v>631</v>
      </c>
      <c r="H263" s="178" t="s">
        <v>623</v>
      </c>
      <c r="I263" s="178" t="s">
        <v>624</v>
      </c>
      <c r="J263" s="289">
        <v>2</v>
      </c>
      <c r="K263" s="289"/>
      <c r="L263" s="289" t="s">
        <v>167</v>
      </c>
      <c r="M263" s="162"/>
      <c r="N263" s="178" t="s">
        <v>345</v>
      </c>
      <c r="O263" s="148">
        <v>409.18032786885249</v>
      </c>
      <c r="P263" s="148">
        <v>499.2</v>
      </c>
      <c r="Q263" s="148"/>
      <c r="R263" s="148">
        <v>499.2</v>
      </c>
      <c r="S263" s="148"/>
      <c r="T263" s="148"/>
      <c r="U263" s="148"/>
      <c r="V263" s="148"/>
      <c r="W263" s="149" t="s">
        <v>404</v>
      </c>
      <c r="X263" s="162" t="s">
        <v>205</v>
      </c>
      <c r="Y263" s="149" t="s">
        <v>71</v>
      </c>
      <c r="Z263" s="153">
        <v>46336</v>
      </c>
      <c r="AA263" s="153">
        <v>46366</v>
      </c>
      <c r="AB263" s="149"/>
      <c r="AC263" s="149"/>
      <c r="AD263" s="149"/>
      <c r="AE263" s="149"/>
      <c r="AF263" s="149" t="s">
        <v>631</v>
      </c>
      <c r="AG263" s="162" t="s">
        <v>346</v>
      </c>
      <c r="AH263" s="149">
        <v>876</v>
      </c>
      <c r="AI263" s="149" t="s">
        <v>73</v>
      </c>
      <c r="AJ263" s="163">
        <v>1</v>
      </c>
      <c r="AK263" s="178" t="s">
        <v>632</v>
      </c>
      <c r="AL263" s="178" t="s">
        <v>207</v>
      </c>
      <c r="AM263" s="153">
        <v>46386</v>
      </c>
      <c r="AN263" s="153">
        <v>46388</v>
      </c>
      <c r="AO263" s="153">
        <v>46752</v>
      </c>
      <c r="AP263" s="149">
        <v>2027</v>
      </c>
      <c r="AQ263" s="166"/>
      <c r="AR263" s="166"/>
      <c r="AS263" s="149"/>
      <c r="AT263" s="149"/>
      <c r="AU263" s="149"/>
      <c r="AV263" s="149"/>
      <c r="AW263" s="153"/>
      <c r="AX263" s="197"/>
      <c r="AY263" s="180"/>
      <c r="AZ263" s="149"/>
      <c r="BA263" s="149"/>
      <c r="BB263" s="149"/>
      <c r="BC263" s="212"/>
      <c r="BD263" s="168"/>
    </row>
    <row r="264" spans="1:56" s="181" customFormat="1" ht="38.25" x14ac:dyDescent="0.25">
      <c r="A264" s="183" t="s">
        <v>607</v>
      </c>
      <c r="B264" s="289" t="s">
        <v>1992</v>
      </c>
      <c r="C264" s="289" t="s">
        <v>60</v>
      </c>
      <c r="D264" s="289" t="s">
        <v>199</v>
      </c>
      <c r="E264" s="289" t="s">
        <v>341</v>
      </c>
      <c r="F264" s="289" t="s">
        <v>633</v>
      </c>
      <c r="G264" s="306" t="s">
        <v>634</v>
      </c>
      <c r="H264" s="178" t="s">
        <v>623</v>
      </c>
      <c r="I264" s="178" t="s">
        <v>624</v>
      </c>
      <c r="J264" s="289">
        <v>2</v>
      </c>
      <c r="K264" s="289"/>
      <c r="L264" s="289" t="s">
        <v>167</v>
      </c>
      <c r="M264" s="162"/>
      <c r="N264" s="178" t="s">
        <v>345</v>
      </c>
      <c r="O264" s="148">
        <v>295.08196721311475</v>
      </c>
      <c r="P264" s="148">
        <v>360</v>
      </c>
      <c r="Q264" s="148"/>
      <c r="R264" s="148">
        <v>360</v>
      </c>
      <c r="S264" s="148"/>
      <c r="T264" s="148"/>
      <c r="U264" s="148"/>
      <c r="V264" s="148"/>
      <c r="W264" s="149" t="s">
        <v>404</v>
      </c>
      <c r="X264" s="162" t="s">
        <v>205</v>
      </c>
      <c r="Y264" s="149" t="s">
        <v>71</v>
      </c>
      <c r="Z264" s="153">
        <v>46336</v>
      </c>
      <c r="AA264" s="153">
        <v>46366</v>
      </c>
      <c r="AB264" s="149"/>
      <c r="AC264" s="149"/>
      <c r="AD264" s="149"/>
      <c r="AE264" s="149"/>
      <c r="AF264" s="149" t="s">
        <v>634</v>
      </c>
      <c r="AG264" s="162" t="s">
        <v>346</v>
      </c>
      <c r="AH264" s="149">
        <v>876</v>
      </c>
      <c r="AI264" s="149" t="s">
        <v>73</v>
      </c>
      <c r="AJ264" s="163">
        <v>1</v>
      </c>
      <c r="AK264" s="178" t="s">
        <v>632</v>
      </c>
      <c r="AL264" s="178" t="s">
        <v>207</v>
      </c>
      <c r="AM264" s="153">
        <v>46386</v>
      </c>
      <c r="AN264" s="153">
        <v>46388</v>
      </c>
      <c r="AO264" s="153">
        <v>46752</v>
      </c>
      <c r="AP264" s="149">
        <v>2027</v>
      </c>
      <c r="AQ264" s="166"/>
      <c r="AR264" s="166"/>
      <c r="AS264" s="149"/>
      <c r="AT264" s="149"/>
      <c r="AU264" s="149"/>
      <c r="AV264" s="149"/>
      <c r="AW264" s="153"/>
      <c r="AX264" s="197"/>
      <c r="AY264" s="180"/>
      <c r="AZ264" s="149"/>
      <c r="BA264" s="149"/>
      <c r="BB264" s="149"/>
      <c r="BC264" s="212"/>
      <c r="BD264" s="168"/>
    </row>
    <row r="265" spans="1:56" s="181" customFormat="1" ht="38.25" x14ac:dyDescent="0.25">
      <c r="A265" s="183" t="s">
        <v>607</v>
      </c>
      <c r="B265" s="289" t="s">
        <v>1993</v>
      </c>
      <c r="C265" s="289" t="s">
        <v>60</v>
      </c>
      <c r="D265" s="289" t="s">
        <v>199</v>
      </c>
      <c r="E265" s="289" t="s">
        <v>341</v>
      </c>
      <c r="F265" s="289" t="s">
        <v>633</v>
      </c>
      <c r="G265" s="306" t="s">
        <v>635</v>
      </c>
      <c r="H265" s="178" t="s">
        <v>623</v>
      </c>
      <c r="I265" s="178" t="s">
        <v>624</v>
      </c>
      <c r="J265" s="289">
        <v>2</v>
      </c>
      <c r="K265" s="289"/>
      <c r="L265" s="289" t="s">
        <v>167</v>
      </c>
      <c r="M265" s="162"/>
      <c r="N265" s="178" t="s">
        <v>345</v>
      </c>
      <c r="O265" s="148">
        <v>295.08196721311475</v>
      </c>
      <c r="P265" s="148">
        <v>360</v>
      </c>
      <c r="Q265" s="148"/>
      <c r="R265" s="148">
        <v>360</v>
      </c>
      <c r="S265" s="148"/>
      <c r="T265" s="148"/>
      <c r="U265" s="148"/>
      <c r="V265" s="148"/>
      <c r="W265" s="149" t="s">
        <v>404</v>
      </c>
      <c r="X265" s="162" t="s">
        <v>205</v>
      </c>
      <c r="Y265" s="149" t="s">
        <v>71</v>
      </c>
      <c r="Z265" s="153">
        <v>46336</v>
      </c>
      <c r="AA265" s="153">
        <v>46366</v>
      </c>
      <c r="AB265" s="149"/>
      <c r="AC265" s="149"/>
      <c r="AD265" s="149"/>
      <c r="AE265" s="149"/>
      <c r="AF265" s="149" t="s">
        <v>635</v>
      </c>
      <c r="AG265" s="162" t="s">
        <v>346</v>
      </c>
      <c r="AH265" s="149">
        <v>876</v>
      </c>
      <c r="AI265" s="149" t="s">
        <v>73</v>
      </c>
      <c r="AJ265" s="163">
        <v>1</v>
      </c>
      <c r="AK265" s="178" t="s">
        <v>632</v>
      </c>
      <c r="AL265" s="178" t="s">
        <v>207</v>
      </c>
      <c r="AM265" s="153">
        <v>46386</v>
      </c>
      <c r="AN265" s="153">
        <v>46388</v>
      </c>
      <c r="AO265" s="153">
        <v>46752</v>
      </c>
      <c r="AP265" s="149">
        <v>2027</v>
      </c>
      <c r="AQ265" s="166"/>
      <c r="AR265" s="166"/>
      <c r="AS265" s="149"/>
      <c r="AT265" s="149"/>
      <c r="AU265" s="149"/>
      <c r="AV265" s="149"/>
      <c r="AW265" s="153"/>
      <c r="AX265" s="197"/>
      <c r="AY265" s="180"/>
      <c r="AZ265" s="149"/>
      <c r="BA265" s="149"/>
      <c r="BB265" s="149"/>
      <c r="BC265" s="212"/>
      <c r="BD265" s="168"/>
    </row>
    <row r="266" spans="1:56" s="181" customFormat="1" ht="51" x14ac:dyDescent="0.25">
      <c r="A266" s="183" t="s">
        <v>607</v>
      </c>
      <c r="B266" s="289" t="s">
        <v>1994</v>
      </c>
      <c r="C266" s="289" t="s">
        <v>60</v>
      </c>
      <c r="D266" s="289" t="s">
        <v>199</v>
      </c>
      <c r="E266" s="289" t="s">
        <v>341</v>
      </c>
      <c r="F266" s="289" t="s">
        <v>621</v>
      </c>
      <c r="G266" s="306" t="s">
        <v>636</v>
      </c>
      <c r="H266" s="178" t="s">
        <v>623</v>
      </c>
      <c r="I266" s="178" t="s">
        <v>624</v>
      </c>
      <c r="J266" s="289">
        <v>2</v>
      </c>
      <c r="K266" s="289"/>
      <c r="L266" s="289" t="s">
        <v>167</v>
      </c>
      <c r="M266" s="162"/>
      <c r="N266" s="178" t="s">
        <v>345</v>
      </c>
      <c r="O266" s="148">
        <v>2950.8196721311474</v>
      </c>
      <c r="P266" s="148">
        <v>3600</v>
      </c>
      <c r="Q266" s="148"/>
      <c r="R266" s="148">
        <v>3600</v>
      </c>
      <c r="S266" s="148"/>
      <c r="T266" s="148"/>
      <c r="U266" s="148"/>
      <c r="V266" s="148"/>
      <c r="W266" s="166" t="s">
        <v>87</v>
      </c>
      <c r="X266" s="162" t="s">
        <v>205</v>
      </c>
      <c r="Y266" s="149" t="s">
        <v>71</v>
      </c>
      <c r="Z266" s="153">
        <v>46309</v>
      </c>
      <c r="AA266" s="153">
        <v>46366</v>
      </c>
      <c r="AB266" s="149"/>
      <c r="AC266" s="149"/>
      <c r="AD266" s="149"/>
      <c r="AE266" s="149"/>
      <c r="AF266" s="149" t="s">
        <v>636</v>
      </c>
      <c r="AG266" s="162" t="s">
        <v>346</v>
      </c>
      <c r="AH266" s="149">
        <v>876</v>
      </c>
      <c r="AI266" s="149" t="s">
        <v>73</v>
      </c>
      <c r="AJ266" s="163">
        <v>1</v>
      </c>
      <c r="AK266" s="178" t="s">
        <v>632</v>
      </c>
      <c r="AL266" s="178" t="s">
        <v>207</v>
      </c>
      <c r="AM266" s="153">
        <v>46386</v>
      </c>
      <c r="AN266" s="153">
        <v>46388</v>
      </c>
      <c r="AO266" s="153">
        <v>46752</v>
      </c>
      <c r="AP266" s="149">
        <v>2027</v>
      </c>
      <c r="AQ266" s="166"/>
      <c r="AR266" s="166"/>
      <c r="AS266" s="149"/>
      <c r="AT266" s="149"/>
      <c r="AU266" s="149"/>
      <c r="AV266" s="149"/>
      <c r="AW266" s="153"/>
      <c r="AX266" s="197"/>
      <c r="AY266" s="180"/>
      <c r="AZ266" s="149"/>
      <c r="BA266" s="149"/>
      <c r="BB266" s="149"/>
      <c r="BC266" s="212"/>
      <c r="BD266" s="168"/>
    </row>
    <row r="267" spans="1:56" s="181" customFormat="1" ht="51" x14ac:dyDescent="0.25">
      <c r="A267" s="183" t="s">
        <v>607</v>
      </c>
      <c r="B267" s="289" t="s">
        <v>1995</v>
      </c>
      <c r="C267" s="289" t="s">
        <v>60</v>
      </c>
      <c r="D267" s="289" t="s">
        <v>199</v>
      </c>
      <c r="E267" s="289" t="s">
        <v>341</v>
      </c>
      <c r="F267" s="289" t="s">
        <v>633</v>
      </c>
      <c r="G267" s="306" t="s">
        <v>637</v>
      </c>
      <c r="H267" s="178" t="s">
        <v>623</v>
      </c>
      <c r="I267" s="178" t="s">
        <v>624</v>
      </c>
      <c r="J267" s="289">
        <v>2</v>
      </c>
      <c r="K267" s="289"/>
      <c r="L267" s="289" t="s">
        <v>167</v>
      </c>
      <c r="M267" s="162"/>
      <c r="N267" s="178" t="s">
        <v>345</v>
      </c>
      <c r="O267" s="148">
        <v>409.18032786885249</v>
      </c>
      <c r="P267" s="148">
        <v>499.2</v>
      </c>
      <c r="Q267" s="148"/>
      <c r="R267" s="148">
        <v>499.2</v>
      </c>
      <c r="S267" s="148"/>
      <c r="T267" s="148"/>
      <c r="U267" s="148"/>
      <c r="V267" s="148"/>
      <c r="W267" s="149" t="s">
        <v>404</v>
      </c>
      <c r="X267" s="162" t="s">
        <v>205</v>
      </c>
      <c r="Y267" s="149" t="s">
        <v>71</v>
      </c>
      <c r="Z267" s="153">
        <v>46336</v>
      </c>
      <c r="AA267" s="153">
        <v>46366</v>
      </c>
      <c r="AB267" s="149"/>
      <c r="AC267" s="149"/>
      <c r="AD267" s="149"/>
      <c r="AE267" s="149"/>
      <c r="AF267" s="149" t="s">
        <v>637</v>
      </c>
      <c r="AG267" s="162" t="s">
        <v>346</v>
      </c>
      <c r="AH267" s="149">
        <v>876</v>
      </c>
      <c r="AI267" s="149" t="s">
        <v>73</v>
      </c>
      <c r="AJ267" s="163">
        <v>1</v>
      </c>
      <c r="AK267" s="178" t="s">
        <v>632</v>
      </c>
      <c r="AL267" s="178" t="s">
        <v>207</v>
      </c>
      <c r="AM267" s="153">
        <v>46386</v>
      </c>
      <c r="AN267" s="153">
        <v>46388</v>
      </c>
      <c r="AO267" s="153">
        <v>46752</v>
      </c>
      <c r="AP267" s="149">
        <v>2027</v>
      </c>
      <c r="AQ267" s="166"/>
      <c r="AR267" s="166"/>
      <c r="AS267" s="149"/>
      <c r="AT267" s="149"/>
      <c r="AU267" s="149"/>
      <c r="AV267" s="149"/>
      <c r="AW267" s="153"/>
      <c r="AX267" s="197"/>
      <c r="AY267" s="180"/>
      <c r="AZ267" s="149"/>
      <c r="BA267" s="149"/>
      <c r="BB267" s="149"/>
      <c r="BC267" s="212"/>
      <c r="BD267" s="168"/>
    </row>
    <row r="268" spans="1:56" s="181" customFormat="1" ht="76.5" x14ac:dyDescent="0.25">
      <c r="A268" s="183" t="s">
        <v>607</v>
      </c>
      <c r="B268" s="289" t="s">
        <v>1996</v>
      </c>
      <c r="C268" s="289" t="s">
        <v>60</v>
      </c>
      <c r="D268" s="289" t="s">
        <v>199</v>
      </c>
      <c r="E268" s="289" t="s">
        <v>341</v>
      </c>
      <c r="F268" s="289" t="s">
        <v>638</v>
      </c>
      <c r="G268" s="306" t="s">
        <v>639</v>
      </c>
      <c r="H268" s="183" t="s">
        <v>640</v>
      </c>
      <c r="I268" s="183" t="s">
        <v>641</v>
      </c>
      <c r="J268" s="289">
        <v>1</v>
      </c>
      <c r="K268" s="289"/>
      <c r="L268" s="162" t="s">
        <v>167</v>
      </c>
      <c r="M268" s="163"/>
      <c r="N268" s="178" t="s">
        <v>345</v>
      </c>
      <c r="O268" s="148">
        <v>409.18032786885249</v>
      </c>
      <c r="P268" s="148">
        <v>499.2</v>
      </c>
      <c r="Q268" s="148"/>
      <c r="R268" s="148">
        <v>499.2</v>
      </c>
      <c r="S268" s="148"/>
      <c r="T268" s="148"/>
      <c r="U268" s="148"/>
      <c r="V268" s="148"/>
      <c r="W268" s="149" t="s">
        <v>404</v>
      </c>
      <c r="X268" s="162" t="s">
        <v>205</v>
      </c>
      <c r="Y268" s="149" t="s">
        <v>71</v>
      </c>
      <c r="Z268" s="153">
        <v>46336</v>
      </c>
      <c r="AA268" s="153">
        <v>46366</v>
      </c>
      <c r="AB268" s="149"/>
      <c r="AC268" s="149"/>
      <c r="AD268" s="149"/>
      <c r="AE268" s="149"/>
      <c r="AF268" s="149" t="s">
        <v>639</v>
      </c>
      <c r="AG268" s="162" t="s">
        <v>346</v>
      </c>
      <c r="AH268" s="149">
        <v>876</v>
      </c>
      <c r="AI268" s="149" t="s">
        <v>73</v>
      </c>
      <c r="AJ268" s="163">
        <v>1</v>
      </c>
      <c r="AK268" s="178" t="s">
        <v>632</v>
      </c>
      <c r="AL268" s="178" t="s">
        <v>207</v>
      </c>
      <c r="AM268" s="153">
        <v>46386</v>
      </c>
      <c r="AN268" s="153">
        <v>46388</v>
      </c>
      <c r="AO268" s="153">
        <v>46752</v>
      </c>
      <c r="AP268" s="149">
        <v>2027</v>
      </c>
      <c r="AQ268" s="166"/>
      <c r="AR268" s="166"/>
      <c r="AS268" s="149"/>
      <c r="AT268" s="149"/>
      <c r="AU268" s="149"/>
      <c r="AV268" s="149"/>
      <c r="AW268" s="153"/>
      <c r="AX268" s="197"/>
      <c r="AY268" s="180"/>
      <c r="AZ268" s="149"/>
      <c r="BA268" s="149"/>
      <c r="BB268" s="149"/>
      <c r="BC268" s="212"/>
      <c r="BD268" s="168"/>
    </row>
    <row r="269" spans="1:56" s="181" customFormat="1" ht="76.5" x14ac:dyDescent="0.25">
      <c r="A269" s="183" t="s">
        <v>607</v>
      </c>
      <c r="B269" s="289" t="s">
        <v>1997</v>
      </c>
      <c r="C269" s="289" t="s">
        <v>60</v>
      </c>
      <c r="D269" s="289" t="s">
        <v>199</v>
      </c>
      <c r="E269" s="289" t="s">
        <v>341</v>
      </c>
      <c r="F269" s="289" t="s">
        <v>638</v>
      </c>
      <c r="G269" s="306" t="s">
        <v>642</v>
      </c>
      <c r="H269" s="183" t="s">
        <v>640</v>
      </c>
      <c r="I269" s="183" t="s">
        <v>641</v>
      </c>
      <c r="J269" s="289">
        <v>1</v>
      </c>
      <c r="K269" s="289"/>
      <c r="L269" s="162" t="s">
        <v>167</v>
      </c>
      <c r="M269" s="163"/>
      <c r="N269" s="178" t="s">
        <v>345</v>
      </c>
      <c r="O269" s="148">
        <v>409.18032786885249</v>
      </c>
      <c r="P269" s="148">
        <v>499.2</v>
      </c>
      <c r="Q269" s="148"/>
      <c r="R269" s="148">
        <v>499.2</v>
      </c>
      <c r="S269" s="148"/>
      <c r="T269" s="148"/>
      <c r="U269" s="148"/>
      <c r="V269" s="148"/>
      <c r="W269" s="149" t="s">
        <v>404</v>
      </c>
      <c r="X269" s="162" t="s">
        <v>205</v>
      </c>
      <c r="Y269" s="149" t="s">
        <v>71</v>
      </c>
      <c r="Z269" s="153">
        <v>46336</v>
      </c>
      <c r="AA269" s="153">
        <v>46366</v>
      </c>
      <c r="AB269" s="149"/>
      <c r="AC269" s="149"/>
      <c r="AD269" s="149"/>
      <c r="AE269" s="149"/>
      <c r="AF269" s="149" t="s">
        <v>642</v>
      </c>
      <c r="AG269" s="162" t="s">
        <v>346</v>
      </c>
      <c r="AH269" s="149">
        <v>876</v>
      </c>
      <c r="AI269" s="149" t="s">
        <v>73</v>
      </c>
      <c r="AJ269" s="163">
        <v>1</v>
      </c>
      <c r="AK269" s="178" t="s">
        <v>632</v>
      </c>
      <c r="AL269" s="178" t="s">
        <v>207</v>
      </c>
      <c r="AM269" s="153">
        <v>46386</v>
      </c>
      <c r="AN269" s="153">
        <v>46388</v>
      </c>
      <c r="AO269" s="153">
        <v>46752</v>
      </c>
      <c r="AP269" s="149">
        <v>2027</v>
      </c>
      <c r="AQ269" s="166"/>
      <c r="AR269" s="166"/>
      <c r="AS269" s="149"/>
      <c r="AT269" s="149"/>
      <c r="AU269" s="149"/>
      <c r="AV269" s="149"/>
      <c r="AW269" s="153"/>
      <c r="AX269" s="197"/>
      <c r="AY269" s="180"/>
      <c r="AZ269" s="149"/>
      <c r="BA269" s="149"/>
      <c r="BB269" s="149"/>
      <c r="BC269" s="212"/>
      <c r="BD269" s="168"/>
    </row>
    <row r="270" spans="1:56" s="181" customFormat="1" ht="51" x14ac:dyDescent="0.25">
      <c r="A270" s="183" t="s">
        <v>607</v>
      </c>
      <c r="B270" s="289" t="s">
        <v>1998</v>
      </c>
      <c r="C270" s="289" t="s">
        <v>60</v>
      </c>
      <c r="D270" s="289" t="s">
        <v>199</v>
      </c>
      <c r="E270" s="289" t="s">
        <v>341</v>
      </c>
      <c r="F270" s="289" t="s">
        <v>633</v>
      </c>
      <c r="G270" s="306" t="s">
        <v>643</v>
      </c>
      <c r="H270" s="178" t="s">
        <v>623</v>
      </c>
      <c r="I270" s="178" t="s">
        <v>624</v>
      </c>
      <c r="J270" s="289">
        <v>2</v>
      </c>
      <c r="K270" s="289"/>
      <c r="L270" s="289" t="s">
        <v>167</v>
      </c>
      <c r="M270" s="162"/>
      <c r="N270" s="178" t="s">
        <v>345</v>
      </c>
      <c r="O270" s="148">
        <v>409.18032786885249</v>
      </c>
      <c r="P270" s="148">
        <v>499.2</v>
      </c>
      <c r="Q270" s="148"/>
      <c r="R270" s="148">
        <v>499.2</v>
      </c>
      <c r="S270" s="148"/>
      <c r="T270" s="148"/>
      <c r="U270" s="148"/>
      <c r="V270" s="148"/>
      <c r="W270" s="149" t="s">
        <v>404</v>
      </c>
      <c r="X270" s="162" t="s">
        <v>205</v>
      </c>
      <c r="Y270" s="149" t="s">
        <v>71</v>
      </c>
      <c r="Z270" s="153">
        <v>46336</v>
      </c>
      <c r="AA270" s="153">
        <v>46366</v>
      </c>
      <c r="AB270" s="149"/>
      <c r="AC270" s="149"/>
      <c r="AD270" s="149"/>
      <c r="AE270" s="149"/>
      <c r="AF270" s="149" t="s">
        <v>643</v>
      </c>
      <c r="AG270" s="162" t="s">
        <v>346</v>
      </c>
      <c r="AH270" s="149">
        <v>876</v>
      </c>
      <c r="AI270" s="149" t="s">
        <v>73</v>
      </c>
      <c r="AJ270" s="163">
        <v>1</v>
      </c>
      <c r="AK270" s="178" t="s">
        <v>632</v>
      </c>
      <c r="AL270" s="178" t="s">
        <v>207</v>
      </c>
      <c r="AM270" s="153">
        <v>46386</v>
      </c>
      <c r="AN270" s="153">
        <v>46388</v>
      </c>
      <c r="AO270" s="153">
        <v>46752</v>
      </c>
      <c r="AP270" s="149">
        <v>2027</v>
      </c>
      <c r="AQ270" s="166"/>
      <c r="AR270" s="166"/>
      <c r="AS270" s="149"/>
      <c r="AT270" s="149"/>
      <c r="AU270" s="149"/>
      <c r="AV270" s="149"/>
      <c r="AW270" s="153"/>
      <c r="AX270" s="197"/>
      <c r="AY270" s="180"/>
      <c r="AZ270" s="149"/>
      <c r="BA270" s="149"/>
      <c r="BB270" s="149"/>
      <c r="BC270" s="212"/>
      <c r="BD270" s="168"/>
    </row>
    <row r="271" spans="1:56" s="181" customFormat="1" ht="38.25" x14ac:dyDescent="0.25">
      <c r="A271" s="183" t="s">
        <v>607</v>
      </c>
      <c r="B271" s="289" t="s">
        <v>1999</v>
      </c>
      <c r="C271" s="289" t="s">
        <v>60</v>
      </c>
      <c r="D271" s="289" t="s">
        <v>175</v>
      </c>
      <c r="E271" s="289" t="s">
        <v>341</v>
      </c>
      <c r="F271" s="289" t="s">
        <v>621</v>
      </c>
      <c r="G271" s="306" t="s">
        <v>644</v>
      </c>
      <c r="H271" s="178" t="s">
        <v>623</v>
      </c>
      <c r="I271" s="178" t="s">
        <v>624</v>
      </c>
      <c r="J271" s="289">
        <v>2</v>
      </c>
      <c r="K271" s="289"/>
      <c r="L271" s="289" t="s">
        <v>167</v>
      </c>
      <c r="M271" s="162"/>
      <c r="N271" s="178" t="s">
        <v>345</v>
      </c>
      <c r="O271" s="148">
        <v>2045.7295081967213</v>
      </c>
      <c r="P271" s="148">
        <v>2495.79</v>
      </c>
      <c r="Q271" s="148">
        <v>415.96319999999997</v>
      </c>
      <c r="R271" s="148">
        <v>2079.8267999999998</v>
      </c>
      <c r="S271" s="148"/>
      <c r="T271" s="148"/>
      <c r="U271" s="148"/>
      <c r="V271" s="148"/>
      <c r="W271" s="166" t="s">
        <v>87</v>
      </c>
      <c r="X271" s="166" t="s">
        <v>178</v>
      </c>
      <c r="Y271" s="149" t="s">
        <v>71</v>
      </c>
      <c r="Z271" s="153">
        <v>46234</v>
      </c>
      <c r="AA271" s="153">
        <v>46290</v>
      </c>
      <c r="AB271" s="149"/>
      <c r="AC271" s="149"/>
      <c r="AD271" s="149"/>
      <c r="AE271" s="149"/>
      <c r="AF271" s="149" t="s">
        <v>644</v>
      </c>
      <c r="AG271" s="162" t="s">
        <v>346</v>
      </c>
      <c r="AH271" s="149">
        <v>876</v>
      </c>
      <c r="AI271" s="149" t="s">
        <v>73</v>
      </c>
      <c r="AJ271" s="163">
        <v>1</v>
      </c>
      <c r="AK271" s="185" t="s">
        <v>181</v>
      </c>
      <c r="AL271" s="149" t="s">
        <v>392</v>
      </c>
      <c r="AM271" s="153">
        <v>46310</v>
      </c>
      <c r="AN271" s="153">
        <v>46327</v>
      </c>
      <c r="AO271" s="153">
        <v>46691</v>
      </c>
      <c r="AP271" s="149" t="s">
        <v>645</v>
      </c>
      <c r="AQ271" s="166"/>
      <c r="AR271" s="166"/>
      <c r="AS271" s="149"/>
      <c r="AT271" s="149"/>
      <c r="AU271" s="149"/>
      <c r="AV271" s="149"/>
      <c r="AW271" s="153"/>
      <c r="AX271" s="197"/>
      <c r="AY271" s="180"/>
      <c r="AZ271" s="149"/>
      <c r="BA271" s="149"/>
      <c r="BB271" s="149"/>
      <c r="BC271" s="212"/>
      <c r="BD271" s="168"/>
    </row>
    <row r="272" spans="1:56" s="181" customFormat="1" ht="63.75" x14ac:dyDescent="0.25">
      <c r="A272" s="183" t="s">
        <v>607</v>
      </c>
      <c r="B272" s="289" t="s">
        <v>2000</v>
      </c>
      <c r="C272" s="289" t="s">
        <v>60</v>
      </c>
      <c r="D272" s="289" t="s">
        <v>175</v>
      </c>
      <c r="E272" s="163" t="s">
        <v>305</v>
      </c>
      <c r="F272" s="289" t="s">
        <v>633</v>
      </c>
      <c r="G272" s="306" t="s">
        <v>646</v>
      </c>
      <c r="H272" s="178" t="s">
        <v>623</v>
      </c>
      <c r="I272" s="178" t="s">
        <v>624</v>
      </c>
      <c r="J272" s="289">
        <v>2</v>
      </c>
      <c r="K272" s="289"/>
      <c r="L272" s="289" t="s">
        <v>167</v>
      </c>
      <c r="M272" s="162"/>
      <c r="N272" s="178" t="s">
        <v>345</v>
      </c>
      <c r="O272" s="148">
        <v>1162.8786885245902</v>
      </c>
      <c r="P272" s="148">
        <v>1418.712</v>
      </c>
      <c r="Q272" s="148"/>
      <c r="R272" s="148">
        <v>1418.712</v>
      </c>
      <c r="S272" s="148"/>
      <c r="T272" s="148"/>
      <c r="U272" s="148"/>
      <c r="V272" s="148"/>
      <c r="W272" s="166" t="s">
        <v>87</v>
      </c>
      <c r="X272" s="166" t="s">
        <v>178</v>
      </c>
      <c r="Y272" s="149" t="s">
        <v>71</v>
      </c>
      <c r="Z272" s="153">
        <v>46295</v>
      </c>
      <c r="AA272" s="153">
        <v>46352</v>
      </c>
      <c r="AB272" s="149"/>
      <c r="AC272" s="149"/>
      <c r="AD272" s="149"/>
      <c r="AE272" s="149"/>
      <c r="AF272" s="149" t="s">
        <v>646</v>
      </c>
      <c r="AG272" s="162" t="s">
        <v>346</v>
      </c>
      <c r="AH272" s="149">
        <v>876</v>
      </c>
      <c r="AI272" s="149" t="s">
        <v>73</v>
      </c>
      <c r="AJ272" s="163">
        <v>1</v>
      </c>
      <c r="AK272" s="185" t="s">
        <v>181</v>
      </c>
      <c r="AL272" s="149" t="s">
        <v>392</v>
      </c>
      <c r="AM272" s="153">
        <v>46386</v>
      </c>
      <c r="AN272" s="153">
        <v>46388</v>
      </c>
      <c r="AO272" s="153">
        <v>46752</v>
      </c>
      <c r="AP272" s="149">
        <v>2027</v>
      </c>
      <c r="AQ272" s="166"/>
      <c r="AR272" s="166"/>
      <c r="AS272" s="149"/>
      <c r="AT272" s="149"/>
      <c r="AU272" s="149"/>
      <c r="AV272" s="149"/>
      <c r="AW272" s="153"/>
      <c r="AX272" s="197"/>
      <c r="AY272" s="180"/>
      <c r="AZ272" s="149"/>
      <c r="BA272" s="149"/>
      <c r="BB272" s="149"/>
      <c r="BC272" s="212"/>
      <c r="BD272" s="168"/>
    </row>
    <row r="273" spans="1:56" s="181" customFormat="1" ht="51" x14ac:dyDescent="0.25">
      <c r="A273" s="183" t="s">
        <v>607</v>
      </c>
      <c r="B273" s="289" t="s">
        <v>2001</v>
      </c>
      <c r="C273" s="289" t="s">
        <v>60</v>
      </c>
      <c r="D273" s="289" t="s">
        <v>175</v>
      </c>
      <c r="E273" s="163" t="s">
        <v>305</v>
      </c>
      <c r="F273" s="289" t="s">
        <v>633</v>
      </c>
      <c r="G273" s="306" t="s">
        <v>647</v>
      </c>
      <c r="H273" s="178" t="s">
        <v>623</v>
      </c>
      <c r="I273" s="178" t="s">
        <v>624</v>
      </c>
      <c r="J273" s="289">
        <v>2</v>
      </c>
      <c r="K273" s="289"/>
      <c r="L273" s="289" t="s">
        <v>167</v>
      </c>
      <c r="M273" s="162"/>
      <c r="N273" s="178" t="s">
        <v>345</v>
      </c>
      <c r="O273" s="148">
        <v>2163.9344262295081</v>
      </c>
      <c r="P273" s="148">
        <v>2640</v>
      </c>
      <c r="Q273" s="148"/>
      <c r="R273" s="148">
        <v>2640</v>
      </c>
      <c r="S273" s="148"/>
      <c r="T273" s="148"/>
      <c r="U273" s="148"/>
      <c r="V273" s="148"/>
      <c r="W273" s="166" t="s">
        <v>87</v>
      </c>
      <c r="X273" s="166" t="s">
        <v>178</v>
      </c>
      <c r="Y273" s="149" t="s">
        <v>71</v>
      </c>
      <c r="Z273" s="153">
        <v>46295</v>
      </c>
      <c r="AA273" s="153">
        <v>46352</v>
      </c>
      <c r="AB273" s="149"/>
      <c r="AC273" s="149"/>
      <c r="AD273" s="149"/>
      <c r="AE273" s="149"/>
      <c r="AF273" s="149" t="s">
        <v>647</v>
      </c>
      <c r="AG273" s="162" t="s">
        <v>346</v>
      </c>
      <c r="AH273" s="149">
        <v>876</v>
      </c>
      <c r="AI273" s="149" t="s">
        <v>73</v>
      </c>
      <c r="AJ273" s="163">
        <v>1</v>
      </c>
      <c r="AK273" s="185" t="s">
        <v>181</v>
      </c>
      <c r="AL273" s="149" t="s">
        <v>392</v>
      </c>
      <c r="AM273" s="153">
        <v>46386</v>
      </c>
      <c r="AN273" s="153">
        <v>46388</v>
      </c>
      <c r="AO273" s="153">
        <v>46752</v>
      </c>
      <c r="AP273" s="149">
        <v>2027</v>
      </c>
      <c r="AQ273" s="166"/>
      <c r="AR273" s="166"/>
      <c r="AS273" s="149"/>
      <c r="AT273" s="149"/>
      <c r="AU273" s="149"/>
      <c r="AV273" s="149"/>
      <c r="AW273" s="153"/>
      <c r="AX273" s="197"/>
      <c r="AY273" s="180"/>
      <c r="AZ273" s="149"/>
      <c r="BA273" s="149"/>
      <c r="BB273" s="149"/>
      <c r="BC273" s="212"/>
      <c r="BD273" s="168"/>
    </row>
    <row r="274" spans="1:56" s="181" customFormat="1" ht="38.25" x14ac:dyDescent="0.25">
      <c r="A274" s="183" t="s">
        <v>607</v>
      </c>
      <c r="B274" s="289" t="s">
        <v>2002</v>
      </c>
      <c r="C274" s="289" t="s">
        <v>60</v>
      </c>
      <c r="D274" s="163" t="s">
        <v>165</v>
      </c>
      <c r="E274" s="289" t="s">
        <v>341</v>
      </c>
      <c r="F274" s="162" t="s">
        <v>648</v>
      </c>
      <c r="G274" s="162" t="s">
        <v>649</v>
      </c>
      <c r="H274" s="183" t="s">
        <v>650</v>
      </c>
      <c r="I274" s="183" t="s">
        <v>651</v>
      </c>
      <c r="J274" s="289">
        <v>1</v>
      </c>
      <c r="K274" s="289"/>
      <c r="L274" s="162" t="s">
        <v>167</v>
      </c>
      <c r="M274" s="162"/>
      <c r="N274" s="178" t="s">
        <v>513</v>
      </c>
      <c r="O274" s="209">
        <v>331.55577049180329</v>
      </c>
      <c r="P274" s="209">
        <v>404.49804</v>
      </c>
      <c r="Q274" s="209">
        <v>202.25785999999999</v>
      </c>
      <c r="R274" s="209">
        <v>202.24018000000001</v>
      </c>
      <c r="S274" s="209"/>
      <c r="T274" s="209"/>
      <c r="U274" s="209"/>
      <c r="V274" s="209"/>
      <c r="W274" s="149" t="s">
        <v>404</v>
      </c>
      <c r="X274" s="149" t="s">
        <v>169</v>
      </c>
      <c r="Y274" s="149" t="s">
        <v>71</v>
      </c>
      <c r="Z274" s="155">
        <v>46154</v>
      </c>
      <c r="AA274" s="155">
        <v>46184</v>
      </c>
      <c r="AB274" s="162"/>
      <c r="AC274" s="162"/>
      <c r="AD274" s="162"/>
      <c r="AE274" s="162"/>
      <c r="AF274" s="162" t="s">
        <v>649</v>
      </c>
      <c r="AG274" s="162" t="s">
        <v>346</v>
      </c>
      <c r="AH274" s="149">
        <v>876</v>
      </c>
      <c r="AI274" s="149" t="s">
        <v>73</v>
      </c>
      <c r="AJ274" s="163">
        <v>1</v>
      </c>
      <c r="AK274" s="162">
        <v>32000000000</v>
      </c>
      <c r="AL274" s="149" t="s">
        <v>171</v>
      </c>
      <c r="AM274" s="155">
        <v>46204</v>
      </c>
      <c r="AN274" s="155">
        <v>46204</v>
      </c>
      <c r="AO274" s="155">
        <v>46568</v>
      </c>
      <c r="AP274" s="149" t="s">
        <v>645</v>
      </c>
      <c r="AQ274" s="166"/>
      <c r="AR274" s="166"/>
      <c r="AS274" s="162"/>
      <c r="AT274" s="162"/>
      <c r="AU274" s="162"/>
      <c r="AV274" s="162"/>
      <c r="AW274" s="162"/>
      <c r="AX274" s="162"/>
      <c r="AY274" s="162"/>
      <c r="AZ274" s="162"/>
      <c r="BA274" s="162"/>
      <c r="BB274" s="162"/>
      <c r="BC274" s="210"/>
      <c r="BD274" s="211"/>
    </row>
    <row r="275" spans="1:56" s="181" customFormat="1" ht="38.25" x14ac:dyDescent="0.25">
      <c r="A275" s="183" t="s">
        <v>607</v>
      </c>
      <c r="B275" s="162" t="s">
        <v>2003</v>
      </c>
      <c r="C275" s="289" t="s">
        <v>60</v>
      </c>
      <c r="D275" s="158" t="s">
        <v>530</v>
      </c>
      <c r="E275" s="289" t="s">
        <v>341</v>
      </c>
      <c r="F275" s="289" t="s">
        <v>621</v>
      </c>
      <c r="G275" s="306" t="s">
        <v>652</v>
      </c>
      <c r="H275" s="178" t="s">
        <v>623</v>
      </c>
      <c r="I275" s="178" t="s">
        <v>624</v>
      </c>
      <c r="J275" s="289">
        <v>2</v>
      </c>
      <c r="K275" s="289"/>
      <c r="L275" s="289" t="s">
        <v>167</v>
      </c>
      <c r="M275" s="162"/>
      <c r="N275" s="178" t="s">
        <v>345</v>
      </c>
      <c r="O275" s="148">
        <v>1251.5256393442623</v>
      </c>
      <c r="P275" s="148">
        <v>1526.8612800000001</v>
      </c>
      <c r="Q275" s="148"/>
      <c r="R275" s="148">
        <v>1194.3995199999999</v>
      </c>
      <c r="S275" s="148">
        <v>332.46176000000003</v>
      </c>
      <c r="T275" s="148"/>
      <c r="U275" s="148"/>
      <c r="V275" s="148"/>
      <c r="W275" s="166" t="s">
        <v>87</v>
      </c>
      <c r="X275" s="162" t="s">
        <v>540</v>
      </c>
      <c r="Y275" s="149" t="s">
        <v>71</v>
      </c>
      <c r="Z275" s="153">
        <v>46386</v>
      </c>
      <c r="AA275" s="153">
        <v>46444</v>
      </c>
      <c r="AB275" s="149"/>
      <c r="AC275" s="149"/>
      <c r="AD275" s="149"/>
      <c r="AE275" s="149"/>
      <c r="AF275" s="149" t="s">
        <v>652</v>
      </c>
      <c r="AG275" s="162" t="s">
        <v>346</v>
      </c>
      <c r="AH275" s="149">
        <v>876</v>
      </c>
      <c r="AI275" s="149" t="s">
        <v>73</v>
      </c>
      <c r="AJ275" s="166">
        <v>1</v>
      </c>
      <c r="AK275" s="178" t="s">
        <v>653</v>
      </c>
      <c r="AL275" s="178" t="s">
        <v>542</v>
      </c>
      <c r="AM275" s="153">
        <v>46464</v>
      </c>
      <c r="AN275" s="153">
        <v>46466</v>
      </c>
      <c r="AO275" s="153">
        <v>46831</v>
      </c>
      <c r="AP275" s="183" t="s">
        <v>654</v>
      </c>
      <c r="AQ275" s="166"/>
      <c r="AR275" s="166"/>
      <c r="AS275" s="149"/>
      <c r="AT275" s="149"/>
      <c r="AU275" s="149"/>
      <c r="AV275" s="149"/>
      <c r="AW275" s="153"/>
      <c r="AX275" s="197"/>
      <c r="AY275" s="180"/>
      <c r="AZ275" s="149"/>
      <c r="BA275" s="149"/>
      <c r="BB275" s="149"/>
      <c r="BC275" s="212"/>
      <c r="BD275" s="168"/>
    </row>
    <row r="276" spans="1:56" s="181" customFormat="1" ht="38.25" x14ac:dyDescent="0.25">
      <c r="A276" s="183" t="s">
        <v>607</v>
      </c>
      <c r="B276" s="162" t="s">
        <v>2004</v>
      </c>
      <c r="C276" s="289" t="s">
        <v>60</v>
      </c>
      <c r="D276" s="158" t="s">
        <v>530</v>
      </c>
      <c r="E276" s="163" t="s">
        <v>305</v>
      </c>
      <c r="F276" s="289" t="s">
        <v>633</v>
      </c>
      <c r="G276" s="306" t="s">
        <v>655</v>
      </c>
      <c r="H276" s="178" t="s">
        <v>623</v>
      </c>
      <c r="I276" s="178" t="s">
        <v>624</v>
      </c>
      <c r="J276" s="289">
        <v>2</v>
      </c>
      <c r="K276" s="289"/>
      <c r="L276" s="289" t="s">
        <v>167</v>
      </c>
      <c r="M276" s="162"/>
      <c r="N276" s="178" t="s">
        <v>345</v>
      </c>
      <c r="O276" s="148">
        <v>880.52459016393448</v>
      </c>
      <c r="P276" s="148">
        <v>1074.24</v>
      </c>
      <c r="Q276" s="148">
        <v>649.74193000000002</v>
      </c>
      <c r="R276" s="148">
        <v>424.49806999999998</v>
      </c>
      <c r="S276" s="148"/>
      <c r="T276" s="148"/>
      <c r="U276" s="148"/>
      <c r="V276" s="148"/>
      <c r="W276" s="166" t="s">
        <v>87</v>
      </c>
      <c r="X276" s="162" t="s">
        <v>540</v>
      </c>
      <c r="Y276" s="149" t="s">
        <v>71</v>
      </c>
      <c r="Z276" s="153">
        <v>46080</v>
      </c>
      <c r="AA276" s="153">
        <v>46136</v>
      </c>
      <c r="AB276" s="149"/>
      <c r="AC276" s="149"/>
      <c r="AD276" s="149"/>
      <c r="AE276" s="149"/>
      <c r="AF276" s="149" t="s">
        <v>655</v>
      </c>
      <c r="AG276" s="162" t="s">
        <v>346</v>
      </c>
      <c r="AH276" s="149">
        <v>876</v>
      </c>
      <c r="AI276" s="149" t="s">
        <v>73</v>
      </c>
      <c r="AJ276" s="166">
        <v>1</v>
      </c>
      <c r="AK276" s="178" t="s">
        <v>653</v>
      </c>
      <c r="AL276" s="178" t="s">
        <v>542</v>
      </c>
      <c r="AM276" s="153">
        <v>46156</v>
      </c>
      <c r="AN276" s="153">
        <v>46166</v>
      </c>
      <c r="AO276" s="153">
        <v>46530</v>
      </c>
      <c r="AP276" s="183" t="s">
        <v>645</v>
      </c>
      <c r="AQ276" s="166"/>
      <c r="AR276" s="166"/>
      <c r="AS276" s="149"/>
      <c r="AT276" s="149"/>
      <c r="AU276" s="149"/>
      <c r="AV276" s="149"/>
      <c r="AW276" s="153"/>
      <c r="AX276" s="197"/>
      <c r="AY276" s="180"/>
      <c r="AZ276" s="149"/>
      <c r="BA276" s="149"/>
      <c r="BB276" s="149"/>
      <c r="BC276" s="212"/>
      <c r="BD276" s="168"/>
    </row>
    <row r="277" spans="1:56" s="181" customFormat="1" ht="38.25" x14ac:dyDescent="0.25">
      <c r="A277" s="183" t="s">
        <v>607</v>
      </c>
      <c r="B277" s="162" t="s">
        <v>2005</v>
      </c>
      <c r="C277" s="289" t="s">
        <v>60</v>
      </c>
      <c r="D277" s="158" t="s">
        <v>530</v>
      </c>
      <c r="E277" s="289" t="s">
        <v>341</v>
      </c>
      <c r="F277" s="289" t="s">
        <v>638</v>
      </c>
      <c r="G277" s="306" t="s">
        <v>656</v>
      </c>
      <c r="H277" s="183" t="s">
        <v>657</v>
      </c>
      <c r="I277" s="183" t="s">
        <v>658</v>
      </c>
      <c r="J277" s="289">
        <v>1</v>
      </c>
      <c r="K277" s="289"/>
      <c r="L277" s="162" t="s">
        <v>167</v>
      </c>
      <c r="M277" s="288"/>
      <c r="N277" s="178" t="s">
        <v>659</v>
      </c>
      <c r="O277" s="148">
        <v>78.688524590163937</v>
      </c>
      <c r="P277" s="148">
        <v>96</v>
      </c>
      <c r="Q277" s="148">
        <v>96</v>
      </c>
      <c r="R277" s="148"/>
      <c r="S277" s="148"/>
      <c r="T277" s="148"/>
      <c r="U277" s="148"/>
      <c r="V277" s="148"/>
      <c r="W277" s="149" t="s">
        <v>404</v>
      </c>
      <c r="X277" s="162" t="s">
        <v>540</v>
      </c>
      <c r="Y277" s="149" t="s">
        <v>378</v>
      </c>
      <c r="Z277" s="153">
        <v>46139</v>
      </c>
      <c r="AA277" s="153">
        <v>46154</v>
      </c>
      <c r="AB277" s="149"/>
      <c r="AC277" s="149"/>
      <c r="AD277" s="149"/>
      <c r="AE277" s="149"/>
      <c r="AF277" s="149" t="s">
        <v>656</v>
      </c>
      <c r="AG277" s="162" t="s">
        <v>346</v>
      </c>
      <c r="AH277" s="149">
        <v>876</v>
      </c>
      <c r="AI277" s="149" t="s">
        <v>73</v>
      </c>
      <c r="AJ277" s="166">
        <v>1</v>
      </c>
      <c r="AK277" s="178" t="s">
        <v>653</v>
      </c>
      <c r="AL277" s="178" t="s">
        <v>542</v>
      </c>
      <c r="AM277" s="153">
        <v>46174</v>
      </c>
      <c r="AN277" s="153">
        <v>46174</v>
      </c>
      <c r="AO277" s="153">
        <v>46387</v>
      </c>
      <c r="AP277" s="183" t="s">
        <v>660</v>
      </c>
      <c r="AQ277" s="166"/>
      <c r="AR277" s="166"/>
      <c r="AS277" s="149"/>
      <c r="AT277" s="149"/>
      <c r="AU277" s="149"/>
      <c r="AV277" s="149"/>
      <c r="AW277" s="153"/>
      <c r="AX277" s="197"/>
      <c r="AY277" s="180"/>
      <c r="AZ277" s="149"/>
      <c r="BA277" s="149"/>
      <c r="BB277" s="149"/>
      <c r="BC277" s="212"/>
      <c r="BD277" s="168"/>
    </row>
    <row r="278" spans="1:56" s="181" customFormat="1" ht="51" x14ac:dyDescent="0.25">
      <c r="A278" s="183" t="s">
        <v>607</v>
      </c>
      <c r="B278" s="162" t="s">
        <v>2006</v>
      </c>
      <c r="C278" s="289" t="s">
        <v>60</v>
      </c>
      <c r="D278" s="158" t="s">
        <v>530</v>
      </c>
      <c r="E278" s="289" t="s">
        <v>341</v>
      </c>
      <c r="F278" s="289" t="s">
        <v>626</v>
      </c>
      <c r="G278" s="162" t="s">
        <v>661</v>
      </c>
      <c r="H278" s="289" t="s">
        <v>628</v>
      </c>
      <c r="I278" s="289" t="s">
        <v>629</v>
      </c>
      <c r="J278" s="289">
        <v>1</v>
      </c>
      <c r="K278" s="289"/>
      <c r="L278" s="162" t="s">
        <v>167</v>
      </c>
      <c r="M278" s="163"/>
      <c r="N278" s="178" t="s">
        <v>345</v>
      </c>
      <c r="O278" s="209">
        <v>231.52799999999999</v>
      </c>
      <c r="P278" s="209">
        <v>231.52799999999999</v>
      </c>
      <c r="Q278" s="209">
        <v>231.52799999999999</v>
      </c>
      <c r="R278" s="209">
        <v>0</v>
      </c>
      <c r="S278" s="209"/>
      <c r="T278" s="209"/>
      <c r="U278" s="209"/>
      <c r="V278" s="209"/>
      <c r="W278" s="149" t="s">
        <v>404</v>
      </c>
      <c r="X278" s="162" t="s">
        <v>540</v>
      </c>
      <c r="Y278" s="149" t="s">
        <v>71</v>
      </c>
      <c r="Z278" s="155">
        <v>46122</v>
      </c>
      <c r="AA278" s="153">
        <v>46154</v>
      </c>
      <c r="AB278" s="162"/>
      <c r="AC278" s="162"/>
      <c r="AD278" s="162"/>
      <c r="AE278" s="162"/>
      <c r="AF278" s="162" t="s">
        <v>661</v>
      </c>
      <c r="AG278" s="162" t="s">
        <v>346</v>
      </c>
      <c r="AH278" s="149">
        <v>876</v>
      </c>
      <c r="AI278" s="149" t="s">
        <v>73</v>
      </c>
      <c r="AJ278" s="163">
        <v>1</v>
      </c>
      <c r="AK278" s="178" t="s">
        <v>653</v>
      </c>
      <c r="AL278" s="178" t="s">
        <v>542</v>
      </c>
      <c r="AM278" s="153">
        <v>46174</v>
      </c>
      <c r="AN278" s="153">
        <v>46174</v>
      </c>
      <c r="AO278" s="155">
        <v>46538</v>
      </c>
      <c r="AP278" s="162" t="s">
        <v>645</v>
      </c>
      <c r="AQ278" s="166"/>
      <c r="AR278" s="166"/>
      <c r="AS278" s="162"/>
      <c r="AT278" s="162"/>
      <c r="AU278" s="162"/>
      <c r="AV278" s="162"/>
      <c r="AW278" s="162"/>
      <c r="AX278" s="162"/>
      <c r="AY278" s="162"/>
      <c r="AZ278" s="162"/>
      <c r="BA278" s="162"/>
      <c r="BB278" s="162"/>
      <c r="BC278" s="210"/>
      <c r="BD278" s="211"/>
    </row>
    <row r="279" spans="1:56" s="181" customFormat="1" ht="76.5" x14ac:dyDescent="0.25">
      <c r="A279" s="183" t="s">
        <v>607</v>
      </c>
      <c r="B279" s="162" t="s">
        <v>2007</v>
      </c>
      <c r="C279" s="289" t="s">
        <v>60</v>
      </c>
      <c r="D279" s="158" t="s">
        <v>530</v>
      </c>
      <c r="E279" s="289" t="s">
        <v>341</v>
      </c>
      <c r="F279" s="289" t="s">
        <v>662</v>
      </c>
      <c r="G279" s="162" t="s">
        <v>663</v>
      </c>
      <c r="H279" s="289" t="s">
        <v>664</v>
      </c>
      <c r="I279" s="289" t="s">
        <v>665</v>
      </c>
      <c r="J279" s="289">
        <v>1</v>
      </c>
      <c r="K279" s="289"/>
      <c r="L279" s="162" t="s">
        <v>167</v>
      </c>
      <c r="M279" s="163"/>
      <c r="N279" s="178" t="s">
        <v>345</v>
      </c>
      <c r="O279" s="209">
        <v>3344.2622950819673</v>
      </c>
      <c r="P279" s="209">
        <v>4080</v>
      </c>
      <c r="Q279" s="209">
        <v>4080</v>
      </c>
      <c r="R279" s="209"/>
      <c r="S279" s="209"/>
      <c r="T279" s="209"/>
      <c r="U279" s="209"/>
      <c r="V279" s="209"/>
      <c r="W279" s="283" t="s">
        <v>2522</v>
      </c>
      <c r="X279" s="162" t="s">
        <v>540</v>
      </c>
      <c r="Y279" s="149" t="s">
        <v>71</v>
      </c>
      <c r="Z279" s="150">
        <v>46041</v>
      </c>
      <c r="AA279" s="153">
        <v>46093</v>
      </c>
      <c r="AB279" s="162"/>
      <c r="AC279" s="162"/>
      <c r="AD279" s="162"/>
      <c r="AE279" s="162"/>
      <c r="AF279" s="162" t="s">
        <v>663</v>
      </c>
      <c r="AG279" s="162" t="s">
        <v>346</v>
      </c>
      <c r="AH279" s="149">
        <v>876</v>
      </c>
      <c r="AI279" s="149" t="s">
        <v>73</v>
      </c>
      <c r="AJ279" s="163">
        <v>1</v>
      </c>
      <c r="AK279" s="178" t="s">
        <v>653</v>
      </c>
      <c r="AL279" s="178" t="s">
        <v>542</v>
      </c>
      <c r="AM279" s="153">
        <v>46113</v>
      </c>
      <c r="AN279" s="153">
        <v>46113</v>
      </c>
      <c r="AO279" s="155">
        <v>46326</v>
      </c>
      <c r="AP279" s="183" t="s">
        <v>660</v>
      </c>
      <c r="AQ279" s="166"/>
      <c r="AR279" s="166"/>
      <c r="AS279" s="162"/>
      <c r="AT279" s="162"/>
      <c r="AU279" s="162"/>
      <c r="AV279" s="162"/>
      <c r="AW279" s="162"/>
      <c r="AX279" s="162"/>
      <c r="AY279" s="162"/>
      <c r="AZ279" s="162"/>
      <c r="BA279" s="162"/>
      <c r="BB279" s="162"/>
      <c r="BC279" s="210"/>
      <c r="BD279" s="211"/>
    </row>
    <row r="280" spans="1:56" s="181" customFormat="1" ht="51" x14ac:dyDescent="0.25">
      <c r="A280" s="183" t="s">
        <v>607</v>
      </c>
      <c r="B280" s="162" t="s">
        <v>2008</v>
      </c>
      <c r="C280" s="289" t="s">
        <v>60</v>
      </c>
      <c r="D280" s="158" t="s">
        <v>530</v>
      </c>
      <c r="E280" s="289" t="s">
        <v>341</v>
      </c>
      <c r="F280" s="289" t="s">
        <v>626</v>
      </c>
      <c r="G280" s="162" t="s">
        <v>666</v>
      </c>
      <c r="H280" s="289" t="s">
        <v>628</v>
      </c>
      <c r="I280" s="289" t="s">
        <v>629</v>
      </c>
      <c r="J280" s="289">
        <v>1</v>
      </c>
      <c r="K280" s="289"/>
      <c r="L280" s="162" t="s">
        <v>167</v>
      </c>
      <c r="M280" s="163"/>
      <c r="N280" s="178" t="s">
        <v>345</v>
      </c>
      <c r="O280" s="209">
        <v>100</v>
      </c>
      <c r="P280" s="209">
        <v>100</v>
      </c>
      <c r="Q280" s="209">
        <v>100</v>
      </c>
      <c r="R280" s="209">
        <v>0</v>
      </c>
      <c r="S280" s="209"/>
      <c r="T280" s="209"/>
      <c r="U280" s="209"/>
      <c r="V280" s="209"/>
      <c r="W280" s="149" t="s">
        <v>404</v>
      </c>
      <c r="X280" s="162" t="s">
        <v>540</v>
      </c>
      <c r="Y280" s="149" t="s">
        <v>71</v>
      </c>
      <c r="Z280" s="155">
        <v>46139</v>
      </c>
      <c r="AA280" s="153">
        <v>46154</v>
      </c>
      <c r="AB280" s="162"/>
      <c r="AC280" s="162"/>
      <c r="AD280" s="162"/>
      <c r="AE280" s="162"/>
      <c r="AF280" s="162" t="s">
        <v>666</v>
      </c>
      <c r="AG280" s="162" t="s">
        <v>346</v>
      </c>
      <c r="AH280" s="149">
        <v>876</v>
      </c>
      <c r="AI280" s="149" t="s">
        <v>73</v>
      </c>
      <c r="AJ280" s="163">
        <v>1</v>
      </c>
      <c r="AK280" s="178" t="s">
        <v>653</v>
      </c>
      <c r="AL280" s="178" t="s">
        <v>542</v>
      </c>
      <c r="AM280" s="153">
        <v>46174</v>
      </c>
      <c r="AN280" s="153">
        <v>46174</v>
      </c>
      <c r="AO280" s="155">
        <v>46538</v>
      </c>
      <c r="AP280" s="162" t="s">
        <v>645</v>
      </c>
      <c r="AQ280" s="166"/>
      <c r="AR280" s="166"/>
      <c r="AS280" s="162"/>
      <c r="AT280" s="162"/>
      <c r="AU280" s="162"/>
      <c r="AV280" s="162"/>
      <c r="AW280" s="162"/>
      <c r="AX280" s="162"/>
      <c r="AY280" s="162"/>
      <c r="AZ280" s="162"/>
      <c r="BA280" s="162"/>
      <c r="BB280" s="162"/>
      <c r="BC280" s="210"/>
      <c r="BD280" s="211"/>
    </row>
    <row r="281" spans="1:56" s="181" customFormat="1" ht="70.5" customHeight="1" x14ac:dyDescent="0.25">
      <c r="A281" s="183" t="s">
        <v>607</v>
      </c>
      <c r="B281" s="162" t="s">
        <v>2009</v>
      </c>
      <c r="C281" s="289" t="s">
        <v>60</v>
      </c>
      <c r="D281" s="158" t="s">
        <v>530</v>
      </c>
      <c r="E281" s="289" t="s">
        <v>341</v>
      </c>
      <c r="F281" s="289" t="s">
        <v>626</v>
      </c>
      <c r="G281" s="162" t="s">
        <v>667</v>
      </c>
      <c r="H281" s="289" t="s">
        <v>628</v>
      </c>
      <c r="I281" s="289" t="s">
        <v>629</v>
      </c>
      <c r="J281" s="289">
        <v>1</v>
      </c>
      <c r="K281" s="289"/>
      <c r="L281" s="162" t="s">
        <v>167</v>
      </c>
      <c r="M281" s="288"/>
      <c r="N281" s="178" t="s">
        <v>345</v>
      </c>
      <c r="O281" s="286">
        <v>35</v>
      </c>
      <c r="P281" s="286">
        <v>35</v>
      </c>
      <c r="Q281" s="286">
        <v>35</v>
      </c>
      <c r="R281" s="286">
        <v>0</v>
      </c>
      <c r="S281" s="286"/>
      <c r="T281" s="286"/>
      <c r="U281" s="286"/>
      <c r="V281" s="286"/>
      <c r="W281" s="149" t="s">
        <v>404</v>
      </c>
      <c r="X281" s="162" t="s">
        <v>540</v>
      </c>
      <c r="Y281" s="149" t="s">
        <v>378</v>
      </c>
      <c r="Z281" s="155">
        <v>46139</v>
      </c>
      <c r="AA281" s="153">
        <v>46154</v>
      </c>
      <c r="AB281" s="166"/>
      <c r="AC281" s="166"/>
      <c r="AD281" s="166"/>
      <c r="AE281" s="166"/>
      <c r="AF281" s="162" t="s">
        <v>668</v>
      </c>
      <c r="AG281" s="162" t="s">
        <v>346</v>
      </c>
      <c r="AH281" s="149">
        <v>876</v>
      </c>
      <c r="AI281" s="149" t="s">
        <v>73</v>
      </c>
      <c r="AJ281" s="166">
        <v>1</v>
      </c>
      <c r="AK281" s="178" t="s">
        <v>653</v>
      </c>
      <c r="AL281" s="178" t="s">
        <v>542</v>
      </c>
      <c r="AM281" s="153">
        <v>46174</v>
      </c>
      <c r="AN281" s="153">
        <v>46174</v>
      </c>
      <c r="AO281" s="155">
        <v>46538</v>
      </c>
      <c r="AP281" s="162" t="s">
        <v>645</v>
      </c>
      <c r="AQ281" s="166"/>
      <c r="AR281" s="166"/>
      <c r="AS281" s="166"/>
      <c r="AT281" s="166"/>
      <c r="AU281" s="166"/>
      <c r="AV281" s="166"/>
      <c r="AW281" s="166"/>
      <c r="AX281" s="166"/>
      <c r="AY281" s="166"/>
      <c r="AZ281" s="166"/>
      <c r="BA281" s="166"/>
      <c r="BB281" s="166"/>
      <c r="BC281" s="193"/>
      <c r="BD281" s="169"/>
    </row>
    <row r="282" spans="1:56" s="181" customFormat="1" ht="70.5" customHeight="1" x14ac:dyDescent="0.25">
      <c r="A282" s="183" t="s">
        <v>607</v>
      </c>
      <c r="B282" s="162" t="s">
        <v>2010</v>
      </c>
      <c r="C282" s="289" t="s">
        <v>60</v>
      </c>
      <c r="D282" s="158" t="s">
        <v>530</v>
      </c>
      <c r="E282" s="289" t="s">
        <v>341</v>
      </c>
      <c r="F282" s="289" t="s">
        <v>669</v>
      </c>
      <c r="G282" s="162" t="s">
        <v>670</v>
      </c>
      <c r="H282" s="183" t="s">
        <v>671</v>
      </c>
      <c r="I282" s="183" t="s">
        <v>672</v>
      </c>
      <c r="J282" s="289">
        <v>1</v>
      </c>
      <c r="K282" s="289"/>
      <c r="L282" s="162" t="s">
        <v>167</v>
      </c>
      <c r="M282" s="288"/>
      <c r="N282" s="178" t="s">
        <v>345</v>
      </c>
      <c r="O282" s="286">
        <v>117.21311475409836</v>
      </c>
      <c r="P282" s="286">
        <v>143</v>
      </c>
      <c r="Q282" s="286">
        <v>143</v>
      </c>
      <c r="R282" s="286"/>
      <c r="S282" s="286"/>
      <c r="T282" s="286"/>
      <c r="U282" s="286"/>
      <c r="V282" s="286"/>
      <c r="W282" s="149" t="s">
        <v>404</v>
      </c>
      <c r="X282" s="162" t="s">
        <v>540</v>
      </c>
      <c r="Y282" s="149" t="s">
        <v>71</v>
      </c>
      <c r="Z282" s="151">
        <v>46213</v>
      </c>
      <c r="AA282" s="151">
        <v>46246</v>
      </c>
      <c r="AB282" s="166"/>
      <c r="AC282" s="166"/>
      <c r="AD282" s="166"/>
      <c r="AE282" s="166"/>
      <c r="AF282" s="162" t="s">
        <v>670</v>
      </c>
      <c r="AG282" s="162" t="s">
        <v>346</v>
      </c>
      <c r="AH282" s="149">
        <v>876</v>
      </c>
      <c r="AI282" s="149" t="s">
        <v>73</v>
      </c>
      <c r="AJ282" s="166">
        <v>1</v>
      </c>
      <c r="AK282" s="178" t="s">
        <v>653</v>
      </c>
      <c r="AL282" s="178" t="s">
        <v>542</v>
      </c>
      <c r="AM282" s="153">
        <v>46266</v>
      </c>
      <c r="AN282" s="153">
        <v>46266</v>
      </c>
      <c r="AO282" s="151">
        <v>46387</v>
      </c>
      <c r="AP282" s="183" t="s">
        <v>660</v>
      </c>
      <c r="AQ282" s="166"/>
      <c r="AR282" s="166"/>
      <c r="AS282" s="166"/>
      <c r="AT282" s="166"/>
      <c r="AU282" s="166"/>
      <c r="AV282" s="166"/>
      <c r="AW282" s="166"/>
      <c r="AX282" s="166"/>
      <c r="AY282" s="166"/>
      <c r="AZ282" s="166"/>
      <c r="BA282" s="166"/>
      <c r="BB282" s="166"/>
      <c r="BC282" s="193"/>
      <c r="BD282" s="169"/>
    </row>
    <row r="283" spans="1:56" s="181" customFormat="1" ht="70.5" customHeight="1" x14ac:dyDescent="0.25">
      <c r="A283" s="183" t="s">
        <v>607</v>
      </c>
      <c r="B283" s="162" t="s">
        <v>2011</v>
      </c>
      <c r="C283" s="289" t="s">
        <v>60</v>
      </c>
      <c r="D283" s="158" t="s">
        <v>530</v>
      </c>
      <c r="E283" s="289" t="s">
        <v>341</v>
      </c>
      <c r="F283" s="289" t="s">
        <v>673</v>
      </c>
      <c r="G283" s="162" t="s">
        <v>674</v>
      </c>
      <c r="H283" s="178" t="s">
        <v>675</v>
      </c>
      <c r="I283" s="178" t="s">
        <v>676</v>
      </c>
      <c r="J283" s="288">
        <v>1</v>
      </c>
      <c r="K283" s="288"/>
      <c r="L283" s="288" t="s">
        <v>167</v>
      </c>
      <c r="M283" s="288"/>
      <c r="N283" s="178" t="s">
        <v>345</v>
      </c>
      <c r="O283" s="286">
        <v>295.08196721311475</v>
      </c>
      <c r="P283" s="286">
        <v>360</v>
      </c>
      <c r="Q283" s="286">
        <v>81.503230000000002</v>
      </c>
      <c r="R283" s="286">
        <v>180</v>
      </c>
      <c r="S283" s="286">
        <v>98.496769999999998</v>
      </c>
      <c r="T283" s="286"/>
      <c r="U283" s="286"/>
      <c r="V283" s="286"/>
      <c r="W283" s="149" t="s">
        <v>404</v>
      </c>
      <c r="X283" s="162" t="s">
        <v>540</v>
      </c>
      <c r="Y283" s="149" t="s">
        <v>71</v>
      </c>
      <c r="Z283" s="151">
        <v>46164</v>
      </c>
      <c r="AA283" s="151">
        <v>46196</v>
      </c>
      <c r="AB283" s="166"/>
      <c r="AC283" s="166"/>
      <c r="AD283" s="166"/>
      <c r="AE283" s="166"/>
      <c r="AF283" s="162" t="s">
        <v>674</v>
      </c>
      <c r="AG283" s="162" t="s">
        <v>346</v>
      </c>
      <c r="AH283" s="149">
        <v>876</v>
      </c>
      <c r="AI283" s="149" t="s">
        <v>73</v>
      </c>
      <c r="AJ283" s="166">
        <v>1</v>
      </c>
      <c r="AK283" s="178" t="s">
        <v>653</v>
      </c>
      <c r="AL283" s="178" t="s">
        <v>542</v>
      </c>
      <c r="AM283" s="151">
        <v>46216</v>
      </c>
      <c r="AN283" s="151">
        <v>46221</v>
      </c>
      <c r="AO283" s="151">
        <v>46951</v>
      </c>
      <c r="AP283" s="166" t="s">
        <v>677</v>
      </c>
      <c r="AQ283" s="166"/>
      <c r="AR283" s="166"/>
      <c r="AS283" s="166"/>
      <c r="AT283" s="166"/>
      <c r="AU283" s="166"/>
      <c r="AV283" s="166"/>
      <c r="AW283" s="166"/>
      <c r="AX283" s="166"/>
      <c r="AY283" s="166"/>
      <c r="AZ283" s="166"/>
      <c r="BA283" s="166"/>
      <c r="BB283" s="166"/>
      <c r="BC283" s="193"/>
      <c r="BD283" s="169"/>
    </row>
    <row r="284" spans="1:56" s="181" customFormat="1" ht="70.5" customHeight="1" x14ac:dyDescent="0.25">
      <c r="A284" s="183" t="s">
        <v>607</v>
      </c>
      <c r="B284" s="162" t="s">
        <v>2012</v>
      </c>
      <c r="C284" s="289" t="s">
        <v>60</v>
      </c>
      <c r="D284" s="158" t="s">
        <v>530</v>
      </c>
      <c r="E284" s="289" t="s">
        <v>341</v>
      </c>
      <c r="F284" s="289" t="s">
        <v>678</v>
      </c>
      <c r="G284" s="306" t="s">
        <v>679</v>
      </c>
      <c r="H284" s="183" t="s">
        <v>680</v>
      </c>
      <c r="I284" s="183" t="s">
        <v>681</v>
      </c>
      <c r="J284" s="289">
        <v>1</v>
      </c>
      <c r="K284" s="289"/>
      <c r="L284" s="162" t="s">
        <v>167</v>
      </c>
      <c r="M284" s="288"/>
      <c r="N284" s="178" t="s">
        <v>345</v>
      </c>
      <c r="O284" s="148">
        <v>245.90163934426229</v>
      </c>
      <c r="P284" s="148">
        <v>300</v>
      </c>
      <c r="Q284" s="148">
        <v>360</v>
      </c>
      <c r="R284" s="148"/>
      <c r="S284" s="148"/>
      <c r="T284" s="148"/>
      <c r="U284" s="148"/>
      <c r="V284" s="148"/>
      <c r="W284" s="149" t="s">
        <v>404</v>
      </c>
      <c r="X284" s="162" t="s">
        <v>540</v>
      </c>
      <c r="Y284" s="149" t="s">
        <v>71</v>
      </c>
      <c r="Z284" s="153">
        <v>46181</v>
      </c>
      <c r="AA284" s="153">
        <v>46213</v>
      </c>
      <c r="AB284" s="149"/>
      <c r="AC284" s="149"/>
      <c r="AD284" s="149"/>
      <c r="AE284" s="149"/>
      <c r="AF284" s="149" t="s">
        <v>679</v>
      </c>
      <c r="AG284" s="162" t="s">
        <v>346</v>
      </c>
      <c r="AH284" s="149">
        <v>876</v>
      </c>
      <c r="AI284" s="149" t="s">
        <v>73</v>
      </c>
      <c r="AJ284" s="166">
        <v>1</v>
      </c>
      <c r="AK284" s="178" t="s">
        <v>653</v>
      </c>
      <c r="AL284" s="178" t="s">
        <v>542</v>
      </c>
      <c r="AM284" s="153">
        <v>46233</v>
      </c>
      <c r="AN284" s="153">
        <v>46235</v>
      </c>
      <c r="AO284" s="153">
        <v>46599</v>
      </c>
      <c r="AP284" s="162" t="s">
        <v>645</v>
      </c>
      <c r="AQ284" s="166"/>
      <c r="AR284" s="166"/>
      <c r="AS284" s="149"/>
      <c r="AT284" s="149"/>
      <c r="AU284" s="149"/>
      <c r="AV284" s="149"/>
      <c r="AW284" s="153"/>
      <c r="AX284" s="197"/>
      <c r="AY284" s="180"/>
      <c r="AZ284" s="149"/>
      <c r="BA284" s="149"/>
      <c r="BB284" s="149"/>
      <c r="BC284" s="212"/>
      <c r="BD284" s="168"/>
    </row>
    <row r="285" spans="1:56" s="181" customFormat="1" ht="70.5" customHeight="1" x14ac:dyDescent="0.25">
      <c r="A285" s="183" t="s">
        <v>607</v>
      </c>
      <c r="B285" s="289" t="s">
        <v>2013</v>
      </c>
      <c r="C285" s="289" t="s">
        <v>60</v>
      </c>
      <c r="D285" s="288" t="s">
        <v>602</v>
      </c>
      <c r="E285" s="289" t="s">
        <v>341</v>
      </c>
      <c r="F285" s="289" t="s">
        <v>621</v>
      </c>
      <c r="G285" s="306" t="s">
        <v>622</v>
      </c>
      <c r="H285" s="178" t="s">
        <v>623</v>
      </c>
      <c r="I285" s="178" t="s">
        <v>624</v>
      </c>
      <c r="J285" s="289">
        <v>2</v>
      </c>
      <c r="K285" s="289"/>
      <c r="L285" s="289" t="s">
        <v>167</v>
      </c>
      <c r="M285" s="162"/>
      <c r="N285" s="178" t="s">
        <v>345</v>
      </c>
      <c r="O285" s="148">
        <v>2213.1147540983607</v>
      </c>
      <c r="P285" s="148">
        <v>2700</v>
      </c>
      <c r="Q285" s="148">
        <v>450</v>
      </c>
      <c r="R285" s="148">
        <v>900</v>
      </c>
      <c r="S285" s="148">
        <v>900</v>
      </c>
      <c r="T285" s="148">
        <v>450</v>
      </c>
      <c r="U285" s="148"/>
      <c r="V285" s="148"/>
      <c r="W285" s="166" t="s">
        <v>87</v>
      </c>
      <c r="X285" s="162" t="s">
        <v>682</v>
      </c>
      <c r="Y285" s="149" t="s">
        <v>71</v>
      </c>
      <c r="Z285" s="153">
        <v>46127</v>
      </c>
      <c r="AA285" s="153">
        <v>46184</v>
      </c>
      <c r="AB285" s="149"/>
      <c r="AC285" s="149"/>
      <c r="AD285" s="149"/>
      <c r="AE285" s="149"/>
      <c r="AF285" s="149" t="s">
        <v>622</v>
      </c>
      <c r="AG285" s="162" t="s">
        <v>346</v>
      </c>
      <c r="AH285" s="149">
        <v>876</v>
      </c>
      <c r="AI285" s="149" t="s">
        <v>73</v>
      </c>
      <c r="AJ285" s="166">
        <v>1</v>
      </c>
      <c r="AK285" s="176" t="s">
        <v>683</v>
      </c>
      <c r="AL285" s="166" t="s">
        <v>606</v>
      </c>
      <c r="AM285" s="153">
        <v>46204</v>
      </c>
      <c r="AN285" s="153">
        <v>46204</v>
      </c>
      <c r="AO285" s="153">
        <v>47299</v>
      </c>
      <c r="AP285" s="183" t="s">
        <v>625</v>
      </c>
      <c r="AQ285" s="166"/>
      <c r="AR285" s="166"/>
      <c r="AS285" s="149"/>
      <c r="AT285" s="149"/>
      <c r="AU285" s="149"/>
      <c r="AV285" s="149"/>
      <c r="AW285" s="153"/>
      <c r="AX285" s="197"/>
      <c r="AY285" s="180"/>
      <c r="AZ285" s="149"/>
      <c r="BA285" s="149"/>
      <c r="BB285" s="149"/>
      <c r="BC285" s="212"/>
      <c r="BD285" s="168"/>
    </row>
    <row r="286" spans="1:56" s="181" customFormat="1" ht="70.5" customHeight="1" x14ac:dyDescent="0.25">
      <c r="A286" s="183" t="s">
        <v>607</v>
      </c>
      <c r="B286" s="289" t="s">
        <v>2014</v>
      </c>
      <c r="C286" s="289" t="s">
        <v>60</v>
      </c>
      <c r="D286" s="288" t="s">
        <v>602</v>
      </c>
      <c r="E286" s="289" t="s">
        <v>341</v>
      </c>
      <c r="F286" s="289" t="s">
        <v>638</v>
      </c>
      <c r="G286" s="306" t="s">
        <v>684</v>
      </c>
      <c r="H286" s="183" t="s">
        <v>640</v>
      </c>
      <c r="I286" s="183" t="s">
        <v>641</v>
      </c>
      <c r="J286" s="289">
        <v>1</v>
      </c>
      <c r="K286" s="289"/>
      <c r="L286" s="162" t="s">
        <v>167</v>
      </c>
      <c r="M286" s="288"/>
      <c r="N286" s="178" t="s">
        <v>345</v>
      </c>
      <c r="O286" s="148">
        <v>275.40983606557376</v>
      </c>
      <c r="P286" s="148">
        <v>336</v>
      </c>
      <c r="Q286" s="148">
        <v>336</v>
      </c>
      <c r="R286" s="148"/>
      <c r="S286" s="148"/>
      <c r="T286" s="148"/>
      <c r="U286" s="148"/>
      <c r="V286" s="148"/>
      <c r="W286" s="149" t="s">
        <v>404</v>
      </c>
      <c r="X286" s="162" t="s">
        <v>682</v>
      </c>
      <c r="Y286" s="149" t="s">
        <v>71</v>
      </c>
      <c r="Z286" s="153">
        <v>46122</v>
      </c>
      <c r="AA286" s="153">
        <v>46154</v>
      </c>
      <c r="AB286" s="149"/>
      <c r="AC286" s="149"/>
      <c r="AD286" s="149"/>
      <c r="AE286" s="149"/>
      <c r="AF286" s="149" t="s">
        <v>684</v>
      </c>
      <c r="AG286" s="162" t="s">
        <v>346</v>
      </c>
      <c r="AH286" s="149">
        <v>876</v>
      </c>
      <c r="AI286" s="149" t="s">
        <v>73</v>
      </c>
      <c r="AJ286" s="166">
        <v>1</v>
      </c>
      <c r="AK286" s="176" t="s">
        <v>683</v>
      </c>
      <c r="AL286" s="166" t="s">
        <v>606</v>
      </c>
      <c r="AM286" s="153">
        <v>46174</v>
      </c>
      <c r="AN286" s="153">
        <v>46174</v>
      </c>
      <c r="AO286" s="153">
        <v>46265</v>
      </c>
      <c r="AP286" s="183" t="s">
        <v>660</v>
      </c>
      <c r="AQ286" s="166"/>
      <c r="AR286" s="166"/>
      <c r="AS286" s="149"/>
      <c r="AT286" s="149"/>
      <c r="AU286" s="149"/>
      <c r="AV286" s="149"/>
      <c r="AW286" s="153"/>
      <c r="AX286" s="197"/>
      <c r="AY286" s="180"/>
      <c r="AZ286" s="149"/>
      <c r="BA286" s="149"/>
      <c r="BB286" s="149"/>
      <c r="BC286" s="212"/>
      <c r="BD286" s="168"/>
    </row>
    <row r="287" spans="1:56" s="181" customFormat="1" ht="70.5" customHeight="1" x14ac:dyDescent="0.25">
      <c r="A287" s="183" t="s">
        <v>607</v>
      </c>
      <c r="B287" s="289" t="s">
        <v>2015</v>
      </c>
      <c r="C287" s="289" t="s">
        <v>60</v>
      </c>
      <c r="D287" s="163" t="s">
        <v>586</v>
      </c>
      <c r="E287" s="289" t="s">
        <v>341</v>
      </c>
      <c r="F287" s="289" t="s">
        <v>621</v>
      </c>
      <c r="G287" s="306" t="s">
        <v>622</v>
      </c>
      <c r="H287" s="178" t="s">
        <v>623</v>
      </c>
      <c r="I287" s="178" t="s">
        <v>624</v>
      </c>
      <c r="J287" s="289">
        <v>2</v>
      </c>
      <c r="K287" s="289"/>
      <c r="L287" s="289" t="s">
        <v>167</v>
      </c>
      <c r="M287" s="162"/>
      <c r="N287" s="178" t="s">
        <v>345</v>
      </c>
      <c r="O287" s="165">
        <v>2026.2295081967213</v>
      </c>
      <c r="P287" s="165">
        <v>2472</v>
      </c>
      <c r="Q287" s="165">
        <v>1310.91239</v>
      </c>
      <c r="R287" s="165">
        <v>1161.08761</v>
      </c>
      <c r="S287" s="165"/>
      <c r="T287" s="165"/>
      <c r="U287" s="165"/>
      <c r="V287" s="165"/>
      <c r="W287" s="166" t="s">
        <v>87</v>
      </c>
      <c r="X287" s="162" t="s">
        <v>589</v>
      </c>
      <c r="Y287" s="149" t="s">
        <v>71</v>
      </c>
      <c r="Z287" s="153">
        <v>46188</v>
      </c>
      <c r="AA287" s="153">
        <v>46245</v>
      </c>
      <c r="AB287" s="149"/>
      <c r="AC287" s="149"/>
      <c r="AD287" s="149"/>
      <c r="AE287" s="149"/>
      <c r="AF287" s="149" t="s">
        <v>622</v>
      </c>
      <c r="AG287" s="162" t="s">
        <v>346</v>
      </c>
      <c r="AH287" s="149">
        <v>876</v>
      </c>
      <c r="AI287" s="149" t="s">
        <v>73</v>
      </c>
      <c r="AJ287" s="166">
        <v>1</v>
      </c>
      <c r="AK287" s="176" t="s">
        <v>685</v>
      </c>
      <c r="AL287" s="166" t="s">
        <v>599</v>
      </c>
      <c r="AM287" s="153">
        <v>46265</v>
      </c>
      <c r="AN287" s="153">
        <v>46265</v>
      </c>
      <c r="AO287" s="153">
        <v>46629</v>
      </c>
      <c r="AP287" s="183" t="s">
        <v>645</v>
      </c>
      <c r="AQ287" s="166"/>
      <c r="AR287" s="166"/>
      <c r="AS287" s="166"/>
      <c r="AT287" s="166"/>
      <c r="AU287" s="166"/>
      <c r="AV287" s="166"/>
      <c r="AW287" s="166"/>
      <c r="AX287" s="166"/>
      <c r="AY287" s="166"/>
      <c r="AZ287" s="166"/>
      <c r="BA287" s="166"/>
      <c r="BB287" s="166"/>
      <c r="BC287" s="193"/>
      <c r="BD287" s="169"/>
    </row>
    <row r="288" spans="1:56" s="181" customFormat="1" ht="70.5" customHeight="1" x14ac:dyDescent="0.25">
      <c r="A288" s="183" t="s">
        <v>607</v>
      </c>
      <c r="B288" s="289" t="s">
        <v>2016</v>
      </c>
      <c r="C288" s="289" t="s">
        <v>60</v>
      </c>
      <c r="D288" s="163" t="s">
        <v>586</v>
      </c>
      <c r="E288" s="289" t="s">
        <v>341</v>
      </c>
      <c r="F288" s="288" t="s">
        <v>686</v>
      </c>
      <c r="G288" s="305" t="s">
        <v>687</v>
      </c>
      <c r="H288" s="178" t="s">
        <v>688</v>
      </c>
      <c r="I288" s="178" t="s">
        <v>689</v>
      </c>
      <c r="J288" s="289">
        <v>1</v>
      </c>
      <c r="K288" s="289"/>
      <c r="L288" s="162" t="s">
        <v>167</v>
      </c>
      <c r="M288" s="288"/>
      <c r="N288" s="178" t="s">
        <v>345</v>
      </c>
      <c r="O288" s="286">
        <v>169.64852459016396</v>
      </c>
      <c r="P288" s="286">
        <v>206.97120000000001</v>
      </c>
      <c r="Q288" s="286">
        <v>155.22839999999999</v>
      </c>
      <c r="R288" s="286">
        <v>51.742800000000003</v>
      </c>
      <c r="S288" s="286"/>
      <c r="T288" s="286"/>
      <c r="U288" s="286"/>
      <c r="V288" s="286"/>
      <c r="W288" s="149" t="s">
        <v>404</v>
      </c>
      <c r="X288" s="162" t="s">
        <v>589</v>
      </c>
      <c r="Y288" s="149" t="s">
        <v>71</v>
      </c>
      <c r="Z288" s="150">
        <v>46041</v>
      </c>
      <c r="AA288" s="151">
        <v>46063</v>
      </c>
      <c r="AB288" s="166"/>
      <c r="AC288" s="166"/>
      <c r="AD288" s="166"/>
      <c r="AE288" s="166"/>
      <c r="AF288" s="166" t="s">
        <v>687</v>
      </c>
      <c r="AG288" s="162" t="s">
        <v>346</v>
      </c>
      <c r="AH288" s="149">
        <v>876</v>
      </c>
      <c r="AI288" s="149" t="s">
        <v>73</v>
      </c>
      <c r="AJ288" s="166">
        <v>1</v>
      </c>
      <c r="AK288" s="176" t="s">
        <v>685</v>
      </c>
      <c r="AL288" s="166" t="s">
        <v>599</v>
      </c>
      <c r="AM288" s="151">
        <v>46083</v>
      </c>
      <c r="AN288" s="151">
        <v>46083</v>
      </c>
      <c r="AO288" s="151">
        <v>46447</v>
      </c>
      <c r="AP288" s="183" t="s">
        <v>645</v>
      </c>
      <c r="AQ288" s="166"/>
      <c r="AR288" s="166"/>
      <c r="AS288" s="166"/>
      <c r="AT288" s="166"/>
      <c r="AU288" s="166"/>
      <c r="AV288" s="166"/>
      <c r="AW288" s="166"/>
      <c r="AX288" s="166"/>
      <c r="AY288" s="166"/>
      <c r="AZ288" s="166"/>
      <c r="BA288" s="166"/>
      <c r="BB288" s="166"/>
      <c r="BC288" s="193"/>
      <c r="BD288" s="169"/>
    </row>
    <row r="289" spans="1:56" s="181" customFormat="1" ht="70.5" customHeight="1" x14ac:dyDescent="0.25">
      <c r="A289" s="183" t="s">
        <v>607</v>
      </c>
      <c r="B289" s="289" t="s">
        <v>2017</v>
      </c>
      <c r="C289" s="289" t="s">
        <v>60</v>
      </c>
      <c r="D289" s="163" t="s">
        <v>586</v>
      </c>
      <c r="E289" s="289" t="s">
        <v>341</v>
      </c>
      <c r="F289" s="289" t="s">
        <v>633</v>
      </c>
      <c r="G289" s="306" t="s">
        <v>690</v>
      </c>
      <c r="H289" s="178" t="s">
        <v>623</v>
      </c>
      <c r="I289" s="178" t="s">
        <v>624</v>
      </c>
      <c r="J289" s="289">
        <v>2</v>
      </c>
      <c r="K289" s="289"/>
      <c r="L289" s="289" t="s">
        <v>167</v>
      </c>
      <c r="M289" s="162"/>
      <c r="N289" s="178" t="s">
        <v>345</v>
      </c>
      <c r="O289" s="165">
        <v>1672.1311475409836</v>
      </c>
      <c r="P289" s="165">
        <v>2040</v>
      </c>
      <c r="Q289" s="165">
        <v>1440</v>
      </c>
      <c r="R289" s="165">
        <v>600</v>
      </c>
      <c r="S289" s="165"/>
      <c r="T289" s="165"/>
      <c r="U289" s="165"/>
      <c r="V289" s="165"/>
      <c r="W289" s="166" t="s">
        <v>87</v>
      </c>
      <c r="X289" s="162" t="s">
        <v>589</v>
      </c>
      <c r="Y289" s="149" t="s">
        <v>71</v>
      </c>
      <c r="Z289" s="150">
        <v>46041</v>
      </c>
      <c r="AA289" s="153">
        <v>46094</v>
      </c>
      <c r="AB289" s="149"/>
      <c r="AC289" s="149"/>
      <c r="AD289" s="149"/>
      <c r="AE289" s="149"/>
      <c r="AF289" s="149" t="s">
        <v>690</v>
      </c>
      <c r="AG289" s="162" t="s">
        <v>346</v>
      </c>
      <c r="AH289" s="149">
        <v>876</v>
      </c>
      <c r="AI289" s="149" t="s">
        <v>73</v>
      </c>
      <c r="AJ289" s="166">
        <v>1</v>
      </c>
      <c r="AK289" s="176" t="s">
        <v>685</v>
      </c>
      <c r="AL289" s="166" t="s">
        <v>599</v>
      </c>
      <c r="AM289" s="153">
        <v>46114</v>
      </c>
      <c r="AN289" s="153">
        <v>46114</v>
      </c>
      <c r="AO289" s="153">
        <v>46478</v>
      </c>
      <c r="AP289" s="149" t="s">
        <v>645</v>
      </c>
      <c r="AQ289" s="166"/>
      <c r="AR289" s="166"/>
      <c r="AS289" s="166"/>
      <c r="AT289" s="166"/>
      <c r="AU289" s="166"/>
      <c r="AV289" s="166"/>
      <c r="AW289" s="166"/>
      <c r="AX289" s="166"/>
      <c r="AY289" s="166"/>
      <c r="AZ289" s="166"/>
      <c r="BA289" s="166"/>
      <c r="BB289" s="166"/>
      <c r="BC289" s="193"/>
      <c r="BD289" s="169"/>
    </row>
    <row r="290" spans="1:56" s="181" customFormat="1" ht="128.25" customHeight="1" x14ac:dyDescent="0.25">
      <c r="A290" s="183" t="s">
        <v>607</v>
      </c>
      <c r="B290" s="289" t="s">
        <v>2018</v>
      </c>
      <c r="C290" s="289" t="s">
        <v>60</v>
      </c>
      <c r="D290" s="289" t="s">
        <v>691</v>
      </c>
      <c r="E290" s="289" t="s">
        <v>341</v>
      </c>
      <c r="F290" s="289" t="s">
        <v>669</v>
      </c>
      <c r="G290" s="305" t="s">
        <v>692</v>
      </c>
      <c r="H290" s="183" t="s">
        <v>671</v>
      </c>
      <c r="I290" s="183" t="s">
        <v>693</v>
      </c>
      <c r="J290" s="289">
        <v>1</v>
      </c>
      <c r="K290" s="289"/>
      <c r="L290" s="289" t="s">
        <v>167</v>
      </c>
      <c r="M290" s="288"/>
      <c r="N290" s="178" t="s">
        <v>345</v>
      </c>
      <c r="O290" s="286">
        <v>1991.8032786885246</v>
      </c>
      <c r="P290" s="286">
        <v>2430</v>
      </c>
      <c r="Q290" s="286">
        <v>2430</v>
      </c>
      <c r="R290" s="286"/>
      <c r="S290" s="286"/>
      <c r="T290" s="286"/>
      <c r="U290" s="286"/>
      <c r="V290" s="286"/>
      <c r="W290" s="283" t="s">
        <v>2522</v>
      </c>
      <c r="X290" s="162" t="s">
        <v>589</v>
      </c>
      <c r="Y290" s="149" t="s">
        <v>71</v>
      </c>
      <c r="Z290" s="150">
        <v>46041</v>
      </c>
      <c r="AA290" s="153">
        <v>46093</v>
      </c>
      <c r="AB290" s="166"/>
      <c r="AC290" s="166"/>
      <c r="AD290" s="166"/>
      <c r="AE290" s="166"/>
      <c r="AF290" s="166" t="s">
        <v>692</v>
      </c>
      <c r="AG290" s="162" t="s">
        <v>346</v>
      </c>
      <c r="AH290" s="149">
        <v>876</v>
      </c>
      <c r="AI290" s="149" t="s">
        <v>73</v>
      </c>
      <c r="AJ290" s="166">
        <v>1</v>
      </c>
      <c r="AK290" s="176" t="s">
        <v>685</v>
      </c>
      <c r="AL290" s="166" t="s">
        <v>599</v>
      </c>
      <c r="AM290" s="153">
        <v>46113</v>
      </c>
      <c r="AN290" s="153">
        <v>46113</v>
      </c>
      <c r="AO290" s="153">
        <v>46477</v>
      </c>
      <c r="AP290" s="183" t="s">
        <v>645</v>
      </c>
      <c r="AQ290" s="166"/>
      <c r="AR290" s="166"/>
      <c r="AS290" s="166"/>
      <c r="AT290" s="166"/>
      <c r="AU290" s="166"/>
      <c r="AV290" s="166"/>
      <c r="AW290" s="166"/>
      <c r="AX290" s="166"/>
      <c r="AY290" s="166"/>
      <c r="AZ290" s="166"/>
      <c r="BA290" s="166"/>
      <c r="BB290" s="166"/>
      <c r="BC290" s="193"/>
      <c r="BD290" s="169"/>
    </row>
    <row r="291" spans="1:56" s="181" customFormat="1" ht="70.5" customHeight="1" x14ac:dyDescent="0.25">
      <c r="A291" s="183" t="s">
        <v>607</v>
      </c>
      <c r="B291" s="289" t="s">
        <v>2019</v>
      </c>
      <c r="C291" s="289" t="s">
        <v>60</v>
      </c>
      <c r="D291" s="289" t="s">
        <v>694</v>
      </c>
      <c r="E291" s="289" t="s">
        <v>341</v>
      </c>
      <c r="F291" s="289" t="s">
        <v>626</v>
      </c>
      <c r="G291" s="306" t="s">
        <v>695</v>
      </c>
      <c r="H291" s="183" t="s">
        <v>628</v>
      </c>
      <c r="I291" s="183" t="s">
        <v>629</v>
      </c>
      <c r="J291" s="289">
        <v>1</v>
      </c>
      <c r="K291" s="289"/>
      <c r="L291" s="162" t="s">
        <v>167</v>
      </c>
      <c r="M291" s="288"/>
      <c r="N291" s="178" t="s">
        <v>345</v>
      </c>
      <c r="O291" s="148">
        <v>129</v>
      </c>
      <c r="P291" s="148">
        <v>129</v>
      </c>
      <c r="Q291" s="148">
        <v>129</v>
      </c>
      <c r="R291" s="148"/>
      <c r="S291" s="148"/>
      <c r="T291" s="148"/>
      <c r="U291" s="148"/>
      <c r="V291" s="148"/>
      <c r="W291" s="149" t="s">
        <v>404</v>
      </c>
      <c r="X291" s="176" t="s">
        <v>696</v>
      </c>
      <c r="Y291" s="149" t="s">
        <v>71</v>
      </c>
      <c r="Z291" s="153">
        <v>46065</v>
      </c>
      <c r="AA291" s="153">
        <v>46093</v>
      </c>
      <c r="AB291" s="149"/>
      <c r="AC291" s="149"/>
      <c r="AD291" s="149"/>
      <c r="AE291" s="149"/>
      <c r="AF291" s="149" t="s">
        <v>695</v>
      </c>
      <c r="AG291" s="149" t="s">
        <v>346</v>
      </c>
      <c r="AH291" s="149">
        <v>876</v>
      </c>
      <c r="AI291" s="149" t="s">
        <v>73</v>
      </c>
      <c r="AJ291" s="166">
        <v>1</v>
      </c>
      <c r="AK291" s="185" t="s">
        <v>181</v>
      </c>
      <c r="AL291" s="149" t="s">
        <v>392</v>
      </c>
      <c r="AM291" s="153">
        <v>46113</v>
      </c>
      <c r="AN291" s="153">
        <v>46113</v>
      </c>
      <c r="AO291" s="153">
        <v>46477</v>
      </c>
      <c r="AP291" s="183" t="s">
        <v>645</v>
      </c>
      <c r="AQ291" s="166"/>
      <c r="AR291" s="166"/>
      <c r="AS291" s="149"/>
      <c r="AT291" s="149"/>
      <c r="AU291" s="149"/>
      <c r="AV291" s="149"/>
      <c r="AW291" s="153"/>
      <c r="AX291" s="197"/>
      <c r="AY291" s="180"/>
      <c r="AZ291" s="149"/>
      <c r="BA291" s="149"/>
      <c r="BB291" s="149"/>
      <c r="BC291" s="212"/>
      <c r="BD291" s="168"/>
    </row>
    <row r="292" spans="1:56" s="181" customFormat="1" ht="70.5" customHeight="1" x14ac:dyDescent="0.25">
      <c r="A292" s="183" t="s">
        <v>607</v>
      </c>
      <c r="B292" s="289" t="s">
        <v>2020</v>
      </c>
      <c r="C292" s="289" t="s">
        <v>60</v>
      </c>
      <c r="D292" s="289" t="s">
        <v>694</v>
      </c>
      <c r="E292" s="289" t="s">
        <v>341</v>
      </c>
      <c r="F292" s="289" t="s">
        <v>626</v>
      </c>
      <c r="G292" s="162" t="s">
        <v>697</v>
      </c>
      <c r="H292" s="289" t="s">
        <v>628</v>
      </c>
      <c r="I292" s="289" t="s">
        <v>629</v>
      </c>
      <c r="J292" s="289">
        <v>1</v>
      </c>
      <c r="K292" s="289"/>
      <c r="L292" s="289" t="s">
        <v>167</v>
      </c>
      <c r="M292" s="288"/>
      <c r="N292" s="178" t="s">
        <v>345</v>
      </c>
      <c r="O292" s="148">
        <v>492</v>
      </c>
      <c r="P292" s="148">
        <v>492</v>
      </c>
      <c r="Q292" s="148">
        <v>492</v>
      </c>
      <c r="R292" s="148"/>
      <c r="S292" s="148"/>
      <c r="T292" s="148"/>
      <c r="U292" s="148"/>
      <c r="V292" s="148"/>
      <c r="W292" s="149" t="s">
        <v>404</v>
      </c>
      <c r="X292" s="176" t="s">
        <v>696</v>
      </c>
      <c r="Y292" s="149" t="s">
        <v>71</v>
      </c>
      <c r="Z292" s="153">
        <v>46314</v>
      </c>
      <c r="AA292" s="153">
        <v>46350</v>
      </c>
      <c r="AB292" s="149"/>
      <c r="AC292" s="149"/>
      <c r="AD292" s="149"/>
      <c r="AE292" s="149"/>
      <c r="AF292" s="149" t="s">
        <v>697</v>
      </c>
      <c r="AG292" s="149" t="s">
        <v>346</v>
      </c>
      <c r="AH292" s="149">
        <v>876</v>
      </c>
      <c r="AI292" s="149" t="s">
        <v>73</v>
      </c>
      <c r="AJ292" s="166">
        <v>1</v>
      </c>
      <c r="AK292" s="185" t="s">
        <v>181</v>
      </c>
      <c r="AL292" s="149" t="s">
        <v>392</v>
      </c>
      <c r="AM292" s="153">
        <v>46370</v>
      </c>
      <c r="AN292" s="153">
        <v>46376</v>
      </c>
      <c r="AO292" s="153">
        <v>46740</v>
      </c>
      <c r="AP292" s="183" t="s">
        <v>645</v>
      </c>
      <c r="AQ292" s="166"/>
      <c r="AR292" s="166"/>
      <c r="AS292" s="149"/>
      <c r="AT292" s="149"/>
      <c r="AU292" s="149"/>
      <c r="AV292" s="149"/>
      <c r="AW292" s="153"/>
      <c r="AX292" s="197"/>
      <c r="AY292" s="180"/>
      <c r="AZ292" s="149"/>
      <c r="BA292" s="149"/>
      <c r="BB292" s="149"/>
      <c r="BC292" s="212"/>
      <c r="BD292" s="168"/>
    </row>
    <row r="293" spans="1:56" s="181" customFormat="1" ht="93.75" customHeight="1" x14ac:dyDescent="0.25">
      <c r="A293" s="183" t="s">
        <v>607</v>
      </c>
      <c r="B293" s="289" t="s">
        <v>2021</v>
      </c>
      <c r="C293" s="289" t="s">
        <v>60</v>
      </c>
      <c r="D293" s="289" t="s">
        <v>694</v>
      </c>
      <c r="E293" s="289" t="s">
        <v>341</v>
      </c>
      <c r="F293" s="289" t="s">
        <v>626</v>
      </c>
      <c r="G293" s="306" t="s">
        <v>698</v>
      </c>
      <c r="H293" s="289" t="s">
        <v>628</v>
      </c>
      <c r="I293" s="289" t="s">
        <v>629</v>
      </c>
      <c r="J293" s="289">
        <v>1</v>
      </c>
      <c r="K293" s="289"/>
      <c r="L293" s="162" t="s">
        <v>167</v>
      </c>
      <c r="M293" s="288"/>
      <c r="N293" s="178" t="s">
        <v>345</v>
      </c>
      <c r="O293" s="148">
        <v>99.694999999999993</v>
      </c>
      <c r="P293" s="148">
        <v>99.694999999999993</v>
      </c>
      <c r="Q293" s="148">
        <v>99.694999999999993</v>
      </c>
      <c r="R293" s="148"/>
      <c r="S293" s="148"/>
      <c r="T293" s="148"/>
      <c r="U293" s="148"/>
      <c r="V293" s="148"/>
      <c r="W293" s="149" t="s">
        <v>404</v>
      </c>
      <c r="X293" s="176" t="s">
        <v>696</v>
      </c>
      <c r="Y293" s="149" t="s">
        <v>378</v>
      </c>
      <c r="Z293" s="153">
        <v>46058</v>
      </c>
      <c r="AA293" s="153">
        <v>46079</v>
      </c>
      <c r="AB293" s="149"/>
      <c r="AC293" s="149"/>
      <c r="AD293" s="149"/>
      <c r="AE293" s="149"/>
      <c r="AF293" s="149" t="s">
        <v>698</v>
      </c>
      <c r="AG293" s="149" t="s">
        <v>346</v>
      </c>
      <c r="AH293" s="149">
        <v>876</v>
      </c>
      <c r="AI293" s="149" t="s">
        <v>73</v>
      </c>
      <c r="AJ293" s="166">
        <v>1</v>
      </c>
      <c r="AK293" s="185" t="s">
        <v>181</v>
      </c>
      <c r="AL293" s="149" t="s">
        <v>392</v>
      </c>
      <c r="AM293" s="153">
        <v>46099</v>
      </c>
      <c r="AN293" s="153">
        <v>46099</v>
      </c>
      <c r="AO293" s="153">
        <v>46463</v>
      </c>
      <c r="AP293" s="183" t="s">
        <v>645</v>
      </c>
      <c r="AQ293" s="166"/>
      <c r="AR293" s="166"/>
      <c r="AS293" s="149"/>
      <c r="AT293" s="149"/>
      <c r="AU293" s="149"/>
      <c r="AV293" s="149"/>
      <c r="AW293" s="153"/>
      <c r="AX293" s="197"/>
      <c r="AY293" s="180"/>
      <c r="AZ293" s="149"/>
      <c r="BA293" s="149"/>
      <c r="BB293" s="149"/>
      <c r="BC293" s="212"/>
      <c r="BD293" s="168"/>
    </row>
    <row r="294" spans="1:56" s="181" customFormat="1" ht="70.5" customHeight="1" x14ac:dyDescent="0.25">
      <c r="A294" s="183" t="s">
        <v>607</v>
      </c>
      <c r="B294" s="289" t="s">
        <v>2022</v>
      </c>
      <c r="C294" s="289" t="s">
        <v>60</v>
      </c>
      <c r="D294" s="289" t="s">
        <v>694</v>
      </c>
      <c r="E294" s="163" t="s">
        <v>305</v>
      </c>
      <c r="F294" s="289" t="s">
        <v>699</v>
      </c>
      <c r="G294" s="306" t="s">
        <v>700</v>
      </c>
      <c r="H294" s="178" t="s">
        <v>623</v>
      </c>
      <c r="I294" s="178" t="s">
        <v>624</v>
      </c>
      <c r="J294" s="289">
        <v>2</v>
      </c>
      <c r="K294" s="289"/>
      <c r="L294" s="162" t="s">
        <v>167</v>
      </c>
      <c r="M294" s="162"/>
      <c r="N294" s="178" t="s">
        <v>345</v>
      </c>
      <c r="O294" s="148">
        <v>409.18032786885249</v>
      </c>
      <c r="P294" s="148">
        <v>499.2</v>
      </c>
      <c r="Q294" s="148">
        <v>499.2</v>
      </c>
      <c r="R294" s="148"/>
      <c r="S294" s="148"/>
      <c r="T294" s="148"/>
      <c r="U294" s="148"/>
      <c r="V294" s="148"/>
      <c r="W294" s="149" t="s">
        <v>404</v>
      </c>
      <c r="X294" s="176" t="s">
        <v>696</v>
      </c>
      <c r="Y294" s="149" t="s">
        <v>71</v>
      </c>
      <c r="Z294" s="153">
        <v>46065</v>
      </c>
      <c r="AA294" s="153">
        <v>46093</v>
      </c>
      <c r="AB294" s="149"/>
      <c r="AC294" s="149"/>
      <c r="AD294" s="149"/>
      <c r="AE294" s="149"/>
      <c r="AF294" s="149" t="s">
        <v>700</v>
      </c>
      <c r="AG294" s="149" t="s">
        <v>346</v>
      </c>
      <c r="AH294" s="149">
        <v>876</v>
      </c>
      <c r="AI294" s="149" t="s">
        <v>73</v>
      </c>
      <c r="AJ294" s="166">
        <v>1</v>
      </c>
      <c r="AK294" s="185" t="s">
        <v>181</v>
      </c>
      <c r="AL294" s="149" t="s">
        <v>392</v>
      </c>
      <c r="AM294" s="153">
        <v>46113</v>
      </c>
      <c r="AN294" s="153">
        <v>46113</v>
      </c>
      <c r="AO294" s="153">
        <v>46387</v>
      </c>
      <c r="AP294" s="149">
        <v>2026</v>
      </c>
      <c r="AQ294" s="166"/>
      <c r="AR294" s="166"/>
      <c r="AS294" s="149"/>
      <c r="AT294" s="149"/>
      <c r="AU294" s="149"/>
      <c r="AV294" s="149"/>
      <c r="AW294" s="153"/>
      <c r="AX294" s="197"/>
      <c r="AY294" s="180"/>
      <c r="AZ294" s="149"/>
      <c r="BA294" s="149"/>
      <c r="BB294" s="149"/>
      <c r="BC294" s="212"/>
      <c r="BD294" s="168"/>
    </row>
    <row r="295" spans="1:56" s="181" customFormat="1" ht="70.5" customHeight="1" x14ac:dyDescent="0.25">
      <c r="A295" s="183" t="s">
        <v>607</v>
      </c>
      <c r="B295" s="289" t="s">
        <v>2023</v>
      </c>
      <c r="C295" s="289" t="s">
        <v>60</v>
      </c>
      <c r="D295" s="289" t="s">
        <v>694</v>
      </c>
      <c r="E295" s="289" t="s">
        <v>341</v>
      </c>
      <c r="F295" s="289" t="s">
        <v>638</v>
      </c>
      <c r="G295" s="306" t="s">
        <v>701</v>
      </c>
      <c r="H295" s="183" t="s">
        <v>640</v>
      </c>
      <c r="I295" s="183" t="s">
        <v>641</v>
      </c>
      <c r="J295" s="289">
        <v>1</v>
      </c>
      <c r="K295" s="289"/>
      <c r="L295" s="162" t="s">
        <v>167</v>
      </c>
      <c r="M295" s="288"/>
      <c r="N295" s="178" t="s">
        <v>345</v>
      </c>
      <c r="O295" s="148">
        <v>98.360655737704917</v>
      </c>
      <c r="P295" s="148">
        <v>120</v>
      </c>
      <c r="Q295" s="148">
        <v>120</v>
      </c>
      <c r="R295" s="148"/>
      <c r="S295" s="148"/>
      <c r="T295" s="148"/>
      <c r="U295" s="148"/>
      <c r="V295" s="148"/>
      <c r="W295" s="149" t="s">
        <v>404</v>
      </c>
      <c r="X295" s="176" t="s">
        <v>696</v>
      </c>
      <c r="Y295" s="149" t="s">
        <v>71</v>
      </c>
      <c r="Z295" s="153">
        <v>46065</v>
      </c>
      <c r="AA295" s="153">
        <v>46093</v>
      </c>
      <c r="AB295" s="149"/>
      <c r="AC295" s="149"/>
      <c r="AD295" s="149"/>
      <c r="AE295" s="149"/>
      <c r="AF295" s="149" t="s">
        <v>701</v>
      </c>
      <c r="AG295" s="149" t="s">
        <v>346</v>
      </c>
      <c r="AH295" s="149">
        <v>876</v>
      </c>
      <c r="AI295" s="149" t="s">
        <v>73</v>
      </c>
      <c r="AJ295" s="166">
        <v>1</v>
      </c>
      <c r="AK295" s="185" t="s">
        <v>181</v>
      </c>
      <c r="AL295" s="149" t="s">
        <v>392</v>
      </c>
      <c r="AM295" s="153">
        <v>46113</v>
      </c>
      <c r="AN295" s="153">
        <v>46113</v>
      </c>
      <c r="AO295" s="153">
        <v>46387</v>
      </c>
      <c r="AP295" s="149">
        <v>2026</v>
      </c>
      <c r="AQ295" s="166"/>
      <c r="AR295" s="166"/>
      <c r="AS295" s="149"/>
      <c r="AT295" s="149"/>
      <c r="AU295" s="149"/>
      <c r="AV295" s="149"/>
      <c r="AW295" s="153"/>
      <c r="AX295" s="197"/>
      <c r="AY295" s="180"/>
      <c r="AZ295" s="149"/>
      <c r="BA295" s="149"/>
      <c r="BB295" s="149"/>
      <c r="BC295" s="212"/>
      <c r="BD295" s="168"/>
    </row>
    <row r="296" spans="1:56" s="181" customFormat="1" ht="70.5" customHeight="1" x14ac:dyDescent="0.25">
      <c r="A296" s="183" t="s">
        <v>607</v>
      </c>
      <c r="B296" s="289" t="s">
        <v>2024</v>
      </c>
      <c r="C296" s="289" t="s">
        <v>60</v>
      </c>
      <c r="D296" s="289" t="s">
        <v>694</v>
      </c>
      <c r="E296" s="163" t="s">
        <v>305</v>
      </c>
      <c r="F296" s="162" t="s">
        <v>633</v>
      </c>
      <c r="G296" s="305" t="s">
        <v>702</v>
      </c>
      <c r="H296" s="178" t="s">
        <v>623</v>
      </c>
      <c r="I296" s="178" t="s">
        <v>624</v>
      </c>
      <c r="J296" s="289">
        <v>2</v>
      </c>
      <c r="K296" s="289"/>
      <c r="L296" s="162" t="s">
        <v>167</v>
      </c>
      <c r="M296" s="162"/>
      <c r="N296" s="178" t="s">
        <v>345</v>
      </c>
      <c r="O296" s="148">
        <v>409.18032786885249</v>
      </c>
      <c r="P296" s="148">
        <v>499.2</v>
      </c>
      <c r="Q296" s="148">
        <v>499.2</v>
      </c>
      <c r="R296" s="148"/>
      <c r="S296" s="148"/>
      <c r="T296" s="148"/>
      <c r="U296" s="148"/>
      <c r="V296" s="148"/>
      <c r="W296" s="149" t="s">
        <v>404</v>
      </c>
      <c r="X296" s="176" t="s">
        <v>696</v>
      </c>
      <c r="Y296" s="149" t="s">
        <v>71</v>
      </c>
      <c r="Z296" s="153">
        <v>46150</v>
      </c>
      <c r="AA296" s="153">
        <v>46184</v>
      </c>
      <c r="AB296" s="149"/>
      <c r="AC296" s="149"/>
      <c r="AD296" s="149"/>
      <c r="AE296" s="149"/>
      <c r="AF296" s="149" t="s">
        <v>702</v>
      </c>
      <c r="AG296" s="149" t="s">
        <v>346</v>
      </c>
      <c r="AH296" s="149">
        <v>876</v>
      </c>
      <c r="AI296" s="149" t="s">
        <v>73</v>
      </c>
      <c r="AJ296" s="166">
        <v>1</v>
      </c>
      <c r="AK296" s="185" t="s">
        <v>181</v>
      </c>
      <c r="AL296" s="149" t="s">
        <v>392</v>
      </c>
      <c r="AM296" s="153">
        <v>46204</v>
      </c>
      <c r="AN296" s="153">
        <v>46204</v>
      </c>
      <c r="AO296" s="153">
        <v>46387</v>
      </c>
      <c r="AP296" s="149">
        <v>2026</v>
      </c>
      <c r="AQ296" s="166"/>
      <c r="AR296" s="166"/>
      <c r="AS296" s="149"/>
      <c r="AT296" s="149"/>
      <c r="AU296" s="149"/>
      <c r="AV296" s="149"/>
      <c r="AW296" s="153"/>
      <c r="AX296" s="197"/>
      <c r="AY296" s="180"/>
      <c r="AZ296" s="149"/>
      <c r="BA296" s="149"/>
      <c r="BB296" s="149"/>
      <c r="BC296" s="212"/>
      <c r="BD296" s="168"/>
    </row>
    <row r="297" spans="1:56" s="181" customFormat="1" ht="70.5" customHeight="1" x14ac:dyDescent="0.25">
      <c r="A297" s="183" t="s">
        <v>607</v>
      </c>
      <c r="B297" s="289" t="s">
        <v>2025</v>
      </c>
      <c r="C297" s="289" t="s">
        <v>60</v>
      </c>
      <c r="D297" s="289" t="s">
        <v>694</v>
      </c>
      <c r="E297" s="163" t="s">
        <v>305</v>
      </c>
      <c r="F297" s="162" t="s">
        <v>633</v>
      </c>
      <c r="G297" s="306" t="s">
        <v>703</v>
      </c>
      <c r="H297" s="178" t="s">
        <v>623</v>
      </c>
      <c r="I297" s="178" t="s">
        <v>624</v>
      </c>
      <c r="J297" s="289">
        <v>2</v>
      </c>
      <c r="K297" s="289"/>
      <c r="L297" s="162" t="s">
        <v>167</v>
      </c>
      <c r="M297" s="162"/>
      <c r="N297" s="178" t="s">
        <v>345</v>
      </c>
      <c r="O297" s="148">
        <v>409.77049180327873</v>
      </c>
      <c r="P297" s="148">
        <v>499.92</v>
      </c>
      <c r="Q297" s="148">
        <v>499.92</v>
      </c>
      <c r="R297" s="148"/>
      <c r="S297" s="148"/>
      <c r="T297" s="148"/>
      <c r="U297" s="148"/>
      <c r="V297" s="148"/>
      <c r="W297" s="149" t="s">
        <v>404</v>
      </c>
      <c r="X297" s="176" t="s">
        <v>696</v>
      </c>
      <c r="Y297" s="149" t="s">
        <v>71</v>
      </c>
      <c r="Z297" s="153">
        <v>46091</v>
      </c>
      <c r="AA297" s="153">
        <v>46122</v>
      </c>
      <c r="AB297" s="149"/>
      <c r="AC297" s="149"/>
      <c r="AD297" s="149"/>
      <c r="AE297" s="149"/>
      <c r="AF297" s="149" t="str">
        <f>G297</f>
        <v>Работы по ремонту АРМ</v>
      </c>
      <c r="AG297" s="149" t="s">
        <v>346</v>
      </c>
      <c r="AH297" s="149">
        <v>876</v>
      </c>
      <c r="AI297" s="149" t="s">
        <v>73</v>
      </c>
      <c r="AJ297" s="166">
        <v>1</v>
      </c>
      <c r="AK297" s="185" t="s">
        <v>181</v>
      </c>
      <c r="AL297" s="149" t="s">
        <v>392</v>
      </c>
      <c r="AM297" s="153">
        <v>46142</v>
      </c>
      <c r="AN297" s="153">
        <v>46142</v>
      </c>
      <c r="AO297" s="153">
        <v>46387</v>
      </c>
      <c r="AP297" s="149">
        <v>2026</v>
      </c>
      <c r="AQ297" s="166"/>
      <c r="AR297" s="166"/>
      <c r="AS297" s="149"/>
      <c r="AT297" s="149"/>
      <c r="AU297" s="149"/>
      <c r="AV297" s="149"/>
      <c r="AW297" s="153"/>
      <c r="AX297" s="197"/>
      <c r="AY297" s="180"/>
      <c r="AZ297" s="149"/>
      <c r="BA297" s="149"/>
      <c r="BB297" s="149"/>
      <c r="BC297" s="212"/>
      <c r="BD297" s="168"/>
    </row>
    <row r="298" spans="1:56" s="181" customFormat="1" ht="70.5" customHeight="1" x14ac:dyDescent="0.25">
      <c r="A298" s="183" t="s">
        <v>607</v>
      </c>
      <c r="B298" s="289" t="s">
        <v>2026</v>
      </c>
      <c r="C298" s="289" t="s">
        <v>60</v>
      </c>
      <c r="D298" s="289" t="s">
        <v>694</v>
      </c>
      <c r="E298" s="163" t="s">
        <v>305</v>
      </c>
      <c r="F298" s="289" t="s">
        <v>704</v>
      </c>
      <c r="G298" s="305" t="s">
        <v>705</v>
      </c>
      <c r="H298" s="183" t="s">
        <v>640</v>
      </c>
      <c r="I298" s="289" t="s">
        <v>641</v>
      </c>
      <c r="J298" s="289">
        <v>1</v>
      </c>
      <c r="K298" s="289"/>
      <c r="L298" s="162" t="s">
        <v>167</v>
      </c>
      <c r="M298" s="288"/>
      <c r="N298" s="178" t="s">
        <v>345</v>
      </c>
      <c r="O298" s="148">
        <v>409.18032786885249</v>
      </c>
      <c r="P298" s="148">
        <v>499.2</v>
      </c>
      <c r="Q298" s="148">
        <v>499.2</v>
      </c>
      <c r="R298" s="148"/>
      <c r="S298" s="148"/>
      <c r="T298" s="148"/>
      <c r="U298" s="148"/>
      <c r="V298" s="148"/>
      <c r="W298" s="149" t="s">
        <v>404</v>
      </c>
      <c r="X298" s="176" t="s">
        <v>696</v>
      </c>
      <c r="Y298" s="149" t="s">
        <v>71</v>
      </c>
      <c r="Z298" s="153">
        <v>46065</v>
      </c>
      <c r="AA298" s="153">
        <v>46093</v>
      </c>
      <c r="AB298" s="149"/>
      <c r="AC298" s="149"/>
      <c r="AD298" s="149"/>
      <c r="AE298" s="149"/>
      <c r="AF298" s="149" t="s">
        <v>705</v>
      </c>
      <c r="AG298" s="149" t="s">
        <v>346</v>
      </c>
      <c r="AH298" s="149">
        <v>876</v>
      </c>
      <c r="AI298" s="149" t="s">
        <v>73</v>
      </c>
      <c r="AJ298" s="166">
        <v>1</v>
      </c>
      <c r="AK298" s="185" t="s">
        <v>181</v>
      </c>
      <c r="AL298" s="149" t="s">
        <v>392</v>
      </c>
      <c r="AM298" s="153">
        <v>46113</v>
      </c>
      <c r="AN298" s="153">
        <v>46113</v>
      </c>
      <c r="AO298" s="153">
        <v>46387</v>
      </c>
      <c r="AP298" s="149">
        <v>2026</v>
      </c>
      <c r="AQ298" s="166"/>
      <c r="AR298" s="166"/>
      <c r="AS298" s="149"/>
      <c r="AT298" s="149"/>
      <c r="AU298" s="149"/>
      <c r="AV298" s="149"/>
      <c r="AW298" s="153"/>
      <c r="AX298" s="197"/>
      <c r="AY298" s="180"/>
      <c r="AZ298" s="149"/>
      <c r="BA298" s="149"/>
      <c r="BB298" s="149"/>
      <c r="BC298" s="212"/>
      <c r="BD298" s="168"/>
    </row>
    <row r="299" spans="1:56" s="181" customFormat="1" ht="83.25" customHeight="1" x14ac:dyDescent="0.25">
      <c r="A299" s="183" t="s">
        <v>607</v>
      </c>
      <c r="B299" s="289" t="s">
        <v>2027</v>
      </c>
      <c r="C299" s="289" t="s">
        <v>60</v>
      </c>
      <c r="D299" s="289" t="s">
        <v>691</v>
      </c>
      <c r="E299" s="289" t="s">
        <v>341</v>
      </c>
      <c r="F299" s="289" t="s">
        <v>678</v>
      </c>
      <c r="G299" s="306" t="s">
        <v>706</v>
      </c>
      <c r="H299" s="183" t="s">
        <v>680</v>
      </c>
      <c r="I299" s="183" t="s">
        <v>681</v>
      </c>
      <c r="J299" s="289">
        <v>1</v>
      </c>
      <c r="K299" s="289"/>
      <c r="L299" s="162" t="s">
        <v>167</v>
      </c>
      <c r="M299" s="158">
        <v>3</v>
      </c>
      <c r="N299" s="178" t="s">
        <v>345</v>
      </c>
      <c r="O299" s="148">
        <v>23762.439344262297</v>
      </c>
      <c r="P299" s="148">
        <v>28990.175999999999</v>
      </c>
      <c r="Q299" s="148">
        <v>0</v>
      </c>
      <c r="R299" s="148">
        <v>14495.088</v>
      </c>
      <c r="S299" s="148">
        <v>14495.088</v>
      </c>
      <c r="T299" s="148"/>
      <c r="U299" s="148"/>
      <c r="V299" s="148"/>
      <c r="W299" s="149" t="s">
        <v>377</v>
      </c>
      <c r="X299" s="176" t="s">
        <v>696</v>
      </c>
      <c r="Y299" s="149" t="s">
        <v>378</v>
      </c>
      <c r="Z299" s="153">
        <v>46364</v>
      </c>
      <c r="AA299" s="153">
        <v>46364</v>
      </c>
      <c r="AB299" s="293" t="s">
        <v>711</v>
      </c>
      <c r="AC299" s="149" t="s">
        <v>707</v>
      </c>
      <c r="AD299" s="149">
        <v>7734255830</v>
      </c>
      <c r="AE299" s="149">
        <v>773401001</v>
      </c>
      <c r="AF299" s="149" t="s">
        <v>708</v>
      </c>
      <c r="AG299" s="149" t="s">
        <v>346</v>
      </c>
      <c r="AH299" s="149">
        <v>876</v>
      </c>
      <c r="AI299" s="149" t="s">
        <v>73</v>
      </c>
      <c r="AJ299" s="166">
        <v>1</v>
      </c>
      <c r="AK299" s="185" t="s">
        <v>181</v>
      </c>
      <c r="AL299" s="149" t="s">
        <v>392</v>
      </c>
      <c r="AM299" s="153">
        <v>46364</v>
      </c>
      <c r="AN299" s="153">
        <v>46384</v>
      </c>
      <c r="AO299" s="153">
        <v>47114</v>
      </c>
      <c r="AP299" s="149" t="s">
        <v>677</v>
      </c>
      <c r="AQ299" s="166"/>
      <c r="AR299" s="166"/>
      <c r="AS299" s="149"/>
      <c r="AT299" s="149"/>
      <c r="AU299" s="149"/>
      <c r="AV299" s="149"/>
      <c r="AW299" s="153"/>
      <c r="AX299" s="197"/>
      <c r="AY299" s="180"/>
      <c r="AZ299" s="149"/>
      <c r="BA299" s="149"/>
      <c r="BB299" s="149"/>
      <c r="BC299" s="212"/>
      <c r="BD299" s="168"/>
    </row>
    <row r="300" spans="1:56" s="181" customFormat="1" ht="70.5" customHeight="1" x14ac:dyDescent="0.25">
      <c r="A300" s="183" t="s">
        <v>607</v>
      </c>
      <c r="B300" s="289" t="s">
        <v>2029</v>
      </c>
      <c r="C300" s="289" t="s">
        <v>60</v>
      </c>
      <c r="D300" s="289" t="s">
        <v>694</v>
      </c>
      <c r="E300" s="289" t="s">
        <v>341</v>
      </c>
      <c r="F300" s="289" t="s">
        <v>669</v>
      </c>
      <c r="G300" s="305" t="s">
        <v>709</v>
      </c>
      <c r="H300" s="183" t="s">
        <v>671</v>
      </c>
      <c r="I300" s="183" t="s">
        <v>693</v>
      </c>
      <c r="J300" s="289">
        <v>1</v>
      </c>
      <c r="K300" s="289"/>
      <c r="L300" s="289" t="s">
        <v>167</v>
      </c>
      <c r="M300" s="288"/>
      <c r="N300" s="178" t="s">
        <v>345</v>
      </c>
      <c r="O300" s="286">
        <v>11300.716532786884</v>
      </c>
      <c r="P300" s="286">
        <v>13786.874169999999</v>
      </c>
      <c r="Q300" s="286">
        <v>3600</v>
      </c>
      <c r="R300" s="286">
        <v>5093.4370900000004</v>
      </c>
      <c r="S300" s="286">
        <v>5093.4370799999997</v>
      </c>
      <c r="T300" s="286"/>
      <c r="U300" s="286"/>
      <c r="V300" s="286"/>
      <c r="W300" s="283" t="s">
        <v>2522</v>
      </c>
      <c r="X300" s="176" t="s">
        <v>696</v>
      </c>
      <c r="Y300" s="149" t="s">
        <v>71</v>
      </c>
      <c r="Z300" s="150">
        <v>46041</v>
      </c>
      <c r="AA300" s="153">
        <v>46093</v>
      </c>
      <c r="AB300" s="166"/>
      <c r="AC300" s="166"/>
      <c r="AD300" s="166"/>
      <c r="AE300" s="166"/>
      <c r="AF300" s="166" t="s">
        <v>709</v>
      </c>
      <c r="AG300" s="149" t="s">
        <v>346</v>
      </c>
      <c r="AH300" s="149">
        <v>876</v>
      </c>
      <c r="AI300" s="149" t="s">
        <v>73</v>
      </c>
      <c r="AJ300" s="166">
        <v>1</v>
      </c>
      <c r="AK300" s="185" t="s">
        <v>181</v>
      </c>
      <c r="AL300" s="149" t="s">
        <v>392</v>
      </c>
      <c r="AM300" s="153">
        <v>46113</v>
      </c>
      <c r="AN300" s="153">
        <v>46113</v>
      </c>
      <c r="AO300" s="151">
        <v>46843</v>
      </c>
      <c r="AP300" s="149" t="s">
        <v>677</v>
      </c>
      <c r="AQ300" s="166"/>
      <c r="AR300" s="166"/>
      <c r="AS300" s="166"/>
      <c r="AT300" s="166"/>
      <c r="AU300" s="166"/>
      <c r="AV300" s="166"/>
      <c r="AW300" s="166"/>
      <c r="AX300" s="166"/>
      <c r="AY300" s="166"/>
      <c r="AZ300" s="166"/>
      <c r="BA300" s="166"/>
      <c r="BB300" s="166"/>
      <c r="BC300" s="195"/>
      <c r="BD300" s="213"/>
    </row>
    <row r="301" spans="1:56" s="181" customFormat="1" ht="70.5" customHeight="1" x14ac:dyDescent="0.25">
      <c r="A301" s="183" t="s">
        <v>607</v>
      </c>
      <c r="B301" s="289" t="s">
        <v>2028</v>
      </c>
      <c r="C301" s="289" t="s">
        <v>60</v>
      </c>
      <c r="D301" s="289" t="s">
        <v>691</v>
      </c>
      <c r="E301" s="289" t="s">
        <v>341</v>
      </c>
      <c r="F301" s="289" t="s">
        <v>669</v>
      </c>
      <c r="G301" s="306" t="s">
        <v>710</v>
      </c>
      <c r="H301" s="183" t="s">
        <v>671</v>
      </c>
      <c r="I301" s="183" t="s">
        <v>693</v>
      </c>
      <c r="J301" s="289">
        <v>1</v>
      </c>
      <c r="K301" s="289"/>
      <c r="L301" s="289" t="s">
        <v>167</v>
      </c>
      <c r="M301" s="158">
        <v>3</v>
      </c>
      <c r="N301" s="178" t="s">
        <v>345</v>
      </c>
      <c r="O301" s="148">
        <v>2326.0739016393445</v>
      </c>
      <c r="P301" s="148">
        <v>2837.81016</v>
      </c>
      <c r="Q301" s="148">
        <v>1113.7642000000001</v>
      </c>
      <c r="R301" s="148">
        <v>1724.0459599999999</v>
      </c>
      <c r="S301" s="148"/>
      <c r="T301" s="148"/>
      <c r="U301" s="148"/>
      <c r="V301" s="148"/>
      <c r="W301" s="149" t="s">
        <v>377</v>
      </c>
      <c r="X301" s="176" t="s">
        <v>696</v>
      </c>
      <c r="Y301" s="149" t="s">
        <v>378</v>
      </c>
      <c r="Z301" s="153">
        <v>46238</v>
      </c>
      <c r="AA301" s="153">
        <v>46238</v>
      </c>
      <c r="AB301" s="201" t="s">
        <v>711</v>
      </c>
      <c r="AC301" s="149" t="s">
        <v>712</v>
      </c>
      <c r="AD301" s="149">
        <v>7730280321</v>
      </c>
      <c r="AE301" s="188">
        <v>773001001</v>
      </c>
      <c r="AF301" s="149" t="s">
        <v>710</v>
      </c>
      <c r="AG301" s="149" t="s">
        <v>346</v>
      </c>
      <c r="AH301" s="149">
        <v>876</v>
      </c>
      <c r="AI301" s="149" t="s">
        <v>73</v>
      </c>
      <c r="AJ301" s="166">
        <v>1</v>
      </c>
      <c r="AK301" s="185" t="s">
        <v>181</v>
      </c>
      <c r="AL301" s="149" t="s">
        <v>392</v>
      </c>
      <c r="AM301" s="153">
        <v>46238</v>
      </c>
      <c r="AN301" s="153">
        <v>46244</v>
      </c>
      <c r="AO301" s="153">
        <v>46608</v>
      </c>
      <c r="AP301" s="183" t="s">
        <v>713</v>
      </c>
      <c r="AQ301" s="166"/>
      <c r="AR301" s="166"/>
      <c r="AS301" s="149"/>
      <c r="AT301" s="149"/>
      <c r="AU301" s="149"/>
      <c r="AV301" s="149"/>
      <c r="AW301" s="153"/>
      <c r="AX301" s="197"/>
      <c r="AY301" s="180"/>
      <c r="AZ301" s="149"/>
      <c r="BA301" s="149"/>
      <c r="BB301" s="149"/>
      <c r="BC301" s="149"/>
      <c r="BD301" s="149"/>
    </row>
    <row r="302" spans="1:56" s="181" customFormat="1" ht="70.5" customHeight="1" x14ac:dyDescent="0.25">
      <c r="A302" s="183" t="s">
        <v>607</v>
      </c>
      <c r="B302" s="289" t="s">
        <v>2030</v>
      </c>
      <c r="C302" s="289" t="s">
        <v>60</v>
      </c>
      <c r="D302" s="289" t="s">
        <v>691</v>
      </c>
      <c r="E302" s="289" t="s">
        <v>341</v>
      </c>
      <c r="F302" s="289" t="s">
        <v>669</v>
      </c>
      <c r="G302" s="305" t="s">
        <v>714</v>
      </c>
      <c r="H302" s="183" t="s">
        <v>671</v>
      </c>
      <c r="I302" s="183" t="s">
        <v>693</v>
      </c>
      <c r="J302" s="289">
        <v>1</v>
      </c>
      <c r="K302" s="289"/>
      <c r="L302" s="289" t="s">
        <v>167</v>
      </c>
      <c r="M302" s="288"/>
      <c r="N302" s="178" t="s">
        <v>345</v>
      </c>
      <c r="O302" s="286">
        <v>10730.950819672131</v>
      </c>
      <c r="P302" s="286">
        <v>13091.76</v>
      </c>
      <c r="Q302" s="286">
        <v>12000.78</v>
      </c>
      <c r="R302" s="286">
        <v>1090.98</v>
      </c>
      <c r="S302" s="286"/>
      <c r="T302" s="286"/>
      <c r="U302" s="286"/>
      <c r="V302" s="286"/>
      <c r="W302" s="283" t="s">
        <v>2522</v>
      </c>
      <c r="X302" s="176" t="s">
        <v>696</v>
      </c>
      <c r="Y302" s="149" t="s">
        <v>71</v>
      </c>
      <c r="Z302" s="150">
        <v>46041</v>
      </c>
      <c r="AA302" s="153">
        <v>46093</v>
      </c>
      <c r="AB302" s="166"/>
      <c r="AC302" s="166"/>
      <c r="AD302" s="166"/>
      <c r="AE302" s="166"/>
      <c r="AF302" s="166" t="s">
        <v>714</v>
      </c>
      <c r="AG302" s="149" t="s">
        <v>346</v>
      </c>
      <c r="AH302" s="149">
        <v>876</v>
      </c>
      <c r="AI302" s="149" t="s">
        <v>73</v>
      </c>
      <c r="AJ302" s="166">
        <v>1</v>
      </c>
      <c r="AK302" s="185" t="s">
        <v>181</v>
      </c>
      <c r="AL302" s="149" t="s">
        <v>392</v>
      </c>
      <c r="AM302" s="153">
        <v>46113</v>
      </c>
      <c r="AN302" s="153">
        <v>46113</v>
      </c>
      <c r="AO302" s="151">
        <v>46477</v>
      </c>
      <c r="AP302" s="149" t="s">
        <v>715</v>
      </c>
      <c r="AQ302" s="166"/>
      <c r="AR302" s="166"/>
      <c r="AS302" s="166"/>
      <c r="AT302" s="166"/>
      <c r="AU302" s="166"/>
      <c r="AV302" s="166"/>
      <c r="AW302" s="166"/>
      <c r="AX302" s="166"/>
      <c r="AY302" s="166"/>
      <c r="AZ302" s="166"/>
      <c r="BA302" s="166"/>
      <c r="BB302" s="166"/>
      <c r="BC302" s="214"/>
      <c r="BD302" s="215"/>
    </row>
    <row r="303" spans="1:56" s="181" customFormat="1" ht="70.5" customHeight="1" x14ac:dyDescent="0.25">
      <c r="A303" s="183" t="s">
        <v>607</v>
      </c>
      <c r="B303" s="289" t="s">
        <v>2031</v>
      </c>
      <c r="C303" s="289" t="s">
        <v>60</v>
      </c>
      <c r="D303" s="289" t="s">
        <v>691</v>
      </c>
      <c r="E303" s="163" t="s">
        <v>305</v>
      </c>
      <c r="F303" s="289" t="s">
        <v>669</v>
      </c>
      <c r="G303" s="305" t="s">
        <v>716</v>
      </c>
      <c r="H303" s="183" t="s">
        <v>628</v>
      </c>
      <c r="I303" s="183" t="s">
        <v>717</v>
      </c>
      <c r="J303" s="289">
        <v>1</v>
      </c>
      <c r="K303" s="289"/>
      <c r="L303" s="289" t="s">
        <v>167</v>
      </c>
      <c r="M303" s="288"/>
      <c r="N303" s="178" t="s">
        <v>345</v>
      </c>
      <c r="O303" s="286">
        <v>3068.8524590163934</v>
      </c>
      <c r="P303" s="286">
        <v>3744</v>
      </c>
      <c r="Q303" s="286">
        <v>3744</v>
      </c>
      <c r="R303" s="286"/>
      <c r="S303" s="286"/>
      <c r="T303" s="286"/>
      <c r="U303" s="286"/>
      <c r="V303" s="286"/>
      <c r="W303" s="283" t="s">
        <v>2522</v>
      </c>
      <c r="X303" s="176" t="s">
        <v>696</v>
      </c>
      <c r="Y303" s="149" t="s">
        <v>71</v>
      </c>
      <c r="Z303" s="150">
        <v>46041</v>
      </c>
      <c r="AA303" s="153">
        <v>46093</v>
      </c>
      <c r="AB303" s="166"/>
      <c r="AC303" s="166"/>
      <c r="AD303" s="166"/>
      <c r="AE303" s="166"/>
      <c r="AF303" s="166" t="s">
        <v>718</v>
      </c>
      <c r="AG303" s="149" t="s">
        <v>346</v>
      </c>
      <c r="AH303" s="149">
        <v>876</v>
      </c>
      <c r="AI303" s="149" t="s">
        <v>73</v>
      </c>
      <c r="AJ303" s="166">
        <v>1</v>
      </c>
      <c r="AK303" s="185" t="s">
        <v>181</v>
      </c>
      <c r="AL303" s="149" t="s">
        <v>392</v>
      </c>
      <c r="AM303" s="153">
        <v>46113</v>
      </c>
      <c r="AN303" s="153">
        <v>46113</v>
      </c>
      <c r="AO303" s="151">
        <v>46387</v>
      </c>
      <c r="AP303" s="166">
        <v>2026</v>
      </c>
      <c r="AQ303" s="166"/>
      <c r="AR303" s="166"/>
      <c r="AS303" s="166"/>
      <c r="AT303" s="166"/>
      <c r="AU303" s="166"/>
      <c r="AV303" s="166"/>
      <c r="AW303" s="166"/>
      <c r="AX303" s="166"/>
      <c r="AY303" s="166"/>
      <c r="AZ303" s="166"/>
      <c r="BA303" s="166"/>
      <c r="BB303" s="166"/>
      <c r="BC303" s="193"/>
      <c r="BD303" s="169"/>
    </row>
    <row r="304" spans="1:56" s="181" customFormat="1" ht="92.25" customHeight="1" x14ac:dyDescent="0.25">
      <c r="A304" s="183" t="s">
        <v>607</v>
      </c>
      <c r="B304" s="289" t="s">
        <v>2032</v>
      </c>
      <c r="C304" s="289" t="s">
        <v>60</v>
      </c>
      <c r="D304" s="289" t="s">
        <v>691</v>
      </c>
      <c r="E304" s="289" t="s">
        <v>341</v>
      </c>
      <c r="F304" s="289" t="s">
        <v>669</v>
      </c>
      <c r="G304" s="305" t="s">
        <v>719</v>
      </c>
      <c r="H304" s="183" t="s">
        <v>671</v>
      </c>
      <c r="I304" s="183" t="s">
        <v>693</v>
      </c>
      <c r="J304" s="289">
        <v>1</v>
      </c>
      <c r="K304" s="289"/>
      <c r="L304" s="289" t="s">
        <v>167</v>
      </c>
      <c r="M304" s="158">
        <v>3</v>
      </c>
      <c r="N304" s="178" t="s">
        <v>345</v>
      </c>
      <c r="O304" s="286">
        <v>4723.707540983607</v>
      </c>
      <c r="P304" s="286">
        <v>5762.9232000000002</v>
      </c>
      <c r="Q304" s="286">
        <v>1440.7308</v>
      </c>
      <c r="R304" s="286">
        <v>1473.2328</v>
      </c>
      <c r="S304" s="286">
        <v>1635.3144</v>
      </c>
      <c r="T304" s="286">
        <v>1213.6451999999999</v>
      </c>
      <c r="U304" s="286"/>
      <c r="V304" s="286"/>
      <c r="W304" s="149" t="s">
        <v>377</v>
      </c>
      <c r="X304" s="176" t="s">
        <v>696</v>
      </c>
      <c r="Y304" s="149" t="s">
        <v>378</v>
      </c>
      <c r="Z304" s="153">
        <v>46113</v>
      </c>
      <c r="AA304" s="153">
        <v>46113</v>
      </c>
      <c r="AB304" s="201" t="s">
        <v>711</v>
      </c>
      <c r="AC304" s="166" t="s">
        <v>720</v>
      </c>
      <c r="AD304" s="166">
        <v>6673189174</v>
      </c>
      <c r="AE304" s="166">
        <v>667301001</v>
      </c>
      <c r="AF304" s="166" t="s">
        <v>719</v>
      </c>
      <c r="AG304" s="149" t="s">
        <v>346</v>
      </c>
      <c r="AH304" s="149">
        <v>876</v>
      </c>
      <c r="AI304" s="149" t="s">
        <v>73</v>
      </c>
      <c r="AJ304" s="166">
        <v>1</v>
      </c>
      <c r="AK304" s="185" t="s">
        <v>181</v>
      </c>
      <c r="AL304" s="149" t="s">
        <v>392</v>
      </c>
      <c r="AM304" s="153">
        <v>46113</v>
      </c>
      <c r="AN304" s="153">
        <v>46113</v>
      </c>
      <c r="AO304" s="151">
        <v>47208</v>
      </c>
      <c r="AP304" s="166" t="s">
        <v>625</v>
      </c>
      <c r="AQ304" s="166"/>
      <c r="AR304" s="166"/>
      <c r="AS304" s="166"/>
      <c r="AT304" s="166"/>
      <c r="AU304" s="166"/>
      <c r="AV304" s="166"/>
      <c r="AW304" s="166"/>
      <c r="AX304" s="166"/>
      <c r="AY304" s="166"/>
      <c r="AZ304" s="166"/>
      <c r="BA304" s="166"/>
      <c r="BB304" s="166"/>
      <c r="BC304" s="193"/>
      <c r="BD304" s="169"/>
    </row>
    <row r="305" spans="1:56" s="181" customFormat="1" ht="70.5" customHeight="1" x14ac:dyDescent="0.25">
      <c r="A305" s="183" t="s">
        <v>607</v>
      </c>
      <c r="B305" s="289" t="s">
        <v>2033</v>
      </c>
      <c r="C305" s="289" t="s">
        <v>60</v>
      </c>
      <c r="D305" s="289" t="s">
        <v>691</v>
      </c>
      <c r="E305" s="289" t="s">
        <v>341</v>
      </c>
      <c r="F305" s="289" t="s">
        <v>669</v>
      </c>
      <c r="G305" s="305" t="s">
        <v>721</v>
      </c>
      <c r="H305" s="183" t="s">
        <v>671</v>
      </c>
      <c r="I305" s="183" t="s">
        <v>693</v>
      </c>
      <c r="J305" s="289">
        <v>1</v>
      </c>
      <c r="K305" s="289"/>
      <c r="L305" s="289" t="s">
        <v>167</v>
      </c>
      <c r="M305" s="288"/>
      <c r="N305" s="178" t="s">
        <v>345</v>
      </c>
      <c r="O305" s="286">
        <v>6444.5901639344256</v>
      </c>
      <c r="P305" s="286">
        <v>7862.4</v>
      </c>
      <c r="Q305" s="286">
        <v>1965.6</v>
      </c>
      <c r="R305" s="286">
        <v>2620.8000000000002</v>
      </c>
      <c r="S305" s="286">
        <v>2620.8000000000002</v>
      </c>
      <c r="T305" s="286">
        <v>655.20000000000005</v>
      </c>
      <c r="U305" s="286"/>
      <c r="V305" s="286"/>
      <c r="W305" s="283" t="s">
        <v>2522</v>
      </c>
      <c r="X305" s="176" t="s">
        <v>696</v>
      </c>
      <c r="Y305" s="149" t="s">
        <v>71</v>
      </c>
      <c r="Z305" s="150">
        <v>46041</v>
      </c>
      <c r="AA305" s="153">
        <v>46093</v>
      </c>
      <c r="AB305" s="166"/>
      <c r="AC305" s="166"/>
      <c r="AD305" s="166"/>
      <c r="AE305" s="166"/>
      <c r="AF305" s="166" t="s">
        <v>721</v>
      </c>
      <c r="AG305" s="149" t="s">
        <v>346</v>
      </c>
      <c r="AH305" s="149">
        <v>876</v>
      </c>
      <c r="AI305" s="149" t="s">
        <v>73</v>
      </c>
      <c r="AJ305" s="166">
        <v>1</v>
      </c>
      <c r="AK305" s="185" t="s">
        <v>181</v>
      </c>
      <c r="AL305" s="149" t="s">
        <v>392</v>
      </c>
      <c r="AM305" s="153">
        <v>46113</v>
      </c>
      <c r="AN305" s="153">
        <v>46113</v>
      </c>
      <c r="AO305" s="151">
        <v>47208</v>
      </c>
      <c r="AP305" s="166" t="s">
        <v>625</v>
      </c>
      <c r="AQ305" s="166"/>
      <c r="AR305" s="166"/>
      <c r="AS305" s="166"/>
      <c r="AT305" s="166"/>
      <c r="AU305" s="166"/>
      <c r="AV305" s="166"/>
      <c r="AW305" s="166"/>
      <c r="AX305" s="166"/>
      <c r="AY305" s="166"/>
      <c r="AZ305" s="166"/>
      <c r="BA305" s="166"/>
      <c r="BB305" s="166"/>
      <c r="BC305" s="193"/>
      <c r="BD305" s="169"/>
    </row>
    <row r="306" spans="1:56" s="181" customFormat="1" ht="70.5" customHeight="1" x14ac:dyDescent="0.25">
      <c r="A306" s="183" t="s">
        <v>607</v>
      </c>
      <c r="B306" s="289" t="s">
        <v>2034</v>
      </c>
      <c r="C306" s="289" t="s">
        <v>60</v>
      </c>
      <c r="D306" s="289" t="s">
        <v>691</v>
      </c>
      <c r="E306" s="289" t="s">
        <v>341</v>
      </c>
      <c r="F306" s="289" t="s">
        <v>722</v>
      </c>
      <c r="G306" s="305" t="s">
        <v>723</v>
      </c>
      <c r="H306" s="288" t="s">
        <v>628</v>
      </c>
      <c r="I306" s="288" t="s">
        <v>724</v>
      </c>
      <c r="J306" s="289">
        <v>1</v>
      </c>
      <c r="K306" s="289"/>
      <c r="L306" s="289" t="s">
        <v>167</v>
      </c>
      <c r="M306" s="288"/>
      <c r="N306" s="178" t="s">
        <v>345</v>
      </c>
      <c r="O306" s="286">
        <v>4918.0327868852464</v>
      </c>
      <c r="P306" s="286">
        <v>6000</v>
      </c>
      <c r="Q306" s="286">
        <v>6000</v>
      </c>
      <c r="R306" s="286"/>
      <c r="S306" s="286"/>
      <c r="T306" s="286"/>
      <c r="U306" s="286"/>
      <c r="V306" s="286"/>
      <c r="W306" s="283" t="s">
        <v>2522</v>
      </c>
      <c r="X306" s="176" t="s">
        <v>696</v>
      </c>
      <c r="Y306" s="149" t="s">
        <v>71</v>
      </c>
      <c r="Z306" s="150">
        <v>46041</v>
      </c>
      <c r="AA306" s="153">
        <v>46093</v>
      </c>
      <c r="AB306" s="166"/>
      <c r="AC306" s="166"/>
      <c r="AD306" s="166"/>
      <c r="AE306" s="166"/>
      <c r="AF306" s="166" t="s">
        <v>723</v>
      </c>
      <c r="AG306" s="149" t="s">
        <v>346</v>
      </c>
      <c r="AH306" s="149">
        <v>876</v>
      </c>
      <c r="AI306" s="149" t="s">
        <v>73</v>
      </c>
      <c r="AJ306" s="166">
        <v>1</v>
      </c>
      <c r="AK306" s="185" t="s">
        <v>181</v>
      </c>
      <c r="AL306" s="149" t="s">
        <v>392</v>
      </c>
      <c r="AM306" s="153">
        <v>46113</v>
      </c>
      <c r="AN306" s="153">
        <v>46113</v>
      </c>
      <c r="AO306" s="151">
        <v>46387</v>
      </c>
      <c r="AP306" s="166">
        <v>2026</v>
      </c>
      <c r="AQ306" s="166"/>
      <c r="AR306" s="166"/>
      <c r="AS306" s="166"/>
      <c r="AT306" s="166"/>
      <c r="AU306" s="166"/>
      <c r="AV306" s="166"/>
      <c r="AW306" s="166"/>
      <c r="AX306" s="166"/>
      <c r="AY306" s="166"/>
      <c r="AZ306" s="166"/>
      <c r="BA306" s="166"/>
      <c r="BB306" s="166"/>
      <c r="BC306" s="193"/>
      <c r="BD306" s="169"/>
    </row>
    <row r="307" spans="1:56" s="181" customFormat="1" ht="70.5" customHeight="1" x14ac:dyDescent="0.25">
      <c r="A307" s="183" t="s">
        <v>607</v>
      </c>
      <c r="B307" s="289" t="s">
        <v>2035</v>
      </c>
      <c r="C307" s="289" t="s">
        <v>60</v>
      </c>
      <c r="D307" s="289" t="s">
        <v>691</v>
      </c>
      <c r="E307" s="289" t="s">
        <v>341</v>
      </c>
      <c r="F307" s="289" t="s">
        <v>669</v>
      </c>
      <c r="G307" s="305" t="s">
        <v>725</v>
      </c>
      <c r="H307" s="183" t="s">
        <v>671</v>
      </c>
      <c r="I307" s="183" t="s">
        <v>693</v>
      </c>
      <c r="J307" s="289">
        <v>1</v>
      </c>
      <c r="K307" s="289"/>
      <c r="L307" s="289" t="s">
        <v>167</v>
      </c>
      <c r="M307" s="288"/>
      <c r="N307" s="178" t="s">
        <v>345</v>
      </c>
      <c r="O307" s="286">
        <v>1770.4918032786886</v>
      </c>
      <c r="P307" s="286">
        <v>2160</v>
      </c>
      <c r="Q307" s="286">
        <v>1620</v>
      </c>
      <c r="R307" s="286">
        <v>540</v>
      </c>
      <c r="S307" s="286"/>
      <c r="T307" s="286"/>
      <c r="U307" s="286"/>
      <c r="V307" s="286"/>
      <c r="W307" s="283" t="s">
        <v>2522</v>
      </c>
      <c r="X307" s="176" t="s">
        <v>696</v>
      </c>
      <c r="Y307" s="149" t="s">
        <v>71</v>
      </c>
      <c r="Z307" s="150">
        <v>46041</v>
      </c>
      <c r="AA307" s="153">
        <v>46093</v>
      </c>
      <c r="AB307" s="166"/>
      <c r="AC307" s="166"/>
      <c r="AD307" s="166"/>
      <c r="AE307" s="166"/>
      <c r="AF307" s="166" t="s">
        <v>725</v>
      </c>
      <c r="AG307" s="149" t="s">
        <v>346</v>
      </c>
      <c r="AH307" s="149">
        <v>876</v>
      </c>
      <c r="AI307" s="149" t="s">
        <v>73</v>
      </c>
      <c r="AJ307" s="166">
        <v>1</v>
      </c>
      <c r="AK307" s="185" t="s">
        <v>181</v>
      </c>
      <c r="AL307" s="149" t="s">
        <v>392</v>
      </c>
      <c r="AM307" s="153">
        <v>46113</v>
      </c>
      <c r="AN307" s="153">
        <v>46113</v>
      </c>
      <c r="AO307" s="151">
        <v>46477</v>
      </c>
      <c r="AP307" s="166" t="s">
        <v>645</v>
      </c>
      <c r="AQ307" s="166"/>
      <c r="AR307" s="166"/>
      <c r="AS307" s="166"/>
      <c r="AT307" s="166"/>
      <c r="AU307" s="166"/>
      <c r="AV307" s="166"/>
      <c r="AW307" s="166"/>
      <c r="AX307" s="166"/>
      <c r="AY307" s="166"/>
      <c r="AZ307" s="166"/>
      <c r="BA307" s="166"/>
      <c r="BB307" s="166"/>
      <c r="BC307" s="193"/>
      <c r="BD307" s="169"/>
    </row>
    <row r="308" spans="1:56" s="181" customFormat="1" ht="70.5" customHeight="1" x14ac:dyDescent="0.25">
      <c r="A308" s="183" t="s">
        <v>607</v>
      </c>
      <c r="B308" s="289" t="s">
        <v>2036</v>
      </c>
      <c r="C308" s="289" t="s">
        <v>60</v>
      </c>
      <c r="D308" s="289" t="s">
        <v>691</v>
      </c>
      <c r="E308" s="289" t="s">
        <v>341</v>
      </c>
      <c r="F308" s="289" t="s">
        <v>669</v>
      </c>
      <c r="G308" s="305" t="s">
        <v>726</v>
      </c>
      <c r="H308" s="183" t="s">
        <v>628</v>
      </c>
      <c r="I308" s="183" t="s">
        <v>717</v>
      </c>
      <c r="J308" s="289">
        <v>1</v>
      </c>
      <c r="K308" s="289"/>
      <c r="L308" s="289" t="s">
        <v>167</v>
      </c>
      <c r="M308" s="288"/>
      <c r="N308" s="178" t="s">
        <v>345</v>
      </c>
      <c r="O308" s="286">
        <v>1639.344262295082</v>
      </c>
      <c r="P308" s="286">
        <v>2000</v>
      </c>
      <c r="Q308" s="286">
        <v>2000</v>
      </c>
      <c r="R308" s="286"/>
      <c r="S308" s="286"/>
      <c r="T308" s="286"/>
      <c r="U308" s="286"/>
      <c r="V308" s="286"/>
      <c r="W308" s="283" t="s">
        <v>2522</v>
      </c>
      <c r="X308" s="176" t="s">
        <v>696</v>
      </c>
      <c r="Y308" s="149" t="s">
        <v>71</v>
      </c>
      <c r="Z308" s="150">
        <v>46041</v>
      </c>
      <c r="AA308" s="153">
        <v>46093</v>
      </c>
      <c r="AB308" s="166"/>
      <c r="AC308" s="166"/>
      <c r="AD308" s="166"/>
      <c r="AE308" s="166"/>
      <c r="AF308" s="166" t="s">
        <v>726</v>
      </c>
      <c r="AG308" s="149" t="s">
        <v>346</v>
      </c>
      <c r="AH308" s="149">
        <v>876</v>
      </c>
      <c r="AI308" s="149" t="s">
        <v>73</v>
      </c>
      <c r="AJ308" s="166">
        <v>1</v>
      </c>
      <c r="AK308" s="185" t="s">
        <v>181</v>
      </c>
      <c r="AL308" s="149" t="s">
        <v>392</v>
      </c>
      <c r="AM308" s="153">
        <v>46113</v>
      </c>
      <c r="AN308" s="153">
        <v>46113</v>
      </c>
      <c r="AO308" s="151">
        <v>46173</v>
      </c>
      <c r="AP308" s="166">
        <v>2026</v>
      </c>
      <c r="AQ308" s="166"/>
      <c r="AR308" s="166"/>
      <c r="AS308" s="166"/>
      <c r="AT308" s="166"/>
      <c r="AU308" s="166"/>
      <c r="AV308" s="166"/>
      <c r="AW308" s="166"/>
      <c r="AX308" s="166"/>
      <c r="AY308" s="166"/>
      <c r="AZ308" s="166"/>
      <c r="BA308" s="166"/>
      <c r="BB308" s="166"/>
      <c r="BC308" s="193"/>
      <c r="BD308" s="169"/>
    </row>
    <row r="309" spans="1:56" s="181" customFormat="1" ht="70.5" customHeight="1" x14ac:dyDescent="0.25">
      <c r="A309" s="183" t="s">
        <v>607</v>
      </c>
      <c r="B309" s="289" t="s">
        <v>2037</v>
      </c>
      <c r="C309" s="289" t="s">
        <v>60</v>
      </c>
      <c r="D309" s="289" t="s">
        <v>691</v>
      </c>
      <c r="E309" s="163" t="s">
        <v>305</v>
      </c>
      <c r="F309" s="289" t="s">
        <v>669</v>
      </c>
      <c r="G309" s="305" t="s">
        <v>727</v>
      </c>
      <c r="H309" s="183" t="s">
        <v>628</v>
      </c>
      <c r="I309" s="183" t="s">
        <v>717</v>
      </c>
      <c r="J309" s="289">
        <v>1</v>
      </c>
      <c r="K309" s="289"/>
      <c r="L309" s="289" t="s">
        <v>167</v>
      </c>
      <c r="M309" s="288"/>
      <c r="N309" s="178" t="s">
        <v>345</v>
      </c>
      <c r="O309" s="286">
        <v>1967.2131147540983</v>
      </c>
      <c r="P309" s="286">
        <v>2400</v>
      </c>
      <c r="Q309" s="286">
        <v>2400</v>
      </c>
      <c r="R309" s="286"/>
      <c r="S309" s="286"/>
      <c r="T309" s="286"/>
      <c r="U309" s="286"/>
      <c r="V309" s="286"/>
      <c r="W309" s="283" t="s">
        <v>2522</v>
      </c>
      <c r="X309" s="176" t="s">
        <v>696</v>
      </c>
      <c r="Y309" s="149" t="s">
        <v>71</v>
      </c>
      <c r="Z309" s="150">
        <v>46041</v>
      </c>
      <c r="AA309" s="153">
        <v>46093</v>
      </c>
      <c r="AB309" s="166"/>
      <c r="AC309" s="166"/>
      <c r="AD309" s="166"/>
      <c r="AE309" s="166"/>
      <c r="AF309" s="166" t="s">
        <v>727</v>
      </c>
      <c r="AG309" s="149" t="s">
        <v>346</v>
      </c>
      <c r="AH309" s="149">
        <v>876</v>
      </c>
      <c r="AI309" s="149" t="s">
        <v>73</v>
      </c>
      <c r="AJ309" s="166">
        <v>1</v>
      </c>
      <c r="AK309" s="185" t="s">
        <v>181</v>
      </c>
      <c r="AL309" s="149" t="s">
        <v>392</v>
      </c>
      <c r="AM309" s="153">
        <v>46113</v>
      </c>
      <c r="AN309" s="153">
        <v>46113</v>
      </c>
      <c r="AO309" s="151">
        <v>46387</v>
      </c>
      <c r="AP309" s="166">
        <v>2026</v>
      </c>
      <c r="AQ309" s="166"/>
      <c r="AR309" s="166"/>
      <c r="AS309" s="166"/>
      <c r="AT309" s="166"/>
      <c r="AU309" s="166"/>
      <c r="AV309" s="166"/>
      <c r="AW309" s="166"/>
      <c r="AX309" s="166"/>
      <c r="AY309" s="166"/>
      <c r="AZ309" s="166"/>
      <c r="BA309" s="166"/>
      <c r="BB309" s="166"/>
      <c r="BC309" s="193"/>
      <c r="BD309" s="169"/>
    </row>
    <row r="310" spans="1:56" s="181" customFormat="1" ht="70.5" customHeight="1" x14ac:dyDescent="0.25">
      <c r="A310" s="183" t="s">
        <v>607</v>
      </c>
      <c r="B310" s="289" t="s">
        <v>2038</v>
      </c>
      <c r="C310" s="289" t="s">
        <v>60</v>
      </c>
      <c r="D310" s="289" t="s">
        <v>691</v>
      </c>
      <c r="E310" s="289" t="s">
        <v>341</v>
      </c>
      <c r="F310" s="289" t="s">
        <v>669</v>
      </c>
      <c r="G310" s="305" t="s">
        <v>728</v>
      </c>
      <c r="H310" s="183" t="s">
        <v>671</v>
      </c>
      <c r="I310" s="183" t="s">
        <v>693</v>
      </c>
      <c r="J310" s="289">
        <v>1</v>
      </c>
      <c r="K310" s="289"/>
      <c r="L310" s="289" t="s">
        <v>167</v>
      </c>
      <c r="M310" s="158">
        <v>3</v>
      </c>
      <c r="N310" s="178" t="s">
        <v>513</v>
      </c>
      <c r="O310" s="286">
        <v>95606.557377049176</v>
      </c>
      <c r="P310" s="286">
        <v>116640</v>
      </c>
      <c r="Q310" s="286">
        <v>29160</v>
      </c>
      <c r="R310" s="286">
        <v>38880</v>
      </c>
      <c r="S310" s="286">
        <v>38880</v>
      </c>
      <c r="T310" s="286">
        <v>9720</v>
      </c>
      <c r="U310" s="286"/>
      <c r="V310" s="286"/>
      <c r="W310" s="149" t="s">
        <v>377</v>
      </c>
      <c r="X310" s="176" t="s">
        <v>696</v>
      </c>
      <c r="Y310" s="149" t="s">
        <v>378</v>
      </c>
      <c r="Z310" s="153">
        <v>46113</v>
      </c>
      <c r="AA310" s="153">
        <v>46113</v>
      </c>
      <c r="AB310" s="201" t="s">
        <v>711</v>
      </c>
      <c r="AC310" s="149" t="s">
        <v>729</v>
      </c>
      <c r="AD310" s="149">
        <v>7701101088</v>
      </c>
      <c r="AE310" s="149">
        <v>770201001</v>
      </c>
      <c r="AF310" s="166" t="s">
        <v>728</v>
      </c>
      <c r="AG310" s="149" t="s">
        <v>346</v>
      </c>
      <c r="AH310" s="149">
        <v>876</v>
      </c>
      <c r="AI310" s="149" t="s">
        <v>73</v>
      </c>
      <c r="AJ310" s="166">
        <v>1</v>
      </c>
      <c r="AK310" s="185" t="s">
        <v>181</v>
      </c>
      <c r="AL310" s="149" t="s">
        <v>392</v>
      </c>
      <c r="AM310" s="153">
        <v>46113</v>
      </c>
      <c r="AN310" s="153">
        <v>46113</v>
      </c>
      <c r="AO310" s="151">
        <v>47208</v>
      </c>
      <c r="AP310" s="166" t="s">
        <v>625</v>
      </c>
      <c r="AQ310" s="166"/>
      <c r="AR310" s="166"/>
      <c r="AS310" s="166"/>
      <c r="AT310" s="166"/>
      <c r="AU310" s="166"/>
      <c r="AV310" s="166"/>
      <c r="AW310" s="166"/>
      <c r="AX310" s="166"/>
      <c r="AY310" s="166"/>
      <c r="AZ310" s="166"/>
      <c r="BA310" s="166"/>
      <c r="BB310" s="166"/>
      <c r="BC310" s="193"/>
      <c r="BD310" s="169"/>
    </row>
    <row r="311" spans="1:56" s="181" customFormat="1" ht="70.5" customHeight="1" x14ac:dyDescent="0.25">
      <c r="A311" s="183" t="s">
        <v>607</v>
      </c>
      <c r="B311" s="289" t="s">
        <v>2039</v>
      </c>
      <c r="C311" s="289" t="s">
        <v>60</v>
      </c>
      <c r="D311" s="289" t="s">
        <v>691</v>
      </c>
      <c r="E311" s="289" t="s">
        <v>341</v>
      </c>
      <c r="F311" s="288" t="s">
        <v>626</v>
      </c>
      <c r="G311" s="305" t="s">
        <v>730</v>
      </c>
      <c r="H311" s="183" t="s">
        <v>628</v>
      </c>
      <c r="I311" s="183" t="s">
        <v>629</v>
      </c>
      <c r="J311" s="289">
        <v>1</v>
      </c>
      <c r="K311" s="289"/>
      <c r="L311" s="289" t="s">
        <v>167</v>
      </c>
      <c r="M311" s="288"/>
      <c r="N311" s="178" t="s">
        <v>513</v>
      </c>
      <c r="O311" s="286">
        <v>100</v>
      </c>
      <c r="P311" s="286">
        <v>100</v>
      </c>
      <c r="Q311" s="286">
        <v>100</v>
      </c>
      <c r="R311" s="286">
        <v>0</v>
      </c>
      <c r="S311" s="286"/>
      <c r="T311" s="286"/>
      <c r="U311" s="286"/>
      <c r="V311" s="286"/>
      <c r="W311" s="149" t="s">
        <v>404</v>
      </c>
      <c r="X311" s="176" t="s">
        <v>696</v>
      </c>
      <c r="Y311" s="149" t="s">
        <v>378</v>
      </c>
      <c r="Z311" s="151">
        <v>46230</v>
      </c>
      <c r="AA311" s="153">
        <v>46246</v>
      </c>
      <c r="AB311" s="166"/>
      <c r="AC311" s="166"/>
      <c r="AD311" s="166"/>
      <c r="AE311" s="166"/>
      <c r="AF311" s="166" t="s">
        <v>730</v>
      </c>
      <c r="AG311" s="149" t="s">
        <v>346</v>
      </c>
      <c r="AH311" s="149">
        <v>876</v>
      </c>
      <c r="AI311" s="149" t="s">
        <v>73</v>
      </c>
      <c r="AJ311" s="166">
        <v>1</v>
      </c>
      <c r="AK311" s="185" t="s">
        <v>181</v>
      </c>
      <c r="AL311" s="149" t="s">
        <v>392</v>
      </c>
      <c r="AM311" s="153">
        <v>46266</v>
      </c>
      <c r="AN311" s="153">
        <v>46266</v>
      </c>
      <c r="AO311" s="151">
        <v>46630</v>
      </c>
      <c r="AP311" s="166" t="s">
        <v>645</v>
      </c>
      <c r="AQ311" s="166"/>
      <c r="AR311" s="166"/>
      <c r="AS311" s="166"/>
      <c r="AT311" s="166"/>
      <c r="AU311" s="166"/>
      <c r="AV311" s="166"/>
      <c r="AW311" s="166"/>
      <c r="AX311" s="166"/>
      <c r="AY311" s="166"/>
      <c r="AZ311" s="166"/>
      <c r="BA311" s="166"/>
      <c r="BB311" s="166"/>
      <c r="BC311" s="193"/>
      <c r="BD311" s="169"/>
    </row>
    <row r="312" spans="1:56" s="181" customFormat="1" ht="70.5" customHeight="1" x14ac:dyDescent="0.25">
      <c r="A312" s="183" t="s">
        <v>607</v>
      </c>
      <c r="B312" s="289" t="s">
        <v>2040</v>
      </c>
      <c r="C312" s="289" t="s">
        <v>60</v>
      </c>
      <c r="D312" s="289" t="s">
        <v>691</v>
      </c>
      <c r="E312" s="289" t="s">
        <v>341</v>
      </c>
      <c r="F312" s="289" t="s">
        <v>669</v>
      </c>
      <c r="G312" s="305" t="s">
        <v>731</v>
      </c>
      <c r="H312" s="183" t="s">
        <v>671</v>
      </c>
      <c r="I312" s="183" t="s">
        <v>693</v>
      </c>
      <c r="J312" s="289">
        <v>1</v>
      </c>
      <c r="K312" s="289"/>
      <c r="L312" s="289" t="s">
        <v>167</v>
      </c>
      <c r="M312" s="288"/>
      <c r="N312" s="178" t="s">
        <v>513</v>
      </c>
      <c r="O312" s="286">
        <v>105</v>
      </c>
      <c r="P312" s="286">
        <v>105</v>
      </c>
      <c r="Q312" s="286">
        <v>105</v>
      </c>
      <c r="R312" s="286">
        <v>0</v>
      </c>
      <c r="S312" s="286"/>
      <c r="T312" s="286"/>
      <c r="U312" s="286"/>
      <c r="V312" s="286"/>
      <c r="W312" s="149" t="s">
        <v>404</v>
      </c>
      <c r="X312" s="176" t="s">
        <v>696</v>
      </c>
      <c r="Y312" s="149" t="s">
        <v>378</v>
      </c>
      <c r="Z312" s="151">
        <v>46188</v>
      </c>
      <c r="AA312" s="153">
        <v>46217</v>
      </c>
      <c r="AB312" s="166"/>
      <c r="AC312" s="166"/>
      <c r="AD312" s="166"/>
      <c r="AE312" s="166"/>
      <c r="AF312" s="166" t="s">
        <v>731</v>
      </c>
      <c r="AG312" s="149" t="s">
        <v>346</v>
      </c>
      <c r="AH312" s="149">
        <v>876</v>
      </c>
      <c r="AI312" s="149" t="s">
        <v>73</v>
      </c>
      <c r="AJ312" s="166">
        <v>1</v>
      </c>
      <c r="AK312" s="185" t="s">
        <v>181</v>
      </c>
      <c r="AL312" s="149" t="s">
        <v>392</v>
      </c>
      <c r="AM312" s="153">
        <v>46237</v>
      </c>
      <c r="AN312" s="153">
        <v>46250</v>
      </c>
      <c r="AO312" s="151">
        <v>46614</v>
      </c>
      <c r="AP312" s="166" t="s">
        <v>645</v>
      </c>
      <c r="AQ312" s="166"/>
      <c r="AR312" s="166"/>
      <c r="AS312" s="166"/>
      <c r="AT312" s="166"/>
      <c r="AU312" s="166"/>
      <c r="AV312" s="166"/>
      <c r="AW312" s="166"/>
      <c r="AX312" s="166"/>
      <c r="AY312" s="166"/>
      <c r="AZ312" s="166"/>
      <c r="BA312" s="166"/>
      <c r="BB312" s="166"/>
      <c r="BC312" s="193"/>
      <c r="BD312" s="169"/>
    </row>
    <row r="313" spans="1:56" s="181" customFormat="1" ht="70.5" customHeight="1" x14ac:dyDescent="0.25">
      <c r="A313" s="183" t="s">
        <v>607</v>
      </c>
      <c r="B313" s="289" t="s">
        <v>2041</v>
      </c>
      <c r="C313" s="289" t="s">
        <v>60</v>
      </c>
      <c r="D313" s="289" t="s">
        <v>691</v>
      </c>
      <c r="E313" s="289" t="s">
        <v>341</v>
      </c>
      <c r="F313" s="289" t="s">
        <v>669</v>
      </c>
      <c r="G313" s="305" t="s">
        <v>732</v>
      </c>
      <c r="H313" s="183" t="s">
        <v>671</v>
      </c>
      <c r="I313" s="183" t="s">
        <v>693</v>
      </c>
      <c r="J313" s="289">
        <v>1</v>
      </c>
      <c r="K313" s="289"/>
      <c r="L313" s="289" t="s">
        <v>167</v>
      </c>
      <c r="M313" s="288"/>
      <c r="N313" s="178" t="s">
        <v>345</v>
      </c>
      <c r="O313" s="286">
        <v>4558.2135327868855</v>
      </c>
      <c r="P313" s="286">
        <v>5561.0205100000003</v>
      </c>
      <c r="Q313" s="286">
        <v>5561.0205100000003</v>
      </c>
      <c r="R313" s="286"/>
      <c r="S313" s="286"/>
      <c r="T313" s="286"/>
      <c r="U313" s="286"/>
      <c r="V313" s="286"/>
      <c r="W313" s="283" t="s">
        <v>2522</v>
      </c>
      <c r="X313" s="176" t="s">
        <v>696</v>
      </c>
      <c r="Y313" s="149" t="s">
        <v>71</v>
      </c>
      <c r="Z313" s="151">
        <v>46160</v>
      </c>
      <c r="AA313" s="153">
        <v>46217</v>
      </c>
      <c r="AB313" s="166"/>
      <c r="AC313" s="166"/>
      <c r="AD313" s="166"/>
      <c r="AE313" s="166"/>
      <c r="AF313" s="166" t="s">
        <v>732</v>
      </c>
      <c r="AG313" s="149" t="s">
        <v>346</v>
      </c>
      <c r="AH313" s="149">
        <v>876</v>
      </c>
      <c r="AI313" s="149" t="s">
        <v>73</v>
      </c>
      <c r="AJ313" s="166">
        <v>1</v>
      </c>
      <c r="AK313" s="185" t="s">
        <v>181</v>
      </c>
      <c r="AL313" s="149" t="s">
        <v>392</v>
      </c>
      <c r="AM313" s="153">
        <v>46237</v>
      </c>
      <c r="AN313" s="153">
        <v>46237</v>
      </c>
      <c r="AO313" s="151">
        <v>46387</v>
      </c>
      <c r="AP313" s="166">
        <v>2026</v>
      </c>
      <c r="AQ313" s="166"/>
      <c r="AR313" s="166"/>
      <c r="AS313" s="166"/>
      <c r="AT313" s="166"/>
      <c r="AU313" s="166"/>
      <c r="AV313" s="166"/>
      <c r="AW313" s="166"/>
      <c r="AX313" s="166"/>
      <c r="AY313" s="166"/>
      <c r="AZ313" s="166"/>
      <c r="BA313" s="166"/>
      <c r="BB313" s="166"/>
      <c r="BC313" s="193"/>
      <c r="BD313" s="169"/>
    </row>
    <row r="314" spans="1:56" s="181" customFormat="1" ht="70.5" customHeight="1" x14ac:dyDescent="0.25">
      <c r="A314" s="183" t="s">
        <v>607</v>
      </c>
      <c r="B314" s="289" t="s">
        <v>2042</v>
      </c>
      <c r="C314" s="289" t="s">
        <v>60</v>
      </c>
      <c r="D314" s="289" t="s">
        <v>691</v>
      </c>
      <c r="E314" s="289" t="s">
        <v>341</v>
      </c>
      <c r="F314" s="289" t="s">
        <v>669</v>
      </c>
      <c r="G314" s="305" t="s">
        <v>733</v>
      </c>
      <c r="H314" s="183" t="s">
        <v>671</v>
      </c>
      <c r="I314" s="183" t="s">
        <v>693</v>
      </c>
      <c r="J314" s="289">
        <v>1</v>
      </c>
      <c r="K314" s="289"/>
      <c r="L314" s="289" t="s">
        <v>167</v>
      </c>
      <c r="M314" s="288"/>
      <c r="N314" s="178" t="s">
        <v>345</v>
      </c>
      <c r="O314" s="286">
        <v>19672.131147540986</v>
      </c>
      <c r="P314" s="286">
        <v>24000</v>
      </c>
      <c r="Q314" s="286">
        <v>2400</v>
      </c>
      <c r="R314" s="286">
        <v>21600</v>
      </c>
      <c r="S314" s="286"/>
      <c r="T314" s="286"/>
      <c r="U314" s="286"/>
      <c r="V314" s="286"/>
      <c r="W314" s="166" t="s">
        <v>87</v>
      </c>
      <c r="X314" s="176" t="s">
        <v>696</v>
      </c>
      <c r="Y314" s="149" t="s">
        <v>71</v>
      </c>
      <c r="Z314" s="150">
        <v>46041</v>
      </c>
      <c r="AA314" s="153">
        <v>46093</v>
      </c>
      <c r="AB314" s="166"/>
      <c r="AC314" s="166"/>
      <c r="AD314" s="166"/>
      <c r="AE314" s="166"/>
      <c r="AF314" s="166" t="s">
        <v>733</v>
      </c>
      <c r="AG314" s="149" t="s">
        <v>346</v>
      </c>
      <c r="AH314" s="149">
        <v>876</v>
      </c>
      <c r="AI314" s="149" t="s">
        <v>73</v>
      </c>
      <c r="AJ314" s="166">
        <v>1</v>
      </c>
      <c r="AK314" s="185" t="s">
        <v>181</v>
      </c>
      <c r="AL314" s="149" t="s">
        <v>392</v>
      </c>
      <c r="AM314" s="153">
        <v>46113</v>
      </c>
      <c r="AN314" s="153">
        <v>46113</v>
      </c>
      <c r="AO314" s="151">
        <v>46752</v>
      </c>
      <c r="AP314" s="166" t="s">
        <v>645</v>
      </c>
      <c r="AQ314" s="166"/>
      <c r="AR314" s="166"/>
      <c r="AS314" s="166"/>
      <c r="AT314" s="166"/>
      <c r="AU314" s="166"/>
      <c r="AV314" s="166"/>
      <c r="AW314" s="166"/>
      <c r="AX314" s="166"/>
      <c r="AY314" s="166"/>
      <c r="AZ314" s="166"/>
      <c r="BA314" s="166"/>
      <c r="BB314" s="166"/>
      <c r="BC314" s="193"/>
      <c r="BD314" s="169"/>
    </row>
    <row r="315" spans="1:56" s="181" customFormat="1" ht="88.5" customHeight="1" x14ac:dyDescent="0.25">
      <c r="A315" s="183" t="s">
        <v>607</v>
      </c>
      <c r="B315" s="289" t="s">
        <v>2043</v>
      </c>
      <c r="C315" s="289" t="s">
        <v>60</v>
      </c>
      <c r="D315" s="289" t="s">
        <v>691</v>
      </c>
      <c r="E315" s="289" t="s">
        <v>341</v>
      </c>
      <c r="F315" s="289" t="s">
        <v>669</v>
      </c>
      <c r="G315" s="305" t="s">
        <v>734</v>
      </c>
      <c r="H315" s="183" t="s">
        <v>671</v>
      </c>
      <c r="I315" s="183" t="s">
        <v>672</v>
      </c>
      <c r="J315" s="288">
        <v>1</v>
      </c>
      <c r="K315" s="290"/>
      <c r="L315" s="290" t="s">
        <v>167</v>
      </c>
      <c r="M315" s="158">
        <v>3</v>
      </c>
      <c r="N315" s="288" t="s">
        <v>513</v>
      </c>
      <c r="O315" s="286">
        <v>7320</v>
      </c>
      <c r="P315" s="286">
        <v>7320</v>
      </c>
      <c r="Q315" s="286">
        <v>864</v>
      </c>
      <c r="R315" s="286">
        <v>3558</v>
      </c>
      <c r="S315" s="286">
        <v>2898</v>
      </c>
      <c r="T315" s="286"/>
      <c r="U315" s="286"/>
      <c r="V315" s="286"/>
      <c r="W315" s="149" t="s">
        <v>377</v>
      </c>
      <c r="X315" s="176" t="s">
        <v>696</v>
      </c>
      <c r="Y315" s="149" t="s">
        <v>378</v>
      </c>
      <c r="Z315" s="153">
        <v>46284</v>
      </c>
      <c r="AA315" s="153">
        <v>46284</v>
      </c>
      <c r="AB315" s="201" t="s">
        <v>711</v>
      </c>
      <c r="AC315" s="162" t="s">
        <v>735</v>
      </c>
      <c r="AD315" s="162">
        <v>2465185855</v>
      </c>
      <c r="AE315" s="162">
        <v>168301001</v>
      </c>
      <c r="AF315" s="166" t="s">
        <v>734</v>
      </c>
      <c r="AG315" s="149" t="s">
        <v>346</v>
      </c>
      <c r="AH315" s="149">
        <v>876</v>
      </c>
      <c r="AI315" s="149" t="s">
        <v>73</v>
      </c>
      <c r="AJ315" s="166">
        <v>1</v>
      </c>
      <c r="AK315" s="185" t="s">
        <v>181</v>
      </c>
      <c r="AL315" s="149" t="s">
        <v>392</v>
      </c>
      <c r="AM315" s="153">
        <v>46284</v>
      </c>
      <c r="AN315" s="153">
        <v>46296</v>
      </c>
      <c r="AO315" s="151">
        <v>47026</v>
      </c>
      <c r="AP315" s="166" t="s">
        <v>677</v>
      </c>
      <c r="AQ315" s="166"/>
      <c r="AR315" s="166"/>
      <c r="AS315" s="166"/>
      <c r="AT315" s="166"/>
      <c r="AU315" s="166"/>
      <c r="AV315" s="166"/>
      <c r="AW315" s="166"/>
      <c r="AX315" s="166"/>
      <c r="AY315" s="166"/>
      <c r="AZ315" s="166"/>
      <c r="BA315" s="166"/>
      <c r="BB315" s="166"/>
      <c r="BC315" s="193"/>
      <c r="BD315" s="169"/>
    </row>
    <row r="316" spans="1:56" s="181" customFormat="1" ht="88.5" customHeight="1" x14ac:dyDescent="0.25">
      <c r="A316" s="183" t="s">
        <v>607</v>
      </c>
      <c r="B316" s="289" t="s">
        <v>2044</v>
      </c>
      <c r="C316" s="289" t="s">
        <v>60</v>
      </c>
      <c r="D316" s="289" t="s">
        <v>691</v>
      </c>
      <c r="E316" s="289" t="s">
        <v>341</v>
      </c>
      <c r="F316" s="289" t="s">
        <v>669</v>
      </c>
      <c r="G316" s="306" t="s">
        <v>736</v>
      </c>
      <c r="H316" s="183" t="s">
        <v>671</v>
      </c>
      <c r="I316" s="183" t="s">
        <v>693</v>
      </c>
      <c r="J316" s="289">
        <v>1</v>
      </c>
      <c r="K316" s="289"/>
      <c r="L316" s="289" t="s">
        <v>167</v>
      </c>
      <c r="M316" s="288"/>
      <c r="N316" s="178" t="s">
        <v>345</v>
      </c>
      <c r="O316" s="148">
        <v>4032.7868852459019</v>
      </c>
      <c r="P316" s="148">
        <v>4920</v>
      </c>
      <c r="Q316" s="148">
        <v>1348.9644000000001</v>
      </c>
      <c r="R316" s="148">
        <v>3571.0356000000002</v>
      </c>
      <c r="S316" s="148"/>
      <c r="T316" s="148"/>
      <c r="U316" s="148"/>
      <c r="V316" s="148"/>
      <c r="W316" s="283" t="s">
        <v>2522</v>
      </c>
      <c r="X316" s="176" t="s">
        <v>696</v>
      </c>
      <c r="Y316" s="149" t="s">
        <v>71</v>
      </c>
      <c r="Z316" s="153">
        <v>46276</v>
      </c>
      <c r="AA316" s="153">
        <v>46332</v>
      </c>
      <c r="AB316" s="149"/>
      <c r="AC316" s="149"/>
      <c r="AD316" s="149"/>
      <c r="AE316" s="149"/>
      <c r="AF316" s="149" t="s">
        <v>737</v>
      </c>
      <c r="AG316" s="149" t="s">
        <v>346</v>
      </c>
      <c r="AH316" s="149">
        <v>876</v>
      </c>
      <c r="AI316" s="149" t="s">
        <v>73</v>
      </c>
      <c r="AJ316" s="166">
        <v>1</v>
      </c>
      <c r="AK316" s="185" t="s">
        <v>181</v>
      </c>
      <c r="AL316" s="149" t="s">
        <v>392</v>
      </c>
      <c r="AM316" s="153">
        <v>46352</v>
      </c>
      <c r="AN316" s="153">
        <v>46357</v>
      </c>
      <c r="AO316" s="153">
        <v>46721</v>
      </c>
      <c r="AP316" s="166" t="s">
        <v>645</v>
      </c>
      <c r="AQ316" s="166"/>
      <c r="AR316" s="166"/>
      <c r="AS316" s="149"/>
      <c r="AT316" s="149"/>
      <c r="AU316" s="149"/>
      <c r="AV316" s="149"/>
      <c r="AW316" s="153"/>
      <c r="AX316" s="197"/>
      <c r="AY316" s="180"/>
      <c r="AZ316" s="149"/>
      <c r="BA316" s="149"/>
      <c r="BB316" s="149"/>
      <c r="BC316" s="149"/>
      <c r="BD316" s="149"/>
    </row>
    <row r="317" spans="1:56" s="181" customFormat="1" ht="88.5" customHeight="1" x14ac:dyDescent="0.25">
      <c r="A317" s="183" t="s">
        <v>607</v>
      </c>
      <c r="B317" s="289" t="s">
        <v>2045</v>
      </c>
      <c r="C317" s="289" t="s">
        <v>60</v>
      </c>
      <c r="D317" s="289" t="s">
        <v>691</v>
      </c>
      <c r="E317" s="289" t="s">
        <v>341</v>
      </c>
      <c r="F317" s="289" t="s">
        <v>669</v>
      </c>
      <c r="G317" s="305" t="s">
        <v>738</v>
      </c>
      <c r="H317" s="183" t="s">
        <v>671</v>
      </c>
      <c r="I317" s="183" t="s">
        <v>693</v>
      </c>
      <c r="J317" s="289">
        <v>1</v>
      </c>
      <c r="K317" s="289"/>
      <c r="L317" s="289" t="s">
        <v>167</v>
      </c>
      <c r="M317" s="158">
        <v>3</v>
      </c>
      <c r="N317" s="288" t="s">
        <v>513</v>
      </c>
      <c r="O317" s="286">
        <v>21924.877827868851</v>
      </c>
      <c r="P317" s="286">
        <v>26748.35095</v>
      </c>
      <c r="Q317" s="286">
        <v>8173.1072299999996</v>
      </c>
      <c r="R317" s="286">
        <v>8916.1169800000007</v>
      </c>
      <c r="S317" s="286">
        <v>8916.1169800000007</v>
      </c>
      <c r="T317" s="286">
        <v>743.00976000000003</v>
      </c>
      <c r="U317" s="286"/>
      <c r="V317" s="286"/>
      <c r="W317" s="149" t="s">
        <v>377</v>
      </c>
      <c r="X317" s="176" t="s">
        <v>696</v>
      </c>
      <c r="Y317" s="149" t="s">
        <v>378</v>
      </c>
      <c r="Z317" s="153">
        <v>46041</v>
      </c>
      <c r="AA317" s="153">
        <v>46041</v>
      </c>
      <c r="AB317" s="201" t="s">
        <v>711</v>
      </c>
      <c r="AC317" s="149" t="s">
        <v>739</v>
      </c>
      <c r="AD317" s="149">
        <v>6312052132</v>
      </c>
      <c r="AE317" s="189" t="s">
        <v>740</v>
      </c>
      <c r="AF317" s="166" t="s">
        <v>738</v>
      </c>
      <c r="AG317" s="149" t="s">
        <v>346</v>
      </c>
      <c r="AH317" s="149">
        <v>876</v>
      </c>
      <c r="AI317" s="149" t="s">
        <v>73</v>
      </c>
      <c r="AJ317" s="166">
        <v>1</v>
      </c>
      <c r="AK317" s="185" t="s">
        <v>181</v>
      </c>
      <c r="AL317" s="149" t="s">
        <v>392</v>
      </c>
      <c r="AM317" s="153">
        <v>46041</v>
      </c>
      <c r="AN317" s="151">
        <v>46054</v>
      </c>
      <c r="AO317" s="153">
        <v>47149</v>
      </c>
      <c r="AP317" s="166" t="s">
        <v>625</v>
      </c>
      <c r="AQ317" s="166"/>
      <c r="AR317" s="166"/>
      <c r="AS317" s="166"/>
      <c r="AT317" s="166"/>
      <c r="AU317" s="166"/>
      <c r="AV317" s="166"/>
      <c r="AW317" s="166"/>
      <c r="AX317" s="166"/>
      <c r="AY317" s="166"/>
      <c r="AZ317" s="166"/>
      <c r="BA317" s="166"/>
      <c r="BB317" s="166"/>
      <c r="BC317" s="193"/>
      <c r="BD317" s="169"/>
    </row>
    <row r="318" spans="1:56" s="181" customFormat="1" ht="88.5" customHeight="1" x14ac:dyDescent="0.25">
      <c r="A318" s="183" t="s">
        <v>607</v>
      </c>
      <c r="B318" s="289" t="s">
        <v>2046</v>
      </c>
      <c r="C318" s="289" t="s">
        <v>60</v>
      </c>
      <c r="D318" s="289" t="s">
        <v>691</v>
      </c>
      <c r="E318" s="289" t="s">
        <v>341</v>
      </c>
      <c r="F318" s="289" t="s">
        <v>669</v>
      </c>
      <c r="G318" s="305" t="s">
        <v>741</v>
      </c>
      <c r="H318" s="183" t="s">
        <v>671</v>
      </c>
      <c r="I318" s="183" t="s">
        <v>693</v>
      </c>
      <c r="J318" s="289">
        <v>1</v>
      </c>
      <c r="K318" s="289"/>
      <c r="L318" s="289" t="s">
        <v>167</v>
      </c>
      <c r="M318" s="288"/>
      <c r="N318" s="178" t="s">
        <v>345</v>
      </c>
      <c r="O318" s="286">
        <v>68852.459016393448</v>
      </c>
      <c r="P318" s="286">
        <v>84000</v>
      </c>
      <c r="Q318" s="286">
        <v>21000</v>
      </c>
      <c r="R318" s="286">
        <v>63000</v>
      </c>
      <c r="S318" s="286"/>
      <c r="T318" s="286"/>
      <c r="U318" s="286"/>
      <c r="V318" s="286"/>
      <c r="W318" s="166" t="s">
        <v>87</v>
      </c>
      <c r="X318" s="176" t="s">
        <v>696</v>
      </c>
      <c r="Y318" s="149" t="s">
        <v>71</v>
      </c>
      <c r="Z318" s="151">
        <v>46184</v>
      </c>
      <c r="AA318" s="153">
        <v>46246</v>
      </c>
      <c r="AB318" s="162"/>
      <c r="AC318" s="162"/>
      <c r="AD318" s="162"/>
      <c r="AE318" s="162"/>
      <c r="AF318" s="166" t="s">
        <v>741</v>
      </c>
      <c r="AG318" s="149" t="s">
        <v>346</v>
      </c>
      <c r="AH318" s="149">
        <v>876</v>
      </c>
      <c r="AI318" s="149" t="s">
        <v>73</v>
      </c>
      <c r="AJ318" s="166">
        <v>1</v>
      </c>
      <c r="AK318" s="185" t="s">
        <v>181</v>
      </c>
      <c r="AL318" s="149" t="s">
        <v>392</v>
      </c>
      <c r="AM318" s="153">
        <v>46266</v>
      </c>
      <c r="AN318" s="153">
        <v>46296</v>
      </c>
      <c r="AO318" s="151">
        <v>46660</v>
      </c>
      <c r="AP318" s="166" t="s">
        <v>645</v>
      </c>
      <c r="AQ318" s="166"/>
      <c r="AR318" s="166"/>
      <c r="AS318" s="166"/>
      <c r="AT318" s="166"/>
      <c r="AU318" s="166"/>
      <c r="AV318" s="166"/>
      <c r="AW318" s="166"/>
      <c r="AX318" s="166"/>
      <c r="AY318" s="166"/>
      <c r="AZ318" s="166"/>
      <c r="BA318" s="166"/>
      <c r="BB318" s="166"/>
      <c r="BC318" s="193"/>
      <c r="BD318" s="169"/>
    </row>
    <row r="319" spans="1:56" s="181" customFormat="1" ht="88.5" customHeight="1" x14ac:dyDescent="0.25">
      <c r="A319" s="183" t="s">
        <v>607</v>
      </c>
      <c r="B319" s="289" t="s">
        <v>2047</v>
      </c>
      <c r="C319" s="289" t="s">
        <v>60</v>
      </c>
      <c r="D319" s="289" t="s">
        <v>691</v>
      </c>
      <c r="E319" s="289" t="s">
        <v>341</v>
      </c>
      <c r="F319" s="289" t="s">
        <v>669</v>
      </c>
      <c r="G319" s="305" t="s">
        <v>742</v>
      </c>
      <c r="H319" s="183" t="s">
        <v>671</v>
      </c>
      <c r="I319" s="183" t="s">
        <v>693</v>
      </c>
      <c r="J319" s="289">
        <v>1</v>
      </c>
      <c r="K319" s="289"/>
      <c r="L319" s="289" t="s">
        <v>167</v>
      </c>
      <c r="M319" s="288"/>
      <c r="N319" s="178" t="s">
        <v>345</v>
      </c>
      <c r="O319" s="286">
        <v>26557.37704918033</v>
      </c>
      <c r="P319" s="286">
        <v>32400</v>
      </c>
      <c r="Q319" s="286">
        <v>16200</v>
      </c>
      <c r="R319" s="286">
        <v>16200</v>
      </c>
      <c r="S319" s="286"/>
      <c r="T319" s="286"/>
      <c r="U319" s="286"/>
      <c r="V319" s="286"/>
      <c r="W319" s="149" t="s">
        <v>87</v>
      </c>
      <c r="X319" s="176" t="s">
        <v>696</v>
      </c>
      <c r="Y319" s="149" t="s">
        <v>71</v>
      </c>
      <c r="Z319" s="151">
        <v>46093</v>
      </c>
      <c r="AA319" s="153">
        <v>46154</v>
      </c>
      <c r="AB319" s="162"/>
      <c r="AC319" s="162"/>
      <c r="AD319" s="162"/>
      <c r="AE319" s="162"/>
      <c r="AF319" s="166" t="s">
        <v>742</v>
      </c>
      <c r="AG319" s="149" t="s">
        <v>346</v>
      </c>
      <c r="AH319" s="149">
        <v>876</v>
      </c>
      <c r="AI319" s="149" t="s">
        <v>73</v>
      </c>
      <c r="AJ319" s="166">
        <v>1</v>
      </c>
      <c r="AK319" s="185" t="s">
        <v>181</v>
      </c>
      <c r="AL319" s="149" t="s">
        <v>392</v>
      </c>
      <c r="AM319" s="153">
        <v>46174</v>
      </c>
      <c r="AN319" s="153">
        <v>46174</v>
      </c>
      <c r="AO319" s="151">
        <v>46538</v>
      </c>
      <c r="AP319" s="166" t="s">
        <v>645</v>
      </c>
      <c r="AQ319" s="166"/>
      <c r="AR319" s="166"/>
      <c r="AS319" s="166"/>
      <c r="AT319" s="166"/>
      <c r="AU319" s="166"/>
      <c r="AV319" s="166"/>
      <c r="AW319" s="166"/>
      <c r="AX319" s="166"/>
      <c r="AY319" s="166"/>
      <c r="AZ319" s="166"/>
      <c r="BA319" s="166"/>
      <c r="BB319" s="166"/>
      <c r="BC319" s="193"/>
      <c r="BD319" s="169"/>
    </row>
    <row r="320" spans="1:56" s="181" customFormat="1" ht="88.5" customHeight="1" x14ac:dyDescent="0.25">
      <c r="A320" s="183" t="s">
        <v>607</v>
      </c>
      <c r="B320" s="289" t="s">
        <v>2048</v>
      </c>
      <c r="C320" s="289" t="s">
        <v>60</v>
      </c>
      <c r="D320" s="289" t="s">
        <v>691</v>
      </c>
      <c r="E320" s="289" t="s">
        <v>341</v>
      </c>
      <c r="F320" s="289" t="s">
        <v>669</v>
      </c>
      <c r="G320" s="305" t="s">
        <v>743</v>
      </c>
      <c r="H320" s="183" t="s">
        <v>671</v>
      </c>
      <c r="I320" s="183" t="s">
        <v>693</v>
      </c>
      <c r="J320" s="289">
        <v>1</v>
      </c>
      <c r="K320" s="289"/>
      <c r="L320" s="289" t="s">
        <v>167</v>
      </c>
      <c r="M320" s="288"/>
      <c r="N320" s="178" t="s">
        <v>345</v>
      </c>
      <c r="O320" s="286">
        <v>3408.1967213114754</v>
      </c>
      <c r="P320" s="286">
        <v>4158</v>
      </c>
      <c r="Q320" s="286">
        <v>4158</v>
      </c>
      <c r="R320" s="286"/>
      <c r="S320" s="286"/>
      <c r="T320" s="286"/>
      <c r="U320" s="286"/>
      <c r="V320" s="286"/>
      <c r="W320" s="283" t="s">
        <v>2522</v>
      </c>
      <c r="X320" s="176" t="s">
        <v>696</v>
      </c>
      <c r="Y320" s="149" t="s">
        <v>71</v>
      </c>
      <c r="Z320" s="150">
        <v>46041</v>
      </c>
      <c r="AA320" s="153">
        <v>46093</v>
      </c>
      <c r="AB320" s="162"/>
      <c r="AC320" s="162"/>
      <c r="AD320" s="162"/>
      <c r="AE320" s="162"/>
      <c r="AF320" s="166" t="s">
        <v>743</v>
      </c>
      <c r="AG320" s="149" t="s">
        <v>346</v>
      </c>
      <c r="AH320" s="149">
        <v>876</v>
      </c>
      <c r="AI320" s="149" t="s">
        <v>73</v>
      </c>
      <c r="AJ320" s="166">
        <v>1</v>
      </c>
      <c r="AK320" s="185" t="s">
        <v>181</v>
      </c>
      <c r="AL320" s="149" t="s">
        <v>392</v>
      </c>
      <c r="AM320" s="153">
        <v>46113</v>
      </c>
      <c r="AN320" s="153">
        <v>46113</v>
      </c>
      <c r="AO320" s="151">
        <v>46387</v>
      </c>
      <c r="AP320" s="166">
        <v>2026</v>
      </c>
      <c r="AQ320" s="166"/>
      <c r="AR320" s="166"/>
      <c r="AS320" s="166"/>
      <c r="AT320" s="166"/>
      <c r="AU320" s="166"/>
      <c r="AV320" s="166"/>
      <c r="AW320" s="166"/>
      <c r="AX320" s="166"/>
      <c r="AY320" s="166"/>
      <c r="AZ320" s="166"/>
      <c r="BA320" s="166"/>
      <c r="BB320" s="166"/>
      <c r="BC320" s="193"/>
      <c r="BD320" s="169"/>
    </row>
    <row r="321" spans="1:56" s="181" customFormat="1" ht="88.5" customHeight="1" x14ac:dyDescent="0.25">
      <c r="A321" s="183" t="s">
        <v>607</v>
      </c>
      <c r="B321" s="289" t="s">
        <v>2049</v>
      </c>
      <c r="C321" s="289" t="s">
        <v>60</v>
      </c>
      <c r="D321" s="289" t="s">
        <v>691</v>
      </c>
      <c r="E321" s="289" t="s">
        <v>341</v>
      </c>
      <c r="F321" s="289" t="s">
        <v>669</v>
      </c>
      <c r="G321" s="305" t="s">
        <v>744</v>
      </c>
      <c r="H321" s="183" t="s">
        <v>671</v>
      </c>
      <c r="I321" s="183" t="s">
        <v>693</v>
      </c>
      <c r="J321" s="289">
        <v>1</v>
      </c>
      <c r="K321" s="289"/>
      <c r="L321" s="289" t="s">
        <v>167</v>
      </c>
      <c r="M321" s="288"/>
      <c r="N321" s="178" t="s">
        <v>345</v>
      </c>
      <c r="O321" s="286">
        <v>4918.0327868852464</v>
      </c>
      <c r="P321" s="286">
        <v>6000</v>
      </c>
      <c r="Q321" s="286">
        <v>2500</v>
      </c>
      <c r="R321" s="286">
        <v>3500</v>
      </c>
      <c r="S321" s="286"/>
      <c r="T321" s="286"/>
      <c r="U321" s="286"/>
      <c r="V321" s="286"/>
      <c r="W321" s="283" t="s">
        <v>2522</v>
      </c>
      <c r="X321" s="176" t="s">
        <v>696</v>
      </c>
      <c r="Y321" s="149" t="s">
        <v>71</v>
      </c>
      <c r="Z321" s="151">
        <v>46160</v>
      </c>
      <c r="AA321" s="153">
        <v>46217</v>
      </c>
      <c r="AB321" s="162"/>
      <c r="AC321" s="162"/>
      <c r="AD321" s="162"/>
      <c r="AE321" s="162"/>
      <c r="AF321" s="166" t="s">
        <v>744</v>
      </c>
      <c r="AG321" s="149" t="s">
        <v>346</v>
      </c>
      <c r="AH321" s="149">
        <v>876</v>
      </c>
      <c r="AI321" s="149" t="s">
        <v>73</v>
      </c>
      <c r="AJ321" s="166">
        <v>1</v>
      </c>
      <c r="AK321" s="185" t="s">
        <v>181</v>
      </c>
      <c r="AL321" s="149" t="s">
        <v>392</v>
      </c>
      <c r="AM321" s="153">
        <v>46237</v>
      </c>
      <c r="AN321" s="153">
        <v>46237</v>
      </c>
      <c r="AO321" s="151">
        <v>46601</v>
      </c>
      <c r="AP321" s="166" t="s">
        <v>645</v>
      </c>
      <c r="AQ321" s="166"/>
      <c r="AR321" s="166"/>
      <c r="AS321" s="166"/>
      <c r="AT321" s="166"/>
      <c r="AU321" s="166"/>
      <c r="AV321" s="166"/>
      <c r="AW321" s="166"/>
      <c r="AX321" s="166"/>
      <c r="AY321" s="166"/>
      <c r="AZ321" s="166"/>
      <c r="BA321" s="166"/>
      <c r="BB321" s="166"/>
      <c r="BC321" s="193"/>
      <c r="BD321" s="169"/>
    </row>
    <row r="322" spans="1:56" s="181" customFormat="1" ht="88.5" customHeight="1" x14ac:dyDescent="0.25">
      <c r="A322" s="183" t="s">
        <v>607</v>
      </c>
      <c r="B322" s="289" t="s">
        <v>2050</v>
      </c>
      <c r="C322" s="289" t="s">
        <v>60</v>
      </c>
      <c r="D322" s="289" t="s">
        <v>691</v>
      </c>
      <c r="E322" s="289" t="s">
        <v>341</v>
      </c>
      <c r="F322" s="289" t="s">
        <v>669</v>
      </c>
      <c r="G322" s="305" t="s">
        <v>745</v>
      </c>
      <c r="H322" s="183" t="s">
        <v>671</v>
      </c>
      <c r="I322" s="183" t="s">
        <v>693</v>
      </c>
      <c r="J322" s="289">
        <v>1</v>
      </c>
      <c r="K322" s="289"/>
      <c r="L322" s="289" t="s">
        <v>167</v>
      </c>
      <c r="M322" s="288"/>
      <c r="N322" s="178" t="s">
        <v>345</v>
      </c>
      <c r="O322" s="286">
        <v>6668.8524590163934</v>
      </c>
      <c r="P322" s="286">
        <v>8136</v>
      </c>
      <c r="Q322" s="286">
        <v>6102</v>
      </c>
      <c r="R322" s="286">
        <v>8136</v>
      </c>
      <c r="S322" s="286">
        <v>8136</v>
      </c>
      <c r="T322" s="286">
        <v>2034</v>
      </c>
      <c r="U322" s="286"/>
      <c r="V322" s="286"/>
      <c r="W322" s="166" t="s">
        <v>87</v>
      </c>
      <c r="X322" s="176" t="s">
        <v>696</v>
      </c>
      <c r="Y322" s="149" t="s">
        <v>71</v>
      </c>
      <c r="Z322" s="150">
        <v>46041</v>
      </c>
      <c r="AA322" s="153">
        <v>46093</v>
      </c>
      <c r="AB322" s="162"/>
      <c r="AC322" s="162"/>
      <c r="AD322" s="162"/>
      <c r="AE322" s="162"/>
      <c r="AF322" s="166" t="s">
        <v>746</v>
      </c>
      <c r="AG322" s="149" t="s">
        <v>346</v>
      </c>
      <c r="AH322" s="149">
        <v>876</v>
      </c>
      <c r="AI322" s="149" t="s">
        <v>73</v>
      </c>
      <c r="AJ322" s="166">
        <v>1</v>
      </c>
      <c r="AK322" s="185" t="s">
        <v>181</v>
      </c>
      <c r="AL322" s="149" t="s">
        <v>392</v>
      </c>
      <c r="AM322" s="153">
        <v>46113</v>
      </c>
      <c r="AN322" s="153">
        <v>46113</v>
      </c>
      <c r="AO322" s="151">
        <v>47208</v>
      </c>
      <c r="AP322" s="166" t="s">
        <v>625</v>
      </c>
      <c r="AQ322" s="166"/>
      <c r="AR322" s="166"/>
      <c r="AS322" s="166"/>
      <c r="AT322" s="166"/>
      <c r="AU322" s="166"/>
      <c r="AV322" s="166"/>
      <c r="AW322" s="166"/>
      <c r="AX322" s="166"/>
      <c r="AY322" s="166"/>
      <c r="AZ322" s="166"/>
      <c r="BA322" s="166"/>
      <c r="BB322" s="166"/>
      <c r="BC322" s="193"/>
      <c r="BD322" s="169"/>
    </row>
    <row r="323" spans="1:56" s="181" customFormat="1" ht="88.5" customHeight="1" x14ac:dyDescent="0.25">
      <c r="A323" s="183" t="s">
        <v>607</v>
      </c>
      <c r="B323" s="289" t="s">
        <v>2051</v>
      </c>
      <c r="C323" s="289" t="s">
        <v>60</v>
      </c>
      <c r="D323" s="289" t="s">
        <v>691</v>
      </c>
      <c r="E323" s="289" t="s">
        <v>341</v>
      </c>
      <c r="F323" s="289" t="s">
        <v>669</v>
      </c>
      <c r="G323" s="305" t="s">
        <v>747</v>
      </c>
      <c r="H323" s="183" t="s">
        <v>671</v>
      </c>
      <c r="I323" s="183" t="s">
        <v>693</v>
      </c>
      <c r="J323" s="289">
        <v>1</v>
      </c>
      <c r="K323" s="289"/>
      <c r="L323" s="289" t="s">
        <v>167</v>
      </c>
      <c r="M323" s="288"/>
      <c r="N323" s="178" t="s">
        <v>345</v>
      </c>
      <c r="O323" s="286">
        <v>6639.3442622950824</v>
      </c>
      <c r="P323" s="286">
        <v>8100</v>
      </c>
      <c r="Q323" s="286">
        <v>1012.5</v>
      </c>
      <c r="R323" s="286">
        <v>3543.75</v>
      </c>
      <c r="S323" s="286">
        <v>3543.75</v>
      </c>
      <c r="T323" s="286"/>
      <c r="U323" s="286"/>
      <c r="V323" s="286"/>
      <c r="W323" s="283" t="s">
        <v>2522</v>
      </c>
      <c r="X323" s="176" t="s">
        <v>696</v>
      </c>
      <c r="Y323" s="149" t="s">
        <v>71</v>
      </c>
      <c r="Z323" s="151">
        <v>46213</v>
      </c>
      <c r="AA323" s="153">
        <v>46269</v>
      </c>
      <c r="AB323" s="162"/>
      <c r="AC323" s="162"/>
      <c r="AD323" s="162"/>
      <c r="AE323" s="162"/>
      <c r="AF323" s="166" t="s">
        <v>747</v>
      </c>
      <c r="AG323" s="149" t="s">
        <v>346</v>
      </c>
      <c r="AH323" s="149">
        <v>876</v>
      </c>
      <c r="AI323" s="149" t="s">
        <v>73</v>
      </c>
      <c r="AJ323" s="166">
        <v>1</v>
      </c>
      <c r="AK323" s="185" t="s">
        <v>181</v>
      </c>
      <c r="AL323" s="149" t="s">
        <v>392</v>
      </c>
      <c r="AM323" s="153">
        <v>46289</v>
      </c>
      <c r="AN323" s="153">
        <v>46289</v>
      </c>
      <c r="AO323" s="151">
        <v>47019</v>
      </c>
      <c r="AP323" s="166" t="s">
        <v>677</v>
      </c>
      <c r="AQ323" s="166"/>
      <c r="AR323" s="166"/>
      <c r="AS323" s="166"/>
      <c r="AT323" s="166"/>
      <c r="AU323" s="166"/>
      <c r="AV323" s="166"/>
      <c r="AW323" s="166"/>
      <c r="AX323" s="166"/>
      <c r="AY323" s="166"/>
      <c r="AZ323" s="166"/>
      <c r="BA323" s="166"/>
      <c r="BB323" s="166"/>
      <c r="BC323" s="193"/>
      <c r="BD323" s="169"/>
    </row>
    <row r="324" spans="1:56" s="181" customFormat="1" ht="88.5" customHeight="1" x14ac:dyDescent="0.25">
      <c r="A324" s="183" t="s">
        <v>607</v>
      </c>
      <c r="B324" s="289" t="s">
        <v>2052</v>
      </c>
      <c r="C324" s="289" t="s">
        <v>60</v>
      </c>
      <c r="D324" s="289" t="s">
        <v>691</v>
      </c>
      <c r="E324" s="289" t="s">
        <v>341</v>
      </c>
      <c r="F324" s="289" t="s">
        <v>669</v>
      </c>
      <c r="G324" s="305" t="s">
        <v>748</v>
      </c>
      <c r="H324" s="183" t="s">
        <v>671</v>
      </c>
      <c r="I324" s="183" t="s">
        <v>693</v>
      </c>
      <c r="J324" s="289">
        <v>1</v>
      </c>
      <c r="K324" s="289"/>
      <c r="L324" s="289" t="s">
        <v>167</v>
      </c>
      <c r="M324" s="288"/>
      <c r="N324" s="178" t="s">
        <v>345</v>
      </c>
      <c r="O324" s="286">
        <v>3540.9836065573772</v>
      </c>
      <c r="P324" s="286">
        <v>4320</v>
      </c>
      <c r="Q324" s="286">
        <v>2020.64516</v>
      </c>
      <c r="R324" s="286">
        <v>2299.35484</v>
      </c>
      <c r="S324" s="286"/>
      <c r="T324" s="286"/>
      <c r="U324" s="286"/>
      <c r="V324" s="286"/>
      <c r="W324" s="283" t="s">
        <v>2522</v>
      </c>
      <c r="X324" s="176" t="s">
        <v>696</v>
      </c>
      <c r="Y324" s="149" t="s">
        <v>71</v>
      </c>
      <c r="Z324" s="151">
        <v>46170</v>
      </c>
      <c r="AA324" s="153">
        <v>46227</v>
      </c>
      <c r="AB324" s="162"/>
      <c r="AC324" s="162"/>
      <c r="AD324" s="162"/>
      <c r="AE324" s="162"/>
      <c r="AF324" s="166" t="s">
        <v>748</v>
      </c>
      <c r="AG324" s="149" t="s">
        <v>346</v>
      </c>
      <c r="AH324" s="149">
        <v>876</v>
      </c>
      <c r="AI324" s="149" t="s">
        <v>73</v>
      </c>
      <c r="AJ324" s="166">
        <v>1</v>
      </c>
      <c r="AK324" s="185" t="s">
        <v>181</v>
      </c>
      <c r="AL324" s="149" t="s">
        <v>392</v>
      </c>
      <c r="AM324" s="153">
        <v>46247</v>
      </c>
      <c r="AN324" s="153">
        <v>46259</v>
      </c>
      <c r="AO324" s="151">
        <v>46623</v>
      </c>
      <c r="AP324" s="166" t="s">
        <v>645</v>
      </c>
      <c r="AQ324" s="166"/>
      <c r="AR324" s="166"/>
      <c r="AS324" s="166"/>
      <c r="AT324" s="166"/>
      <c r="AU324" s="166"/>
      <c r="AV324" s="166"/>
      <c r="AW324" s="166"/>
      <c r="AX324" s="166"/>
      <c r="AY324" s="166"/>
      <c r="AZ324" s="166"/>
      <c r="BA324" s="166"/>
      <c r="BB324" s="166"/>
      <c r="BC324" s="193"/>
      <c r="BD324" s="169"/>
    </row>
    <row r="325" spans="1:56" s="181" customFormat="1" ht="60" customHeight="1" x14ac:dyDescent="0.25">
      <c r="A325" s="183" t="s">
        <v>607</v>
      </c>
      <c r="B325" s="289" t="s">
        <v>2053</v>
      </c>
      <c r="C325" s="289" t="s">
        <v>60</v>
      </c>
      <c r="D325" s="289" t="s">
        <v>691</v>
      </c>
      <c r="E325" s="289" t="s">
        <v>341</v>
      </c>
      <c r="F325" s="289" t="s">
        <v>669</v>
      </c>
      <c r="G325" s="306" t="s">
        <v>749</v>
      </c>
      <c r="H325" s="289" t="s">
        <v>628</v>
      </c>
      <c r="I325" s="289" t="s">
        <v>629</v>
      </c>
      <c r="J325" s="289">
        <v>1</v>
      </c>
      <c r="K325" s="289"/>
      <c r="L325" s="289" t="s">
        <v>167</v>
      </c>
      <c r="M325" s="288"/>
      <c r="N325" s="178" t="s">
        <v>345</v>
      </c>
      <c r="O325" s="148">
        <v>408.60655737704917</v>
      </c>
      <c r="P325" s="148">
        <v>498.5</v>
      </c>
      <c r="Q325" s="148">
        <v>83.083330000000004</v>
      </c>
      <c r="R325" s="148">
        <v>415.41667000000001</v>
      </c>
      <c r="S325" s="148"/>
      <c r="T325" s="148"/>
      <c r="U325" s="148"/>
      <c r="V325" s="148"/>
      <c r="W325" s="149" t="s">
        <v>404</v>
      </c>
      <c r="X325" s="176" t="s">
        <v>696</v>
      </c>
      <c r="Y325" s="149" t="s">
        <v>71</v>
      </c>
      <c r="Z325" s="153">
        <v>46279</v>
      </c>
      <c r="AA325" s="153">
        <v>46308</v>
      </c>
      <c r="AB325" s="149"/>
      <c r="AC325" s="149"/>
      <c r="AD325" s="149"/>
      <c r="AE325" s="149"/>
      <c r="AF325" s="149" t="s">
        <v>749</v>
      </c>
      <c r="AG325" s="149" t="s">
        <v>346</v>
      </c>
      <c r="AH325" s="149">
        <v>876</v>
      </c>
      <c r="AI325" s="149" t="s">
        <v>73</v>
      </c>
      <c r="AJ325" s="166">
        <v>1</v>
      </c>
      <c r="AK325" s="185" t="s">
        <v>181</v>
      </c>
      <c r="AL325" s="149" t="s">
        <v>392</v>
      </c>
      <c r="AM325" s="153">
        <v>46328</v>
      </c>
      <c r="AN325" s="153">
        <v>46328</v>
      </c>
      <c r="AO325" s="153">
        <v>46692</v>
      </c>
      <c r="AP325" s="166" t="s">
        <v>645</v>
      </c>
      <c r="AQ325" s="166"/>
      <c r="AR325" s="166"/>
      <c r="AS325" s="149"/>
      <c r="AT325" s="149"/>
      <c r="AU325" s="149"/>
      <c r="AV325" s="149"/>
      <c r="AW325" s="153"/>
      <c r="AX325" s="197"/>
      <c r="AY325" s="180"/>
      <c r="AZ325" s="149"/>
      <c r="BA325" s="149"/>
      <c r="BB325" s="149"/>
      <c r="BC325" s="149"/>
      <c r="BD325" s="149"/>
    </row>
    <row r="326" spans="1:56" s="181" customFormat="1" ht="67.7" customHeight="1" x14ac:dyDescent="0.25">
      <c r="A326" s="183" t="s">
        <v>607</v>
      </c>
      <c r="B326" s="289" t="s">
        <v>2054</v>
      </c>
      <c r="C326" s="289" t="s">
        <v>60</v>
      </c>
      <c r="D326" s="289" t="s">
        <v>691</v>
      </c>
      <c r="E326" s="289" t="s">
        <v>341</v>
      </c>
      <c r="F326" s="289" t="s">
        <v>669</v>
      </c>
      <c r="G326" s="305" t="s">
        <v>750</v>
      </c>
      <c r="H326" s="183" t="s">
        <v>671</v>
      </c>
      <c r="I326" s="183" t="s">
        <v>693</v>
      </c>
      <c r="J326" s="289">
        <v>1</v>
      </c>
      <c r="K326" s="289"/>
      <c r="L326" s="289" t="s">
        <v>167</v>
      </c>
      <c r="M326" s="158">
        <v>3</v>
      </c>
      <c r="N326" s="178" t="s">
        <v>345</v>
      </c>
      <c r="O326" s="286">
        <v>15527.147016393443</v>
      </c>
      <c r="P326" s="286">
        <v>18943.119360000001</v>
      </c>
      <c r="Q326" s="286">
        <v>4735.7798400000001</v>
      </c>
      <c r="R326" s="286">
        <v>14207.33952</v>
      </c>
      <c r="S326" s="286"/>
      <c r="T326" s="286"/>
      <c r="U326" s="286"/>
      <c r="V326" s="286"/>
      <c r="W326" s="149" t="s">
        <v>377</v>
      </c>
      <c r="X326" s="176" t="s">
        <v>696</v>
      </c>
      <c r="Y326" s="149" t="s">
        <v>378</v>
      </c>
      <c r="Z326" s="151">
        <v>46275</v>
      </c>
      <c r="AA326" s="151">
        <v>46275</v>
      </c>
      <c r="AB326" s="201" t="s">
        <v>711</v>
      </c>
      <c r="AC326" s="158" t="s">
        <v>751</v>
      </c>
      <c r="AD326" s="158">
        <v>7735021120</v>
      </c>
      <c r="AE326" s="158">
        <v>773501001</v>
      </c>
      <c r="AF326" s="166" t="s">
        <v>750</v>
      </c>
      <c r="AG326" s="149" t="s">
        <v>346</v>
      </c>
      <c r="AH326" s="149">
        <v>876</v>
      </c>
      <c r="AI326" s="149" t="s">
        <v>73</v>
      </c>
      <c r="AJ326" s="166">
        <v>1</v>
      </c>
      <c r="AK326" s="185" t="s">
        <v>181</v>
      </c>
      <c r="AL326" s="149" t="s">
        <v>392</v>
      </c>
      <c r="AM326" s="151">
        <v>46275</v>
      </c>
      <c r="AN326" s="153">
        <v>46296</v>
      </c>
      <c r="AO326" s="151">
        <v>46660</v>
      </c>
      <c r="AP326" s="166" t="s">
        <v>625</v>
      </c>
      <c r="AQ326" s="166"/>
      <c r="AR326" s="166"/>
      <c r="AS326" s="166"/>
      <c r="AT326" s="166"/>
      <c r="AU326" s="166"/>
      <c r="AV326" s="166"/>
      <c r="AW326" s="166"/>
      <c r="AX326" s="166"/>
      <c r="AY326" s="166"/>
      <c r="AZ326" s="166"/>
      <c r="BA326" s="166"/>
      <c r="BB326" s="166"/>
      <c r="BC326" s="193"/>
      <c r="BD326" s="169"/>
    </row>
    <row r="327" spans="1:56" s="181" customFormat="1" ht="68.25" customHeight="1" x14ac:dyDescent="0.25">
      <c r="A327" s="183" t="s">
        <v>607</v>
      </c>
      <c r="B327" s="289" t="s">
        <v>2055</v>
      </c>
      <c r="C327" s="289" t="s">
        <v>60</v>
      </c>
      <c r="D327" s="289" t="s">
        <v>691</v>
      </c>
      <c r="E327" s="289" t="s">
        <v>341</v>
      </c>
      <c r="F327" s="289" t="s">
        <v>669</v>
      </c>
      <c r="G327" s="305" t="s">
        <v>752</v>
      </c>
      <c r="H327" s="183" t="s">
        <v>671</v>
      </c>
      <c r="I327" s="183" t="s">
        <v>693</v>
      </c>
      <c r="J327" s="289">
        <v>1</v>
      </c>
      <c r="K327" s="289"/>
      <c r="L327" s="289" t="s">
        <v>167</v>
      </c>
      <c r="M327" s="288"/>
      <c r="N327" s="178" t="s">
        <v>345</v>
      </c>
      <c r="O327" s="286">
        <v>16524.590163934427</v>
      </c>
      <c r="P327" s="286">
        <v>20160</v>
      </c>
      <c r="Q327" s="286">
        <v>5040</v>
      </c>
      <c r="R327" s="286">
        <v>6720</v>
      </c>
      <c r="S327" s="286">
        <v>6720</v>
      </c>
      <c r="T327" s="286">
        <v>1680</v>
      </c>
      <c r="U327" s="286"/>
      <c r="V327" s="286"/>
      <c r="W327" s="166" t="s">
        <v>87</v>
      </c>
      <c r="X327" s="176" t="s">
        <v>696</v>
      </c>
      <c r="Y327" s="149" t="s">
        <v>71</v>
      </c>
      <c r="Z327" s="150">
        <v>46041</v>
      </c>
      <c r="AA327" s="153">
        <v>46093</v>
      </c>
      <c r="AB327" s="162"/>
      <c r="AC327" s="162"/>
      <c r="AD327" s="162"/>
      <c r="AE327" s="162"/>
      <c r="AF327" s="166" t="s">
        <v>752</v>
      </c>
      <c r="AG327" s="149" t="s">
        <v>346</v>
      </c>
      <c r="AH327" s="149">
        <v>876</v>
      </c>
      <c r="AI327" s="149" t="s">
        <v>73</v>
      </c>
      <c r="AJ327" s="166">
        <v>1</v>
      </c>
      <c r="AK327" s="185" t="s">
        <v>181</v>
      </c>
      <c r="AL327" s="149" t="s">
        <v>392</v>
      </c>
      <c r="AM327" s="153">
        <v>46113</v>
      </c>
      <c r="AN327" s="153">
        <v>46113</v>
      </c>
      <c r="AO327" s="151">
        <v>47208</v>
      </c>
      <c r="AP327" s="166" t="s">
        <v>625</v>
      </c>
      <c r="AQ327" s="166"/>
      <c r="AR327" s="166"/>
      <c r="AS327" s="166"/>
      <c r="AT327" s="166"/>
      <c r="AU327" s="166"/>
      <c r="AV327" s="166"/>
      <c r="AW327" s="166"/>
      <c r="AX327" s="166"/>
      <c r="AY327" s="166"/>
      <c r="AZ327" s="166"/>
      <c r="BA327" s="166"/>
      <c r="BB327" s="166"/>
      <c r="BC327" s="193"/>
      <c r="BD327" s="169" t="s">
        <v>753</v>
      </c>
    </row>
    <row r="328" spans="1:56" s="181" customFormat="1" ht="66" customHeight="1" x14ac:dyDescent="0.25">
      <c r="A328" s="183" t="s">
        <v>607</v>
      </c>
      <c r="B328" s="289" t="s">
        <v>2056</v>
      </c>
      <c r="C328" s="289" t="s">
        <v>60</v>
      </c>
      <c r="D328" s="289" t="s">
        <v>691</v>
      </c>
      <c r="E328" s="289" t="s">
        <v>341</v>
      </c>
      <c r="F328" s="289" t="s">
        <v>669</v>
      </c>
      <c r="G328" s="305" t="s">
        <v>754</v>
      </c>
      <c r="H328" s="183" t="s">
        <v>671</v>
      </c>
      <c r="I328" s="183" t="s">
        <v>693</v>
      </c>
      <c r="J328" s="289">
        <v>1</v>
      </c>
      <c r="K328" s="289"/>
      <c r="L328" s="289" t="s">
        <v>167</v>
      </c>
      <c r="M328" s="288"/>
      <c r="N328" s="178" t="s">
        <v>345</v>
      </c>
      <c r="O328" s="286">
        <v>4098.3606557377052</v>
      </c>
      <c r="P328" s="286">
        <v>5000</v>
      </c>
      <c r="Q328" s="286">
        <v>3750</v>
      </c>
      <c r="R328" s="286">
        <v>1250</v>
      </c>
      <c r="S328" s="286"/>
      <c r="T328" s="286"/>
      <c r="U328" s="286"/>
      <c r="V328" s="286"/>
      <c r="W328" s="283" t="s">
        <v>2522</v>
      </c>
      <c r="X328" s="176" t="s">
        <v>696</v>
      </c>
      <c r="Y328" s="149" t="s">
        <v>71</v>
      </c>
      <c r="Z328" s="150">
        <v>46041</v>
      </c>
      <c r="AA328" s="153">
        <v>46093</v>
      </c>
      <c r="AB328" s="162"/>
      <c r="AC328" s="162"/>
      <c r="AD328" s="162"/>
      <c r="AE328" s="162"/>
      <c r="AF328" s="166" t="s">
        <v>754</v>
      </c>
      <c r="AG328" s="149" t="s">
        <v>346</v>
      </c>
      <c r="AH328" s="149">
        <v>876</v>
      </c>
      <c r="AI328" s="149" t="s">
        <v>73</v>
      </c>
      <c r="AJ328" s="166">
        <v>1</v>
      </c>
      <c r="AK328" s="185" t="s">
        <v>181</v>
      </c>
      <c r="AL328" s="149" t="s">
        <v>392</v>
      </c>
      <c r="AM328" s="153">
        <v>46113</v>
      </c>
      <c r="AN328" s="153">
        <v>46113</v>
      </c>
      <c r="AO328" s="151">
        <v>46477</v>
      </c>
      <c r="AP328" s="166" t="s">
        <v>645</v>
      </c>
      <c r="AQ328" s="166"/>
      <c r="AR328" s="166"/>
      <c r="AS328" s="166"/>
      <c r="AT328" s="166"/>
      <c r="AU328" s="166"/>
      <c r="AV328" s="166"/>
      <c r="AW328" s="166"/>
      <c r="AX328" s="166"/>
      <c r="AY328" s="166"/>
      <c r="AZ328" s="166"/>
      <c r="BA328" s="166"/>
      <c r="BB328" s="166"/>
      <c r="BC328" s="193"/>
      <c r="BD328" s="169"/>
    </row>
    <row r="329" spans="1:56" s="181" customFormat="1" ht="66" customHeight="1" x14ac:dyDescent="0.25">
      <c r="A329" s="183" t="s">
        <v>607</v>
      </c>
      <c r="B329" s="289" t="s">
        <v>2057</v>
      </c>
      <c r="C329" s="289" t="s">
        <v>60</v>
      </c>
      <c r="D329" s="289" t="s">
        <v>691</v>
      </c>
      <c r="E329" s="289" t="s">
        <v>341</v>
      </c>
      <c r="F329" s="289" t="s">
        <v>669</v>
      </c>
      <c r="G329" s="306" t="s">
        <v>755</v>
      </c>
      <c r="H329" s="183" t="s">
        <v>671</v>
      </c>
      <c r="I329" s="183" t="s">
        <v>693</v>
      </c>
      <c r="J329" s="289">
        <v>1</v>
      </c>
      <c r="K329" s="289"/>
      <c r="L329" s="289" t="s">
        <v>167</v>
      </c>
      <c r="M329" s="288"/>
      <c r="N329" s="178" t="s">
        <v>345</v>
      </c>
      <c r="O329" s="148">
        <v>147.54098360655738</v>
      </c>
      <c r="P329" s="148">
        <v>180</v>
      </c>
      <c r="Q329" s="148">
        <v>180</v>
      </c>
      <c r="R329" s="148"/>
      <c r="S329" s="148"/>
      <c r="T329" s="148"/>
      <c r="U329" s="148"/>
      <c r="V329" s="148"/>
      <c r="W329" s="149" t="s">
        <v>404</v>
      </c>
      <c r="X329" s="176" t="s">
        <v>696</v>
      </c>
      <c r="Y329" s="149" t="s">
        <v>71</v>
      </c>
      <c r="Z329" s="153">
        <v>46065</v>
      </c>
      <c r="AA329" s="153">
        <v>46093</v>
      </c>
      <c r="AB329" s="149"/>
      <c r="AC329" s="149"/>
      <c r="AD329" s="149"/>
      <c r="AE329" s="149"/>
      <c r="AF329" s="149" t="s">
        <v>755</v>
      </c>
      <c r="AG329" s="149" t="s">
        <v>346</v>
      </c>
      <c r="AH329" s="149">
        <v>876</v>
      </c>
      <c r="AI329" s="149" t="s">
        <v>73</v>
      </c>
      <c r="AJ329" s="166">
        <v>1</v>
      </c>
      <c r="AK329" s="185" t="s">
        <v>181</v>
      </c>
      <c r="AL329" s="149" t="s">
        <v>392</v>
      </c>
      <c r="AM329" s="153">
        <v>46113</v>
      </c>
      <c r="AN329" s="153">
        <v>46113</v>
      </c>
      <c r="AO329" s="151">
        <v>46477</v>
      </c>
      <c r="AP329" s="166" t="s">
        <v>645</v>
      </c>
      <c r="AQ329" s="166"/>
      <c r="AR329" s="166"/>
      <c r="AS329" s="149"/>
      <c r="AT329" s="149"/>
      <c r="AU329" s="149"/>
      <c r="AV329" s="149"/>
      <c r="AW329" s="153"/>
      <c r="AX329" s="197"/>
      <c r="AY329" s="180"/>
      <c r="AZ329" s="149"/>
      <c r="BA329" s="149"/>
      <c r="BB329" s="149"/>
      <c r="BC329" s="216"/>
      <c r="BD329" s="217"/>
    </row>
    <row r="330" spans="1:56" s="181" customFormat="1" ht="51" customHeight="1" x14ac:dyDescent="0.25">
      <c r="A330" s="183" t="s">
        <v>607</v>
      </c>
      <c r="B330" s="289" t="s">
        <v>2083</v>
      </c>
      <c r="C330" s="289" t="s">
        <v>60</v>
      </c>
      <c r="D330" s="289" t="s">
        <v>694</v>
      </c>
      <c r="E330" s="289" t="s">
        <v>341</v>
      </c>
      <c r="F330" s="289" t="s">
        <v>633</v>
      </c>
      <c r="G330" s="306" t="s">
        <v>756</v>
      </c>
      <c r="H330" s="178" t="s">
        <v>623</v>
      </c>
      <c r="I330" s="178" t="s">
        <v>624</v>
      </c>
      <c r="J330" s="289">
        <v>2</v>
      </c>
      <c r="K330" s="289"/>
      <c r="L330" s="162" t="s">
        <v>167</v>
      </c>
      <c r="M330" s="162"/>
      <c r="N330" s="178" t="s">
        <v>345</v>
      </c>
      <c r="O330" s="148">
        <v>409.18032786885249</v>
      </c>
      <c r="P330" s="148">
        <v>499.2</v>
      </c>
      <c r="Q330" s="148">
        <v>499.2</v>
      </c>
      <c r="R330" s="148"/>
      <c r="S330" s="148"/>
      <c r="T330" s="148"/>
      <c r="U330" s="148"/>
      <c r="V330" s="148"/>
      <c r="W330" s="149" t="s">
        <v>404</v>
      </c>
      <c r="X330" s="176" t="s">
        <v>696</v>
      </c>
      <c r="Y330" s="149" t="s">
        <v>71</v>
      </c>
      <c r="Z330" s="153">
        <v>46065</v>
      </c>
      <c r="AA330" s="153">
        <v>46093</v>
      </c>
      <c r="AB330" s="149"/>
      <c r="AC330" s="149"/>
      <c r="AD330" s="149"/>
      <c r="AE330" s="149"/>
      <c r="AF330" s="149" t="s">
        <v>756</v>
      </c>
      <c r="AG330" s="149" t="s">
        <v>346</v>
      </c>
      <c r="AH330" s="149">
        <v>876</v>
      </c>
      <c r="AI330" s="149" t="s">
        <v>73</v>
      </c>
      <c r="AJ330" s="166">
        <v>1</v>
      </c>
      <c r="AK330" s="185" t="s">
        <v>181</v>
      </c>
      <c r="AL330" s="149" t="s">
        <v>392</v>
      </c>
      <c r="AM330" s="153">
        <v>46113</v>
      </c>
      <c r="AN330" s="153">
        <v>46113</v>
      </c>
      <c r="AO330" s="153">
        <v>46387</v>
      </c>
      <c r="AP330" s="149">
        <v>2026</v>
      </c>
      <c r="AQ330" s="166"/>
      <c r="AR330" s="166"/>
      <c r="AS330" s="149"/>
      <c r="AT330" s="149"/>
      <c r="AU330" s="149"/>
      <c r="AV330" s="149"/>
      <c r="AW330" s="153"/>
      <c r="AX330" s="197"/>
      <c r="AY330" s="180"/>
      <c r="AZ330" s="149"/>
      <c r="BA330" s="149"/>
      <c r="BB330" s="149"/>
      <c r="BC330" s="212"/>
      <c r="BD330" s="168"/>
    </row>
    <row r="331" spans="1:56" s="181" customFormat="1" ht="67.7" customHeight="1" x14ac:dyDescent="0.25">
      <c r="A331" s="183" t="s">
        <v>607</v>
      </c>
      <c r="B331" s="181" t="s">
        <v>2078</v>
      </c>
      <c r="C331" s="289" t="s">
        <v>60</v>
      </c>
      <c r="D331" s="289" t="s">
        <v>691</v>
      </c>
      <c r="E331" s="289" t="s">
        <v>341</v>
      </c>
      <c r="F331" s="289" t="s">
        <v>704</v>
      </c>
      <c r="G331" s="305" t="s">
        <v>757</v>
      </c>
      <c r="H331" s="183" t="s">
        <v>640</v>
      </c>
      <c r="I331" s="289" t="s">
        <v>641</v>
      </c>
      <c r="J331" s="289">
        <v>1</v>
      </c>
      <c r="K331" s="289"/>
      <c r="L331" s="162" t="s">
        <v>167</v>
      </c>
      <c r="M331" s="288"/>
      <c r="N331" s="178" t="s">
        <v>345</v>
      </c>
      <c r="O331" s="148">
        <v>409.18032786885249</v>
      </c>
      <c r="P331" s="148">
        <v>499.2</v>
      </c>
      <c r="Q331" s="148">
        <v>499.2</v>
      </c>
      <c r="R331" s="148"/>
      <c r="S331" s="148"/>
      <c r="T331" s="148"/>
      <c r="U331" s="148"/>
      <c r="V331" s="148"/>
      <c r="W331" s="149" t="s">
        <v>404</v>
      </c>
      <c r="X331" s="176" t="s">
        <v>696</v>
      </c>
      <c r="Y331" s="149" t="s">
        <v>71</v>
      </c>
      <c r="Z331" s="153">
        <v>46065</v>
      </c>
      <c r="AA331" s="153">
        <v>46093</v>
      </c>
      <c r="AB331" s="149"/>
      <c r="AC331" s="149"/>
      <c r="AD331" s="149"/>
      <c r="AE331" s="149"/>
      <c r="AF331" s="149" t="s">
        <v>757</v>
      </c>
      <c r="AG331" s="149" t="s">
        <v>346</v>
      </c>
      <c r="AH331" s="149">
        <v>876</v>
      </c>
      <c r="AI331" s="149" t="s">
        <v>73</v>
      </c>
      <c r="AJ331" s="166">
        <v>1</v>
      </c>
      <c r="AK331" s="185" t="s">
        <v>181</v>
      </c>
      <c r="AL331" s="149" t="s">
        <v>392</v>
      </c>
      <c r="AM331" s="153">
        <v>46113</v>
      </c>
      <c r="AN331" s="153">
        <v>46113</v>
      </c>
      <c r="AO331" s="153">
        <v>46387</v>
      </c>
      <c r="AP331" s="149">
        <v>2026</v>
      </c>
      <c r="AQ331" s="166"/>
      <c r="AR331" s="166"/>
      <c r="AS331" s="149"/>
      <c r="AT331" s="149"/>
      <c r="AU331" s="149"/>
      <c r="AV331" s="149"/>
      <c r="AW331" s="153"/>
      <c r="AX331" s="197"/>
      <c r="AY331" s="180"/>
      <c r="AZ331" s="149"/>
      <c r="BA331" s="149"/>
      <c r="BB331" s="149"/>
      <c r="BC331" s="212"/>
      <c r="BD331" s="168"/>
    </row>
    <row r="332" spans="1:56" s="181" customFormat="1" ht="39.75" customHeight="1" x14ac:dyDescent="0.25">
      <c r="A332" s="183" t="s">
        <v>607</v>
      </c>
      <c r="B332" s="181" t="s">
        <v>2079</v>
      </c>
      <c r="C332" s="289" t="s">
        <v>60</v>
      </c>
      <c r="D332" s="289" t="s">
        <v>691</v>
      </c>
      <c r="E332" s="289" t="s">
        <v>341</v>
      </c>
      <c r="F332" s="289" t="s">
        <v>638</v>
      </c>
      <c r="G332" s="305" t="s">
        <v>758</v>
      </c>
      <c r="H332" s="183" t="s">
        <v>640</v>
      </c>
      <c r="I332" s="183" t="s">
        <v>641</v>
      </c>
      <c r="J332" s="289">
        <v>1</v>
      </c>
      <c r="K332" s="289"/>
      <c r="L332" s="162" t="s">
        <v>167</v>
      </c>
      <c r="M332" s="288"/>
      <c r="N332" s="178" t="s">
        <v>345</v>
      </c>
      <c r="O332" s="148">
        <v>409.18032786885249</v>
      </c>
      <c r="P332" s="148">
        <v>499.2</v>
      </c>
      <c r="Q332" s="148">
        <v>499.2</v>
      </c>
      <c r="R332" s="148"/>
      <c r="S332" s="286"/>
      <c r="T332" s="286"/>
      <c r="U332" s="286"/>
      <c r="V332" s="286"/>
      <c r="W332" s="149" t="s">
        <v>404</v>
      </c>
      <c r="X332" s="176" t="s">
        <v>696</v>
      </c>
      <c r="Y332" s="149" t="s">
        <v>71</v>
      </c>
      <c r="Z332" s="153">
        <v>46065</v>
      </c>
      <c r="AA332" s="153">
        <v>46093</v>
      </c>
      <c r="AB332" s="149"/>
      <c r="AC332" s="149"/>
      <c r="AD332" s="149"/>
      <c r="AE332" s="149"/>
      <c r="AF332" s="166" t="s">
        <v>758</v>
      </c>
      <c r="AG332" s="149" t="s">
        <v>346</v>
      </c>
      <c r="AH332" s="149">
        <v>876</v>
      </c>
      <c r="AI332" s="149" t="s">
        <v>73</v>
      </c>
      <c r="AJ332" s="166">
        <v>1</v>
      </c>
      <c r="AK332" s="185" t="s">
        <v>181</v>
      </c>
      <c r="AL332" s="149" t="s">
        <v>392</v>
      </c>
      <c r="AM332" s="153">
        <v>46113</v>
      </c>
      <c r="AN332" s="153">
        <v>46113</v>
      </c>
      <c r="AO332" s="153">
        <v>46387</v>
      </c>
      <c r="AP332" s="149">
        <v>2026</v>
      </c>
      <c r="AQ332" s="166"/>
      <c r="AR332" s="166"/>
      <c r="AS332" s="166"/>
      <c r="AT332" s="166"/>
      <c r="AU332" s="166"/>
      <c r="AV332" s="166"/>
      <c r="AW332" s="166"/>
      <c r="AX332" s="166"/>
      <c r="AY332" s="166"/>
      <c r="AZ332" s="166"/>
      <c r="BA332" s="166"/>
      <c r="BB332" s="166"/>
      <c r="BC332" s="193"/>
      <c r="BD332" s="169"/>
    </row>
    <row r="333" spans="1:56" s="181" customFormat="1" ht="63.95" customHeight="1" x14ac:dyDescent="0.25">
      <c r="A333" s="183" t="s">
        <v>607</v>
      </c>
      <c r="B333" s="181" t="s">
        <v>2080</v>
      </c>
      <c r="C333" s="289" t="s">
        <v>60</v>
      </c>
      <c r="D333" s="289" t="s">
        <v>691</v>
      </c>
      <c r="E333" s="289" t="s">
        <v>341</v>
      </c>
      <c r="F333" s="162" t="s">
        <v>633</v>
      </c>
      <c r="G333" s="306" t="s">
        <v>759</v>
      </c>
      <c r="H333" s="178" t="s">
        <v>623</v>
      </c>
      <c r="I333" s="178" t="s">
        <v>624</v>
      </c>
      <c r="J333" s="289">
        <v>2</v>
      </c>
      <c r="K333" s="289"/>
      <c r="L333" s="162" t="s">
        <v>167</v>
      </c>
      <c r="M333" s="162"/>
      <c r="N333" s="178" t="s">
        <v>345</v>
      </c>
      <c r="O333" s="148">
        <v>553.77049180327867</v>
      </c>
      <c r="P333" s="148">
        <v>675.6</v>
      </c>
      <c r="Q333" s="148">
        <v>675.6</v>
      </c>
      <c r="R333" s="148"/>
      <c r="S333" s="148"/>
      <c r="T333" s="148"/>
      <c r="U333" s="148"/>
      <c r="V333" s="148"/>
      <c r="W333" s="149" t="s">
        <v>87</v>
      </c>
      <c r="X333" s="176" t="s">
        <v>696</v>
      </c>
      <c r="Y333" s="149" t="s">
        <v>71</v>
      </c>
      <c r="Z333" s="153">
        <v>46130</v>
      </c>
      <c r="AA333" s="153">
        <v>46184</v>
      </c>
      <c r="AB333" s="149"/>
      <c r="AC333" s="149"/>
      <c r="AD333" s="149"/>
      <c r="AE333" s="149"/>
      <c r="AF333" s="149" t="s">
        <v>759</v>
      </c>
      <c r="AG333" s="149" t="s">
        <v>346</v>
      </c>
      <c r="AH333" s="149">
        <v>876</v>
      </c>
      <c r="AI333" s="149" t="s">
        <v>73</v>
      </c>
      <c r="AJ333" s="166">
        <v>1</v>
      </c>
      <c r="AK333" s="185" t="s">
        <v>181</v>
      </c>
      <c r="AL333" s="149" t="s">
        <v>392</v>
      </c>
      <c r="AM333" s="153">
        <v>46204</v>
      </c>
      <c r="AN333" s="153">
        <v>46204</v>
      </c>
      <c r="AO333" s="153">
        <v>46387</v>
      </c>
      <c r="AP333" s="183" t="s">
        <v>660</v>
      </c>
      <c r="AQ333" s="166"/>
      <c r="AR333" s="166"/>
      <c r="AS333" s="149"/>
      <c r="AT333" s="149"/>
      <c r="AU333" s="149"/>
      <c r="AV333" s="149"/>
      <c r="AW333" s="153"/>
      <c r="AX333" s="197"/>
      <c r="AY333" s="180"/>
      <c r="AZ333" s="149"/>
      <c r="BA333" s="149"/>
      <c r="BB333" s="149"/>
      <c r="BC333" s="218"/>
      <c r="BD333" s="218"/>
    </row>
    <row r="334" spans="1:56" s="181" customFormat="1" ht="58.7" customHeight="1" x14ac:dyDescent="0.25">
      <c r="A334" s="183" t="s">
        <v>607</v>
      </c>
      <c r="B334" s="181" t="s">
        <v>2081</v>
      </c>
      <c r="C334" s="289" t="s">
        <v>60</v>
      </c>
      <c r="D334" s="289" t="s">
        <v>691</v>
      </c>
      <c r="E334" s="289" t="s">
        <v>341</v>
      </c>
      <c r="F334" s="162" t="s">
        <v>633</v>
      </c>
      <c r="G334" s="306" t="s">
        <v>760</v>
      </c>
      <c r="H334" s="178" t="s">
        <v>623</v>
      </c>
      <c r="I334" s="178" t="s">
        <v>624</v>
      </c>
      <c r="J334" s="289">
        <v>2</v>
      </c>
      <c r="K334" s="289"/>
      <c r="L334" s="162" t="s">
        <v>167</v>
      </c>
      <c r="M334" s="162"/>
      <c r="N334" s="178" t="s">
        <v>345</v>
      </c>
      <c r="O334" s="148">
        <v>409.18032786885249</v>
      </c>
      <c r="P334" s="148">
        <v>499.2</v>
      </c>
      <c r="Q334" s="148">
        <v>499.2</v>
      </c>
      <c r="R334" s="148"/>
      <c r="S334" s="148"/>
      <c r="T334" s="148"/>
      <c r="U334" s="148"/>
      <c r="V334" s="148"/>
      <c r="W334" s="149" t="s">
        <v>404</v>
      </c>
      <c r="X334" s="176" t="s">
        <v>696</v>
      </c>
      <c r="Y334" s="149" t="s">
        <v>71</v>
      </c>
      <c r="Z334" s="153">
        <v>46065</v>
      </c>
      <c r="AA334" s="153">
        <v>46093</v>
      </c>
      <c r="AB334" s="149"/>
      <c r="AC334" s="149"/>
      <c r="AD334" s="149"/>
      <c r="AE334" s="149"/>
      <c r="AF334" s="149" t="s">
        <v>760</v>
      </c>
      <c r="AG334" s="149" t="s">
        <v>346</v>
      </c>
      <c r="AH334" s="149">
        <v>876</v>
      </c>
      <c r="AI334" s="149" t="s">
        <v>73</v>
      </c>
      <c r="AJ334" s="166">
        <v>1</v>
      </c>
      <c r="AK334" s="185" t="s">
        <v>181</v>
      </c>
      <c r="AL334" s="149" t="s">
        <v>392</v>
      </c>
      <c r="AM334" s="153">
        <v>46113</v>
      </c>
      <c r="AN334" s="153">
        <v>46113</v>
      </c>
      <c r="AO334" s="153">
        <v>46387</v>
      </c>
      <c r="AP334" s="149">
        <v>2026</v>
      </c>
      <c r="AQ334" s="166"/>
      <c r="AR334" s="166"/>
      <c r="AS334" s="149"/>
      <c r="AT334" s="149"/>
      <c r="AU334" s="149"/>
      <c r="AV334" s="149"/>
      <c r="AW334" s="153"/>
      <c r="AX334" s="197"/>
      <c r="AY334" s="180"/>
      <c r="AZ334" s="149"/>
      <c r="BA334" s="149"/>
      <c r="BB334" s="149"/>
      <c r="BC334" s="149"/>
      <c r="BD334" s="149"/>
    </row>
    <row r="335" spans="1:56" s="181" customFormat="1" ht="66.75" customHeight="1" x14ac:dyDescent="0.25">
      <c r="A335" s="183" t="s">
        <v>607</v>
      </c>
      <c r="B335" s="181" t="s">
        <v>2082</v>
      </c>
      <c r="C335" s="289" t="s">
        <v>60</v>
      </c>
      <c r="D335" s="289" t="s">
        <v>691</v>
      </c>
      <c r="E335" s="289" t="s">
        <v>341</v>
      </c>
      <c r="F335" s="289" t="s">
        <v>704</v>
      </c>
      <c r="G335" s="306" t="s">
        <v>761</v>
      </c>
      <c r="H335" s="183" t="s">
        <v>640</v>
      </c>
      <c r="I335" s="289" t="s">
        <v>641</v>
      </c>
      <c r="J335" s="289">
        <v>1</v>
      </c>
      <c r="K335" s="289"/>
      <c r="L335" s="162" t="s">
        <v>167</v>
      </c>
      <c r="M335" s="288"/>
      <c r="N335" s="178" t="s">
        <v>345</v>
      </c>
      <c r="O335" s="148">
        <v>409.18032786885249</v>
      </c>
      <c r="P335" s="148">
        <v>499.2</v>
      </c>
      <c r="Q335" s="148">
        <v>499.2</v>
      </c>
      <c r="R335" s="148"/>
      <c r="S335" s="148"/>
      <c r="T335" s="148"/>
      <c r="U335" s="148"/>
      <c r="V335" s="148"/>
      <c r="W335" s="149" t="s">
        <v>404</v>
      </c>
      <c r="X335" s="176" t="s">
        <v>696</v>
      </c>
      <c r="Y335" s="149" t="s">
        <v>71</v>
      </c>
      <c r="Z335" s="153">
        <v>46065</v>
      </c>
      <c r="AA335" s="153">
        <v>46093</v>
      </c>
      <c r="AB335" s="149"/>
      <c r="AC335" s="149"/>
      <c r="AD335" s="149"/>
      <c r="AE335" s="149"/>
      <c r="AF335" s="149" t="s">
        <v>761</v>
      </c>
      <c r="AG335" s="149" t="s">
        <v>346</v>
      </c>
      <c r="AH335" s="149">
        <v>876</v>
      </c>
      <c r="AI335" s="149" t="s">
        <v>73</v>
      </c>
      <c r="AJ335" s="166">
        <v>1</v>
      </c>
      <c r="AK335" s="185" t="s">
        <v>181</v>
      </c>
      <c r="AL335" s="149" t="s">
        <v>392</v>
      </c>
      <c r="AM335" s="153">
        <v>46113</v>
      </c>
      <c r="AN335" s="153">
        <v>46113</v>
      </c>
      <c r="AO335" s="153">
        <v>46387</v>
      </c>
      <c r="AP335" s="149">
        <v>2026</v>
      </c>
      <c r="AQ335" s="166"/>
      <c r="AR335" s="166"/>
      <c r="AS335" s="149"/>
      <c r="AT335" s="149"/>
      <c r="AU335" s="149"/>
      <c r="AV335" s="149"/>
      <c r="AW335" s="153"/>
      <c r="AX335" s="197"/>
      <c r="AY335" s="180"/>
      <c r="AZ335" s="149"/>
      <c r="BA335" s="149"/>
      <c r="BB335" s="149"/>
      <c r="BC335" s="218"/>
      <c r="BD335" s="218"/>
    </row>
    <row r="336" spans="1:56" s="181" customFormat="1" ht="63.95" customHeight="1" x14ac:dyDescent="0.25">
      <c r="A336" s="183" t="s">
        <v>607</v>
      </c>
      <c r="B336" s="289" t="s">
        <v>2058</v>
      </c>
      <c r="C336" s="289" t="s">
        <v>60</v>
      </c>
      <c r="D336" s="289" t="s">
        <v>691</v>
      </c>
      <c r="E336" s="289" t="s">
        <v>341</v>
      </c>
      <c r="F336" s="289" t="s">
        <v>626</v>
      </c>
      <c r="G336" s="306" t="s">
        <v>762</v>
      </c>
      <c r="H336" s="183" t="s">
        <v>628</v>
      </c>
      <c r="I336" s="183" t="s">
        <v>629</v>
      </c>
      <c r="J336" s="289">
        <v>1</v>
      </c>
      <c r="K336" s="289"/>
      <c r="L336" s="289" t="s">
        <v>167</v>
      </c>
      <c r="M336" s="288"/>
      <c r="N336" s="178" t="s">
        <v>345</v>
      </c>
      <c r="O336" s="148">
        <v>3579</v>
      </c>
      <c r="P336" s="148">
        <v>3579</v>
      </c>
      <c r="Q336" s="148">
        <v>3579</v>
      </c>
      <c r="R336" s="148"/>
      <c r="S336" s="148"/>
      <c r="T336" s="148"/>
      <c r="U336" s="148"/>
      <c r="V336" s="148"/>
      <c r="W336" s="283" t="s">
        <v>2522</v>
      </c>
      <c r="X336" s="176" t="s">
        <v>696</v>
      </c>
      <c r="Y336" s="149" t="s">
        <v>71</v>
      </c>
      <c r="Z336" s="153">
        <v>46077</v>
      </c>
      <c r="AA336" s="153">
        <v>46134</v>
      </c>
      <c r="AB336" s="162"/>
      <c r="AC336" s="149"/>
      <c r="AD336" s="149"/>
      <c r="AE336" s="149"/>
      <c r="AF336" s="149" t="s">
        <v>762</v>
      </c>
      <c r="AG336" s="149" t="s">
        <v>346</v>
      </c>
      <c r="AH336" s="149">
        <v>876</v>
      </c>
      <c r="AI336" s="149" t="s">
        <v>73</v>
      </c>
      <c r="AJ336" s="166">
        <v>1</v>
      </c>
      <c r="AK336" s="185" t="s">
        <v>181</v>
      </c>
      <c r="AL336" s="149" t="s">
        <v>392</v>
      </c>
      <c r="AM336" s="153">
        <v>46154</v>
      </c>
      <c r="AN336" s="153">
        <v>46166</v>
      </c>
      <c r="AO336" s="153">
        <v>46530</v>
      </c>
      <c r="AP336" s="149">
        <v>2026</v>
      </c>
      <c r="AQ336" s="166"/>
      <c r="AR336" s="166"/>
      <c r="AS336" s="149"/>
      <c r="AT336" s="149"/>
      <c r="AU336" s="149"/>
      <c r="AV336" s="149"/>
      <c r="AW336" s="183"/>
      <c r="AX336" s="183"/>
      <c r="AY336" s="219"/>
      <c r="AZ336" s="180"/>
      <c r="BA336" s="149"/>
      <c r="BB336" s="149"/>
      <c r="BC336" s="220"/>
      <c r="BD336" s="221"/>
    </row>
    <row r="337" spans="1:56" s="181" customFormat="1" ht="60" customHeight="1" x14ac:dyDescent="0.25">
      <c r="A337" s="183" t="s">
        <v>607</v>
      </c>
      <c r="B337" s="289" t="s">
        <v>2059</v>
      </c>
      <c r="C337" s="289" t="s">
        <v>60</v>
      </c>
      <c r="D337" s="289" t="s">
        <v>691</v>
      </c>
      <c r="E337" s="289" t="s">
        <v>341</v>
      </c>
      <c r="F337" s="289" t="s">
        <v>626</v>
      </c>
      <c r="G337" s="306" t="s">
        <v>763</v>
      </c>
      <c r="H337" s="183" t="s">
        <v>628</v>
      </c>
      <c r="I337" s="183" t="s">
        <v>629</v>
      </c>
      <c r="J337" s="289">
        <v>1</v>
      </c>
      <c r="K337" s="289"/>
      <c r="L337" s="162" t="s">
        <v>167</v>
      </c>
      <c r="M337" s="288"/>
      <c r="N337" s="178" t="s">
        <v>345</v>
      </c>
      <c r="O337" s="148">
        <v>80</v>
      </c>
      <c r="P337" s="148">
        <v>80</v>
      </c>
      <c r="Q337" s="148">
        <v>80</v>
      </c>
      <c r="R337" s="148"/>
      <c r="S337" s="148"/>
      <c r="T337" s="148"/>
      <c r="U337" s="148"/>
      <c r="V337" s="148"/>
      <c r="W337" s="149" t="s">
        <v>404</v>
      </c>
      <c r="X337" s="176" t="s">
        <v>696</v>
      </c>
      <c r="Y337" s="149" t="s">
        <v>378</v>
      </c>
      <c r="Z337" s="153">
        <v>46101</v>
      </c>
      <c r="AA337" s="153">
        <v>46115</v>
      </c>
      <c r="AB337" s="149"/>
      <c r="AC337" s="149"/>
      <c r="AD337" s="149"/>
      <c r="AE337" s="149"/>
      <c r="AF337" s="149" t="str">
        <f>G337</f>
        <v>Приобретение лицензий ПО ОрионПро для действующей системы охранной сигнализации</v>
      </c>
      <c r="AG337" s="149" t="s">
        <v>346</v>
      </c>
      <c r="AH337" s="149">
        <v>876</v>
      </c>
      <c r="AI337" s="149" t="s">
        <v>73</v>
      </c>
      <c r="AJ337" s="166">
        <v>1</v>
      </c>
      <c r="AK337" s="185" t="s">
        <v>181</v>
      </c>
      <c r="AL337" s="149" t="s">
        <v>392</v>
      </c>
      <c r="AM337" s="153">
        <v>46135</v>
      </c>
      <c r="AN337" s="153">
        <v>46137</v>
      </c>
      <c r="AO337" s="153">
        <v>46501</v>
      </c>
      <c r="AP337" s="166" t="s">
        <v>645</v>
      </c>
      <c r="AQ337" s="166"/>
      <c r="AR337" s="166"/>
      <c r="AS337" s="149"/>
      <c r="AT337" s="149"/>
      <c r="AU337" s="149"/>
      <c r="AV337" s="149"/>
      <c r="AW337" s="153"/>
      <c r="AX337" s="197"/>
      <c r="AY337" s="180"/>
      <c r="AZ337" s="149"/>
      <c r="BA337" s="149"/>
      <c r="BB337" s="149"/>
      <c r="BC337" s="149"/>
      <c r="BD337" s="149"/>
    </row>
    <row r="338" spans="1:56" s="181" customFormat="1" ht="101.25" customHeight="1" x14ac:dyDescent="0.25">
      <c r="A338" s="183" t="s">
        <v>607</v>
      </c>
      <c r="B338" s="289" t="s">
        <v>2060</v>
      </c>
      <c r="C338" s="289" t="s">
        <v>60</v>
      </c>
      <c r="D338" s="289" t="s">
        <v>691</v>
      </c>
      <c r="E338" s="289" t="s">
        <v>341</v>
      </c>
      <c r="F338" s="289" t="s">
        <v>626</v>
      </c>
      <c r="G338" s="306" t="s">
        <v>764</v>
      </c>
      <c r="H338" s="183" t="s">
        <v>628</v>
      </c>
      <c r="I338" s="183" t="s">
        <v>629</v>
      </c>
      <c r="J338" s="289">
        <v>1</v>
      </c>
      <c r="K338" s="289"/>
      <c r="L338" s="162" t="s">
        <v>167</v>
      </c>
      <c r="M338" s="288"/>
      <c r="N338" s="178" t="s">
        <v>345</v>
      </c>
      <c r="O338" s="148">
        <v>2098.3606557377047</v>
      </c>
      <c r="P338" s="148">
        <v>2560</v>
      </c>
      <c r="Q338" s="148">
        <v>2560</v>
      </c>
      <c r="R338" s="148"/>
      <c r="S338" s="148"/>
      <c r="T338" s="148"/>
      <c r="U338" s="148"/>
      <c r="V338" s="148"/>
      <c r="W338" s="283" t="s">
        <v>2522</v>
      </c>
      <c r="X338" s="176" t="s">
        <v>696</v>
      </c>
      <c r="Y338" s="149" t="s">
        <v>71</v>
      </c>
      <c r="Z338" s="151">
        <v>46219</v>
      </c>
      <c r="AA338" s="153">
        <v>46276</v>
      </c>
      <c r="AB338" s="149"/>
      <c r="AC338" s="149"/>
      <c r="AD338" s="149"/>
      <c r="AE338" s="149"/>
      <c r="AF338" s="149" t="s">
        <v>764</v>
      </c>
      <c r="AG338" s="149" t="s">
        <v>346</v>
      </c>
      <c r="AH338" s="149">
        <v>876</v>
      </c>
      <c r="AI338" s="149" t="s">
        <v>73</v>
      </c>
      <c r="AJ338" s="166">
        <v>1</v>
      </c>
      <c r="AK338" s="185" t="s">
        <v>181</v>
      </c>
      <c r="AL338" s="149" t="s">
        <v>392</v>
      </c>
      <c r="AM338" s="153">
        <v>46296</v>
      </c>
      <c r="AN338" s="153">
        <v>46296</v>
      </c>
      <c r="AO338" s="151">
        <v>46660</v>
      </c>
      <c r="AP338" s="166" t="s">
        <v>645</v>
      </c>
      <c r="AQ338" s="166"/>
      <c r="AR338" s="166"/>
      <c r="AS338" s="149"/>
      <c r="AT338" s="149"/>
      <c r="AU338" s="149"/>
      <c r="AV338" s="149"/>
      <c r="AW338" s="153"/>
      <c r="AX338" s="197"/>
      <c r="AY338" s="180"/>
      <c r="AZ338" s="149"/>
      <c r="BA338" s="149"/>
      <c r="BB338" s="149"/>
      <c r="BC338" s="216"/>
      <c r="BD338" s="217"/>
    </row>
    <row r="339" spans="1:56" s="181" customFormat="1" ht="77.25" customHeight="1" x14ac:dyDescent="0.25">
      <c r="A339" s="183" t="s">
        <v>607</v>
      </c>
      <c r="B339" s="289" t="s">
        <v>2061</v>
      </c>
      <c r="C339" s="289" t="s">
        <v>60</v>
      </c>
      <c r="D339" s="289" t="s">
        <v>691</v>
      </c>
      <c r="E339" s="289" t="s">
        <v>341</v>
      </c>
      <c r="F339" s="289" t="s">
        <v>626</v>
      </c>
      <c r="G339" s="306" t="s">
        <v>765</v>
      </c>
      <c r="H339" s="183" t="s">
        <v>628</v>
      </c>
      <c r="I339" s="183" t="s">
        <v>629</v>
      </c>
      <c r="J339" s="289">
        <v>1</v>
      </c>
      <c r="K339" s="289"/>
      <c r="L339" s="162" t="s">
        <v>167</v>
      </c>
      <c r="M339" s="288"/>
      <c r="N339" s="178" t="s">
        <v>345</v>
      </c>
      <c r="O339" s="148">
        <v>174.8</v>
      </c>
      <c r="P339" s="148">
        <v>174.8</v>
      </c>
      <c r="Q339" s="148">
        <v>174.8</v>
      </c>
      <c r="R339" s="148"/>
      <c r="S339" s="148"/>
      <c r="T339" s="148"/>
      <c r="U339" s="148"/>
      <c r="V339" s="148"/>
      <c r="W339" s="149" t="s">
        <v>404</v>
      </c>
      <c r="X339" s="176" t="s">
        <v>696</v>
      </c>
      <c r="Y339" s="149" t="s">
        <v>71</v>
      </c>
      <c r="Z339" s="153">
        <v>46065</v>
      </c>
      <c r="AA339" s="153">
        <v>46093</v>
      </c>
      <c r="AB339" s="149"/>
      <c r="AC339" s="149"/>
      <c r="AD339" s="149"/>
      <c r="AE339" s="149"/>
      <c r="AF339" s="149" t="s">
        <v>765</v>
      </c>
      <c r="AG339" s="149" t="s">
        <v>346</v>
      </c>
      <c r="AH339" s="149">
        <v>876</v>
      </c>
      <c r="AI339" s="149" t="s">
        <v>73</v>
      </c>
      <c r="AJ339" s="166">
        <v>1</v>
      </c>
      <c r="AK339" s="185" t="s">
        <v>181</v>
      </c>
      <c r="AL339" s="149" t="s">
        <v>392</v>
      </c>
      <c r="AM339" s="153">
        <v>46113</v>
      </c>
      <c r="AN339" s="153">
        <v>46113</v>
      </c>
      <c r="AO339" s="151">
        <v>46477</v>
      </c>
      <c r="AP339" s="166" t="s">
        <v>645</v>
      </c>
      <c r="AQ339" s="166"/>
      <c r="AR339" s="166"/>
      <c r="AS339" s="149"/>
      <c r="AT339" s="149"/>
      <c r="AU339" s="149"/>
      <c r="AV339" s="149"/>
      <c r="AW339" s="153"/>
      <c r="AX339" s="197"/>
      <c r="AY339" s="180"/>
      <c r="AZ339" s="149"/>
      <c r="BA339" s="149"/>
      <c r="BB339" s="149"/>
      <c r="BC339" s="222"/>
      <c r="BD339" s="223"/>
    </row>
    <row r="340" spans="1:56" s="181" customFormat="1" ht="63.95" customHeight="1" x14ac:dyDescent="0.25">
      <c r="A340" s="183" t="s">
        <v>607</v>
      </c>
      <c r="B340" s="289" t="s">
        <v>2062</v>
      </c>
      <c r="C340" s="289" t="s">
        <v>60</v>
      </c>
      <c r="D340" s="289" t="s">
        <v>691</v>
      </c>
      <c r="E340" s="289" t="s">
        <v>341</v>
      </c>
      <c r="F340" s="289" t="s">
        <v>626</v>
      </c>
      <c r="G340" s="306" t="s">
        <v>766</v>
      </c>
      <c r="H340" s="183" t="s">
        <v>628</v>
      </c>
      <c r="I340" s="183" t="s">
        <v>629</v>
      </c>
      <c r="J340" s="289">
        <v>1</v>
      </c>
      <c r="K340" s="289"/>
      <c r="L340" s="162" t="s">
        <v>167</v>
      </c>
      <c r="M340" s="288"/>
      <c r="N340" s="178" t="s">
        <v>345</v>
      </c>
      <c r="O340" s="148">
        <v>20</v>
      </c>
      <c r="P340" s="148">
        <v>20</v>
      </c>
      <c r="Q340" s="148">
        <v>20</v>
      </c>
      <c r="R340" s="148"/>
      <c r="S340" s="148"/>
      <c r="T340" s="148"/>
      <c r="U340" s="148"/>
      <c r="V340" s="148"/>
      <c r="W340" s="149" t="s">
        <v>404</v>
      </c>
      <c r="X340" s="176" t="s">
        <v>696</v>
      </c>
      <c r="Y340" s="149" t="s">
        <v>378</v>
      </c>
      <c r="Z340" s="153">
        <v>46155</v>
      </c>
      <c r="AA340" s="153">
        <v>46169</v>
      </c>
      <c r="AB340" s="149"/>
      <c r="AC340" s="149"/>
      <c r="AD340" s="149"/>
      <c r="AE340" s="149"/>
      <c r="AF340" s="149" t="str">
        <f>G340</f>
        <v>Приобретение лицензий для использования конструктора Тильды</v>
      </c>
      <c r="AG340" s="149" t="s">
        <v>346</v>
      </c>
      <c r="AH340" s="149">
        <v>876</v>
      </c>
      <c r="AI340" s="149" t="s">
        <v>73</v>
      </c>
      <c r="AJ340" s="166">
        <v>1</v>
      </c>
      <c r="AK340" s="185" t="s">
        <v>181</v>
      </c>
      <c r="AL340" s="149" t="s">
        <v>392</v>
      </c>
      <c r="AM340" s="153">
        <v>46189</v>
      </c>
      <c r="AN340" s="153">
        <v>46190</v>
      </c>
      <c r="AO340" s="153">
        <v>46554</v>
      </c>
      <c r="AP340" s="166" t="s">
        <v>645</v>
      </c>
      <c r="AQ340" s="166"/>
      <c r="AR340" s="166"/>
      <c r="AS340" s="149"/>
      <c r="AT340" s="149"/>
      <c r="AU340" s="149"/>
      <c r="AV340" s="149"/>
      <c r="AW340" s="153"/>
      <c r="AX340" s="197"/>
      <c r="AY340" s="180"/>
      <c r="AZ340" s="149"/>
      <c r="BA340" s="149"/>
      <c r="BB340" s="149"/>
      <c r="BC340" s="149"/>
      <c r="BD340" s="149"/>
    </row>
    <row r="341" spans="1:56" s="181" customFormat="1" ht="62.25" customHeight="1" x14ac:dyDescent="0.25">
      <c r="A341" s="183" t="s">
        <v>607</v>
      </c>
      <c r="B341" s="289" t="s">
        <v>2063</v>
      </c>
      <c r="C341" s="289" t="s">
        <v>60</v>
      </c>
      <c r="D341" s="289" t="s">
        <v>691</v>
      </c>
      <c r="E341" s="289" t="s">
        <v>341</v>
      </c>
      <c r="F341" s="289" t="s">
        <v>626</v>
      </c>
      <c r="G341" s="306" t="s">
        <v>767</v>
      </c>
      <c r="H341" s="183" t="s">
        <v>628</v>
      </c>
      <c r="I341" s="183" t="s">
        <v>629</v>
      </c>
      <c r="J341" s="289">
        <v>1</v>
      </c>
      <c r="K341" s="289"/>
      <c r="L341" s="162" t="s">
        <v>167</v>
      </c>
      <c r="M341" s="288"/>
      <c r="N341" s="178" t="s">
        <v>345</v>
      </c>
      <c r="O341" s="148">
        <v>513.4</v>
      </c>
      <c r="P341" s="148">
        <v>513.4</v>
      </c>
      <c r="Q341" s="148">
        <v>513.4</v>
      </c>
      <c r="R341" s="148"/>
      <c r="S341" s="148"/>
      <c r="T341" s="148"/>
      <c r="U341" s="148"/>
      <c r="V341" s="148"/>
      <c r="W341" s="283" t="s">
        <v>2522</v>
      </c>
      <c r="X341" s="176" t="s">
        <v>696</v>
      </c>
      <c r="Y341" s="149" t="s">
        <v>71</v>
      </c>
      <c r="Z341" s="151">
        <v>46097</v>
      </c>
      <c r="AA341" s="153">
        <v>46154</v>
      </c>
      <c r="AB341" s="149"/>
      <c r="AC341" s="149"/>
      <c r="AD341" s="149"/>
      <c r="AE341" s="149"/>
      <c r="AF341" s="149" t="s">
        <v>767</v>
      </c>
      <c r="AG341" s="149" t="s">
        <v>346</v>
      </c>
      <c r="AH341" s="149">
        <v>876</v>
      </c>
      <c r="AI341" s="149" t="s">
        <v>73</v>
      </c>
      <c r="AJ341" s="166">
        <v>1</v>
      </c>
      <c r="AK341" s="185" t="s">
        <v>181</v>
      </c>
      <c r="AL341" s="149" t="s">
        <v>392</v>
      </c>
      <c r="AM341" s="153">
        <v>46174</v>
      </c>
      <c r="AN341" s="153">
        <v>46174</v>
      </c>
      <c r="AO341" s="151">
        <v>46538</v>
      </c>
      <c r="AP341" s="166" t="s">
        <v>645</v>
      </c>
      <c r="AQ341" s="166"/>
      <c r="AR341" s="166"/>
      <c r="AS341" s="149"/>
      <c r="AT341" s="149"/>
      <c r="AU341" s="149"/>
      <c r="AV341" s="149"/>
      <c r="AW341" s="153"/>
      <c r="AX341" s="197"/>
      <c r="AY341" s="180"/>
      <c r="AZ341" s="149"/>
      <c r="BA341" s="149"/>
      <c r="BB341" s="149"/>
      <c r="BC341" s="216"/>
      <c r="BD341" s="217"/>
    </row>
    <row r="342" spans="1:56" s="181" customFormat="1" ht="58.7" customHeight="1" x14ac:dyDescent="0.25">
      <c r="A342" s="183" t="s">
        <v>607</v>
      </c>
      <c r="B342" s="289" t="s">
        <v>2064</v>
      </c>
      <c r="C342" s="289" t="s">
        <v>60</v>
      </c>
      <c r="D342" s="289" t="s">
        <v>691</v>
      </c>
      <c r="E342" s="289" t="s">
        <v>341</v>
      </c>
      <c r="F342" s="289" t="s">
        <v>626</v>
      </c>
      <c r="G342" s="306" t="s">
        <v>768</v>
      </c>
      <c r="H342" s="183" t="s">
        <v>628</v>
      </c>
      <c r="I342" s="183" t="s">
        <v>629</v>
      </c>
      <c r="J342" s="289">
        <v>1</v>
      </c>
      <c r="K342" s="289"/>
      <c r="L342" s="162" t="s">
        <v>167</v>
      </c>
      <c r="M342" s="288"/>
      <c r="N342" s="178" t="s">
        <v>345</v>
      </c>
      <c r="O342" s="148">
        <v>125</v>
      </c>
      <c r="P342" s="148">
        <v>125</v>
      </c>
      <c r="Q342" s="148">
        <v>125</v>
      </c>
      <c r="R342" s="148"/>
      <c r="S342" s="148"/>
      <c r="T342" s="148"/>
      <c r="U342" s="148"/>
      <c r="V342" s="148"/>
      <c r="W342" s="149" t="s">
        <v>404</v>
      </c>
      <c r="X342" s="176" t="s">
        <v>696</v>
      </c>
      <c r="Y342" s="149" t="s">
        <v>71</v>
      </c>
      <c r="Z342" s="153">
        <v>46161</v>
      </c>
      <c r="AA342" s="153">
        <v>46192</v>
      </c>
      <c r="AB342" s="149"/>
      <c r="AC342" s="149"/>
      <c r="AD342" s="149"/>
      <c r="AE342" s="149"/>
      <c r="AF342" s="149" t="s">
        <v>768</v>
      </c>
      <c r="AG342" s="149" t="s">
        <v>346</v>
      </c>
      <c r="AH342" s="149">
        <v>876</v>
      </c>
      <c r="AI342" s="149" t="s">
        <v>73</v>
      </c>
      <c r="AJ342" s="166">
        <v>1</v>
      </c>
      <c r="AK342" s="185" t="s">
        <v>181</v>
      </c>
      <c r="AL342" s="149" t="s">
        <v>392</v>
      </c>
      <c r="AM342" s="153">
        <v>46212</v>
      </c>
      <c r="AN342" s="153">
        <v>46219</v>
      </c>
      <c r="AO342" s="153">
        <v>46583</v>
      </c>
      <c r="AP342" s="166" t="s">
        <v>645</v>
      </c>
      <c r="AQ342" s="166"/>
      <c r="AR342" s="166"/>
      <c r="AS342" s="149"/>
      <c r="AT342" s="149"/>
      <c r="AU342" s="149"/>
      <c r="AV342" s="149"/>
      <c r="AW342" s="153"/>
      <c r="AX342" s="197"/>
      <c r="AY342" s="180"/>
      <c r="AZ342" s="149"/>
      <c r="BA342" s="149"/>
      <c r="BB342" s="149"/>
      <c r="BC342" s="149"/>
      <c r="BD342" s="149"/>
    </row>
    <row r="343" spans="1:56" s="181" customFormat="1" ht="62.25" customHeight="1" x14ac:dyDescent="0.25">
      <c r="A343" s="183" t="s">
        <v>607</v>
      </c>
      <c r="B343" s="289" t="s">
        <v>2065</v>
      </c>
      <c r="C343" s="289" t="s">
        <v>60</v>
      </c>
      <c r="D343" s="289" t="s">
        <v>691</v>
      </c>
      <c r="E343" s="289" t="s">
        <v>341</v>
      </c>
      <c r="F343" s="289" t="s">
        <v>626</v>
      </c>
      <c r="G343" s="306" t="s">
        <v>769</v>
      </c>
      <c r="H343" s="183" t="s">
        <v>628</v>
      </c>
      <c r="I343" s="183" t="s">
        <v>629</v>
      </c>
      <c r="J343" s="289">
        <v>1</v>
      </c>
      <c r="K343" s="289"/>
      <c r="L343" s="289" t="s">
        <v>167</v>
      </c>
      <c r="M343" s="288"/>
      <c r="N343" s="178" t="s">
        <v>345</v>
      </c>
      <c r="O343" s="148">
        <v>400</v>
      </c>
      <c r="P343" s="148">
        <v>400</v>
      </c>
      <c r="Q343" s="148">
        <v>400</v>
      </c>
      <c r="R343" s="148"/>
      <c r="S343" s="148"/>
      <c r="T343" s="148"/>
      <c r="U343" s="148"/>
      <c r="V343" s="148"/>
      <c r="W343" s="149" t="s">
        <v>404</v>
      </c>
      <c r="X343" s="176" t="s">
        <v>696</v>
      </c>
      <c r="Y343" s="149" t="s">
        <v>71</v>
      </c>
      <c r="Z343" s="153">
        <v>46097</v>
      </c>
      <c r="AA343" s="153">
        <v>46126</v>
      </c>
      <c r="AB343" s="149"/>
      <c r="AC343" s="149"/>
      <c r="AD343" s="149"/>
      <c r="AE343" s="149"/>
      <c r="AF343" s="149" t="s">
        <v>769</v>
      </c>
      <c r="AG343" s="149" t="s">
        <v>346</v>
      </c>
      <c r="AH343" s="149">
        <v>876</v>
      </c>
      <c r="AI343" s="149" t="s">
        <v>73</v>
      </c>
      <c r="AJ343" s="166">
        <v>1</v>
      </c>
      <c r="AK343" s="185" t="s">
        <v>181</v>
      </c>
      <c r="AL343" s="149" t="s">
        <v>392</v>
      </c>
      <c r="AM343" s="153">
        <v>46146</v>
      </c>
      <c r="AN343" s="153">
        <v>46146</v>
      </c>
      <c r="AO343" s="153">
        <v>46510</v>
      </c>
      <c r="AP343" s="166" t="s">
        <v>645</v>
      </c>
      <c r="AQ343" s="166"/>
      <c r="AR343" s="166"/>
      <c r="AS343" s="149"/>
      <c r="AT343" s="149"/>
      <c r="AU343" s="149"/>
      <c r="AV343" s="149"/>
      <c r="AW343" s="153"/>
      <c r="AX343" s="197"/>
      <c r="AY343" s="180"/>
      <c r="AZ343" s="149"/>
      <c r="BA343" s="149"/>
      <c r="BB343" s="149"/>
      <c r="BC343" s="218"/>
      <c r="BD343" s="218"/>
    </row>
    <row r="344" spans="1:56" s="181" customFormat="1" ht="62.25" customHeight="1" x14ac:dyDescent="0.25">
      <c r="A344" s="183" t="s">
        <v>607</v>
      </c>
      <c r="B344" s="289" t="s">
        <v>2066</v>
      </c>
      <c r="C344" s="289" t="s">
        <v>60</v>
      </c>
      <c r="D344" s="289" t="s">
        <v>691</v>
      </c>
      <c r="E344" s="289" t="s">
        <v>341</v>
      </c>
      <c r="F344" s="289" t="s">
        <v>626</v>
      </c>
      <c r="G344" s="306" t="s">
        <v>770</v>
      </c>
      <c r="H344" s="183" t="s">
        <v>628</v>
      </c>
      <c r="I344" s="183" t="s">
        <v>629</v>
      </c>
      <c r="J344" s="289">
        <v>1</v>
      </c>
      <c r="K344" s="289"/>
      <c r="L344" s="289" t="s">
        <v>167</v>
      </c>
      <c r="M344" s="288"/>
      <c r="N344" s="178" t="s">
        <v>345</v>
      </c>
      <c r="O344" s="148">
        <v>600</v>
      </c>
      <c r="P344" s="148">
        <v>600</v>
      </c>
      <c r="Q344" s="148">
        <v>600</v>
      </c>
      <c r="R344" s="148"/>
      <c r="S344" s="148"/>
      <c r="T344" s="148"/>
      <c r="U344" s="148"/>
      <c r="V344" s="148"/>
      <c r="W344" s="283" t="s">
        <v>2522</v>
      </c>
      <c r="X344" s="176" t="s">
        <v>696</v>
      </c>
      <c r="Y344" s="149" t="s">
        <v>71</v>
      </c>
      <c r="Z344" s="150">
        <v>46041</v>
      </c>
      <c r="AA344" s="153">
        <v>46093</v>
      </c>
      <c r="AB344" s="149"/>
      <c r="AC344" s="149"/>
      <c r="AD344" s="149"/>
      <c r="AE344" s="149"/>
      <c r="AF344" s="149" t="s">
        <v>770</v>
      </c>
      <c r="AG344" s="149" t="s">
        <v>346</v>
      </c>
      <c r="AH344" s="149">
        <v>876</v>
      </c>
      <c r="AI344" s="149" t="s">
        <v>73</v>
      </c>
      <c r="AJ344" s="166">
        <v>1</v>
      </c>
      <c r="AK344" s="185" t="s">
        <v>181</v>
      </c>
      <c r="AL344" s="149" t="s">
        <v>392</v>
      </c>
      <c r="AM344" s="153">
        <v>46113</v>
      </c>
      <c r="AN344" s="153">
        <v>46113</v>
      </c>
      <c r="AO344" s="151">
        <v>46477</v>
      </c>
      <c r="AP344" s="166" t="s">
        <v>645</v>
      </c>
      <c r="AQ344" s="166"/>
      <c r="AR344" s="166"/>
      <c r="AS344" s="149"/>
      <c r="AT344" s="149"/>
      <c r="AU344" s="149"/>
      <c r="AV344" s="149"/>
      <c r="AW344" s="153"/>
      <c r="AX344" s="197"/>
      <c r="AY344" s="180"/>
      <c r="AZ344" s="149"/>
      <c r="BA344" s="149"/>
      <c r="BB344" s="149"/>
      <c r="BC344" s="149"/>
      <c r="BD344" s="149"/>
    </row>
    <row r="345" spans="1:56" s="181" customFormat="1" ht="63.95" customHeight="1" x14ac:dyDescent="0.25">
      <c r="A345" s="183" t="s">
        <v>607</v>
      </c>
      <c r="B345" s="289" t="s">
        <v>2067</v>
      </c>
      <c r="C345" s="289" t="s">
        <v>60</v>
      </c>
      <c r="D345" s="289" t="s">
        <v>691</v>
      </c>
      <c r="E345" s="289" t="s">
        <v>341</v>
      </c>
      <c r="F345" s="289" t="s">
        <v>626</v>
      </c>
      <c r="G345" s="306" t="s">
        <v>771</v>
      </c>
      <c r="H345" s="183" t="s">
        <v>628</v>
      </c>
      <c r="I345" s="183" t="s">
        <v>629</v>
      </c>
      <c r="J345" s="289">
        <v>1</v>
      </c>
      <c r="K345" s="289"/>
      <c r="L345" s="289" t="s">
        <v>167</v>
      </c>
      <c r="M345" s="288"/>
      <c r="N345" s="178" t="s">
        <v>345</v>
      </c>
      <c r="O345" s="148">
        <v>219.78</v>
      </c>
      <c r="P345" s="148">
        <v>219.78</v>
      </c>
      <c r="Q345" s="148">
        <v>219.78</v>
      </c>
      <c r="R345" s="148"/>
      <c r="S345" s="148"/>
      <c r="T345" s="148"/>
      <c r="U345" s="148"/>
      <c r="V345" s="148"/>
      <c r="W345" s="149" t="s">
        <v>404</v>
      </c>
      <c r="X345" s="176" t="s">
        <v>696</v>
      </c>
      <c r="Y345" s="149" t="s">
        <v>71</v>
      </c>
      <c r="Z345" s="153">
        <v>46349</v>
      </c>
      <c r="AA345" s="153">
        <v>46379</v>
      </c>
      <c r="AB345" s="149"/>
      <c r="AC345" s="149"/>
      <c r="AD345" s="149"/>
      <c r="AE345" s="149"/>
      <c r="AF345" s="149" t="s">
        <v>771</v>
      </c>
      <c r="AG345" s="149" t="s">
        <v>346</v>
      </c>
      <c r="AH345" s="149">
        <v>876</v>
      </c>
      <c r="AI345" s="149" t="s">
        <v>73</v>
      </c>
      <c r="AJ345" s="166">
        <v>1</v>
      </c>
      <c r="AK345" s="185" t="s">
        <v>181</v>
      </c>
      <c r="AL345" s="149" t="s">
        <v>392</v>
      </c>
      <c r="AM345" s="153">
        <v>46399</v>
      </c>
      <c r="AN345" s="153">
        <v>46403</v>
      </c>
      <c r="AO345" s="153">
        <v>46767</v>
      </c>
      <c r="AP345" s="183" t="s">
        <v>654</v>
      </c>
      <c r="AQ345" s="166"/>
      <c r="AR345" s="166"/>
      <c r="AS345" s="149"/>
      <c r="AT345" s="149"/>
      <c r="AU345" s="149"/>
      <c r="AV345" s="149"/>
      <c r="AW345" s="153"/>
      <c r="AX345" s="197"/>
      <c r="AY345" s="180"/>
      <c r="AZ345" s="149"/>
      <c r="BA345" s="149"/>
      <c r="BB345" s="149"/>
      <c r="BC345" s="149"/>
      <c r="BD345" s="149"/>
    </row>
    <row r="346" spans="1:56" s="181" customFormat="1" ht="100.5" customHeight="1" x14ac:dyDescent="0.25">
      <c r="A346" s="183" t="s">
        <v>607</v>
      </c>
      <c r="B346" s="289" t="s">
        <v>2068</v>
      </c>
      <c r="C346" s="289" t="s">
        <v>60</v>
      </c>
      <c r="D346" s="289" t="s">
        <v>691</v>
      </c>
      <c r="E346" s="289" t="s">
        <v>341</v>
      </c>
      <c r="F346" s="289" t="s">
        <v>626</v>
      </c>
      <c r="G346" s="306" t="s">
        <v>772</v>
      </c>
      <c r="H346" s="183" t="s">
        <v>628</v>
      </c>
      <c r="I346" s="183" t="s">
        <v>629</v>
      </c>
      <c r="J346" s="289">
        <v>1</v>
      </c>
      <c r="K346" s="289"/>
      <c r="L346" s="289" t="s">
        <v>167</v>
      </c>
      <c r="M346" s="288"/>
      <c r="N346" s="178" t="s">
        <v>345</v>
      </c>
      <c r="O346" s="148">
        <v>500</v>
      </c>
      <c r="P346" s="148">
        <v>500</v>
      </c>
      <c r="Q346" s="148">
        <v>500</v>
      </c>
      <c r="R346" s="148"/>
      <c r="S346" s="148"/>
      <c r="T346" s="148"/>
      <c r="U346" s="148"/>
      <c r="V346" s="148"/>
      <c r="W346" s="149" t="s">
        <v>404</v>
      </c>
      <c r="X346" s="176" t="s">
        <v>696</v>
      </c>
      <c r="Y346" s="149" t="s">
        <v>71</v>
      </c>
      <c r="Z346" s="153">
        <v>46216</v>
      </c>
      <c r="AA346" s="153">
        <v>46247</v>
      </c>
      <c r="AB346" s="149"/>
      <c r="AC346" s="149"/>
      <c r="AD346" s="149"/>
      <c r="AE346" s="149"/>
      <c r="AF346" s="149" t="s">
        <v>772</v>
      </c>
      <c r="AG346" s="149" t="s">
        <v>346</v>
      </c>
      <c r="AH346" s="149">
        <v>876</v>
      </c>
      <c r="AI346" s="149" t="s">
        <v>73</v>
      </c>
      <c r="AJ346" s="166">
        <v>1</v>
      </c>
      <c r="AK346" s="185" t="s">
        <v>181</v>
      </c>
      <c r="AL346" s="149" t="s">
        <v>392</v>
      </c>
      <c r="AM346" s="153">
        <v>46267</v>
      </c>
      <c r="AN346" s="153">
        <v>46281</v>
      </c>
      <c r="AO346" s="153">
        <v>46645</v>
      </c>
      <c r="AP346" s="166" t="s">
        <v>645</v>
      </c>
      <c r="AQ346" s="166"/>
      <c r="AR346" s="166"/>
      <c r="AS346" s="149"/>
      <c r="AT346" s="149"/>
      <c r="AU346" s="149"/>
      <c r="AV346" s="149"/>
      <c r="AW346" s="153"/>
      <c r="AX346" s="197"/>
      <c r="AY346" s="180"/>
      <c r="AZ346" s="149"/>
      <c r="BA346" s="149"/>
      <c r="BB346" s="149"/>
      <c r="BC346" s="149"/>
      <c r="BD346" s="149"/>
    </row>
    <row r="347" spans="1:56" s="181" customFormat="1" ht="73.5" customHeight="1" x14ac:dyDescent="0.25">
      <c r="A347" s="183" t="s">
        <v>607</v>
      </c>
      <c r="B347" s="289" t="s">
        <v>2069</v>
      </c>
      <c r="C347" s="289" t="s">
        <v>60</v>
      </c>
      <c r="D347" s="289" t="s">
        <v>691</v>
      </c>
      <c r="E347" s="289" t="s">
        <v>341</v>
      </c>
      <c r="F347" s="289" t="s">
        <v>626</v>
      </c>
      <c r="G347" s="306" t="s">
        <v>773</v>
      </c>
      <c r="H347" s="183" t="s">
        <v>628</v>
      </c>
      <c r="I347" s="183" t="s">
        <v>629</v>
      </c>
      <c r="J347" s="289">
        <v>1</v>
      </c>
      <c r="K347" s="289"/>
      <c r="L347" s="162" t="s">
        <v>167</v>
      </c>
      <c r="M347" s="288"/>
      <c r="N347" s="178" t="s">
        <v>345</v>
      </c>
      <c r="O347" s="148">
        <v>216.7</v>
      </c>
      <c r="P347" s="148">
        <v>216.7</v>
      </c>
      <c r="Q347" s="148">
        <v>216.7</v>
      </c>
      <c r="R347" s="148"/>
      <c r="S347" s="148"/>
      <c r="T347" s="148"/>
      <c r="U347" s="148"/>
      <c r="V347" s="148"/>
      <c r="W347" s="149" t="s">
        <v>404</v>
      </c>
      <c r="X347" s="176" t="s">
        <v>696</v>
      </c>
      <c r="Y347" s="149" t="s">
        <v>71</v>
      </c>
      <c r="Z347" s="153">
        <v>46118</v>
      </c>
      <c r="AA347" s="153">
        <v>46148</v>
      </c>
      <c r="AB347" s="149"/>
      <c r="AC347" s="149"/>
      <c r="AD347" s="149"/>
      <c r="AE347" s="149"/>
      <c r="AF347" s="149" t="s">
        <v>773</v>
      </c>
      <c r="AG347" s="149" t="s">
        <v>346</v>
      </c>
      <c r="AH347" s="149">
        <v>876</v>
      </c>
      <c r="AI347" s="149" t="s">
        <v>73</v>
      </c>
      <c r="AJ347" s="166">
        <v>1</v>
      </c>
      <c r="AK347" s="185" t="s">
        <v>181</v>
      </c>
      <c r="AL347" s="149" t="s">
        <v>392</v>
      </c>
      <c r="AM347" s="153">
        <v>46168</v>
      </c>
      <c r="AN347" s="153">
        <v>46180</v>
      </c>
      <c r="AO347" s="153">
        <v>46544</v>
      </c>
      <c r="AP347" s="166" t="s">
        <v>645</v>
      </c>
      <c r="AQ347" s="166"/>
      <c r="AR347" s="166"/>
      <c r="AS347" s="149"/>
      <c r="AT347" s="149"/>
      <c r="AU347" s="149"/>
      <c r="AV347" s="149"/>
      <c r="AW347" s="153"/>
      <c r="AX347" s="197"/>
      <c r="AY347" s="180"/>
      <c r="AZ347" s="149"/>
      <c r="BA347" s="149"/>
      <c r="BB347" s="149"/>
      <c r="BC347" s="218"/>
      <c r="BD347" s="218"/>
    </row>
    <row r="348" spans="1:56" s="181" customFormat="1" ht="66" customHeight="1" x14ac:dyDescent="0.25">
      <c r="A348" s="183" t="s">
        <v>607</v>
      </c>
      <c r="B348" s="289" t="s">
        <v>2070</v>
      </c>
      <c r="C348" s="289" t="s">
        <v>60</v>
      </c>
      <c r="D348" s="289" t="s">
        <v>691</v>
      </c>
      <c r="E348" s="289" t="s">
        <v>341</v>
      </c>
      <c r="F348" s="289" t="s">
        <v>626</v>
      </c>
      <c r="G348" s="306" t="s">
        <v>774</v>
      </c>
      <c r="H348" s="183" t="s">
        <v>628</v>
      </c>
      <c r="I348" s="183" t="s">
        <v>629</v>
      </c>
      <c r="J348" s="289">
        <v>1</v>
      </c>
      <c r="K348" s="289"/>
      <c r="L348" s="289" t="s">
        <v>167</v>
      </c>
      <c r="M348" s="288"/>
      <c r="N348" s="178" t="s">
        <v>345</v>
      </c>
      <c r="O348" s="148">
        <v>882</v>
      </c>
      <c r="P348" s="148">
        <v>882</v>
      </c>
      <c r="Q348" s="148">
        <v>882</v>
      </c>
      <c r="R348" s="148"/>
      <c r="S348" s="148"/>
      <c r="T348" s="148"/>
      <c r="U348" s="148"/>
      <c r="V348" s="148"/>
      <c r="W348" s="283" t="s">
        <v>2522</v>
      </c>
      <c r="X348" s="176" t="s">
        <v>696</v>
      </c>
      <c r="Y348" s="149" t="s">
        <v>71</v>
      </c>
      <c r="Z348" s="153">
        <v>46150</v>
      </c>
      <c r="AA348" s="153">
        <v>46206</v>
      </c>
      <c r="AB348" s="149"/>
      <c r="AC348" s="149"/>
      <c r="AD348" s="149"/>
      <c r="AE348" s="149"/>
      <c r="AF348" s="149" t="s">
        <v>774</v>
      </c>
      <c r="AG348" s="149" t="s">
        <v>346</v>
      </c>
      <c r="AH348" s="149">
        <v>876</v>
      </c>
      <c r="AI348" s="149" t="s">
        <v>73</v>
      </c>
      <c r="AJ348" s="166">
        <v>1</v>
      </c>
      <c r="AK348" s="185" t="s">
        <v>181</v>
      </c>
      <c r="AL348" s="149" t="s">
        <v>392</v>
      </c>
      <c r="AM348" s="153">
        <v>46226</v>
      </c>
      <c r="AN348" s="153">
        <v>46240</v>
      </c>
      <c r="AO348" s="153">
        <v>46604</v>
      </c>
      <c r="AP348" s="166" t="s">
        <v>645</v>
      </c>
      <c r="AQ348" s="166"/>
      <c r="AR348" s="166"/>
      <c r="AS348" s="149"/>
      <c r="AT348" s="149"/>
      <c r="AU348" s="149"/>
      <c r="AV348" s="149"/>
      <c r="AW348" s="153"/>
      <c r="AX348" s="197"/>
      <c r="AY348" s="180"/>
      <c r="AZ348" s="149"/>
      <c r="BA348" s="149"/>
      <c r="BB348" s="149"/>
      <c r="BC348" s="149"/>
      <c r="BD348" s="149"/>
    </row>
    <row r="349" spans="1:56" s="181" customFormat="1" ht="77.25" customHeight="1" x14ac:dyDescent="0.25">
      <c r="A349" s="183" t="s">
        <v>607</v>
      </c>
      <c r="B349" s="289" t="s">
        <v>2071</v>
      </c>
      <c r="C349" s="289" t="s">
        <v>60</v>
      </c>
      <c r="D349" s="289" t="s">
        <v>691</v>
      </c>
      <c r="E349" s="289" t="s">
        <v>341</v>
      </c>
      <c r="F349" s="289" t="s">
        <v>626</v>
      </c>
      <c r="G349" s="306" t="s">
        <v>775</v>
      </c>
      <c r="H349" s="183" t="s">
        <v>628</v>
      </c>
      <c r="I349" s="183" t="s">
        <v>629</v>
      </c>
      <c r="J349" s="289">
        <v>1</v>
      </c>
      <c r="K349" s="289"/>
      <c r="L349" s="289" t="s">
        <v>167</v>
      </c>
      <c r="M349" s="288"/>
      <c r="N349" s="178" t="s">
        <v>345</v>
      </c>
      <c r="O349" s="148">
        <v>7290</v>
      </c>
      <c r="P349" s="148">
        <v>7290</v>
      </c>
      <c r="Q349" s="148">
        <v>7290</v>
      </c>
      <c r="R349" s="148"/>
      <c r="S349" s="148"/>
      <c r="T349" s="148"/>
      <c r="U349" s="148"/>
      <c r="V349" s="148"/>
      <c r="W349" s="283" t="s">
        <v>2522</v>
      </c>
      <c r="X349" s="176" t="s">
        <v>696</v>
      </c>
      <c r="Y349" s="149" t="s">
        <v>71</v>
      </c>
      <c r="Z349" s="153">
        <v>46219</v>
      </c>
      <c r="AA349" s="153">
        <v>46276</v>
      </c>
      <c r="AB349" s="149"/>
      <c r="AC349" s="149"/>
      <c r="AD349" s="149"/>
      <c r="AE349" s="149"/>
      <c r="AF349" s="149" t="s">
        <v>775</v>
      </c>
      <c r="AG349" s="149" t="s">
        <v>346</v>
      </c>
      <c r="AH349" s="149">
        <v>876</v>
      </c>
      <c r="AI349" s="149" t="s">
        <v>73</v>
      </c>
      <c r="AJ349" s="166">
        <v>1</v>
      </c>
      <c r="AK349" s="185" t="s">
        <v>181</v>
      </c>
      <c r="AL349" s="149" t="s">
        <v>392</v>
      </c>
      <c r="AM349" s="153">
        <v>46296</v>
      </c>
      <c r="AN349" s="153">
        <v>46296</v>
      </c>
      <c r="AO349" s="153">
        <v>46660</v>
      </c>
      <c r="AP349" s="166" t="s">
        <v>645</v>
      </c>
      <c r="AQ349" s="166"/>
      <c r="AR349" s="166"/>
      <c r="AS349" s="153"/>
      <c r="AT349" s="149"/>
      <c r="AU349" s="149"/>
      <c r="AV349" s="149"/>
      <c r="AW349" s="153"/>
      <c r="AX349" s="197"/>
      <c r="AY349" s="180"/>
      <c r="AZ349" s="149"/>
      <c r="BA349" s="149"/>
      <c r="BB349" s="149"/>
      <c r="BC349" s="149"/>
      <c r="BD349" s="149"/>
    </row>
    <row r="350" spans="1:56" s="181" customFormat="1" ht="71.25" customHeight="1" x14ac:dyDescent="0.25">
      <c r="A350" s="183" t="s">
        <v>607</v>
      </c>
      <c r="B350" s="289" t="s">
        <v>2072</v>
      </c>
      <c r="C350" s="289" t="s">
        <v>60</v>
      </c>
      <c r="D350" s="289" t="s">
        <v>691</v>
      </c>
      <c r="E350" s="289" t="s">
        <v>341</v>
      </c>
      <c r="F350" s="289" t="s">
        <v>669</v>
      </c>
      <c r="G350" s="306" t="s">
        <v>776</v>
      </c>
      <c r="H350" s="183" t="s">
        <v>671</v>
      </c>
      <c r="I350" s="183" t="s">
        <v>693</v>
      </c>
      <c r="J350" s="289">
        <v>1</v>
      </c>
      <c r="K350" s="289"/>
      <c r="L350" s="289" t="s">
        <v>167</v>
      </c>
      <c r="M350" s="288"/>
      <c r="N350" s="178" t="s">
        <v>345</v>
      </c>
      <c r="O350" s="148">
        <v>1573.7704918032787</v>
      </c>
      <c r="P350" s="148">
        <v>1920</v>
      </c>
      <c r="Q350" s="148">
        <v>1920</v>
      </c>
      <c r="R350" s="148"/>
      <c r="S350" s="148"/>
      <c r="T350" s="148"/>
      <c r="U350" s="148"/>
      <c r="V350" s="148"/>
      <c r="W350" s="283" t="s">
        <v>2522</v>
      </c>
      <c r="X350" s="176" t="s">
        <v>696</v>
      </c>
      <c r="Y350" s="149" t="s">
        <v>71</v>
      </c>
      <c r="Z350" s="151">
        <v>46097</v>
      </c>
      <c r="AA350" s="153">
        <v>46154</v>
      </c>
      <c r="AB350" s="149"/>
      <c r="AC350" s="149"/>
      <c r="AD350" s="149"/>
      <c r="AE350" s="149"/>
      <c r="AF350" s="149" t="s">
        <v>776</v>
      </c>
      <c r="AG350" s="149" t="s">
        <v>346</v>
      </c>
      <c r="AH350" s="149">
        <v>876</v>
      </c>
      <c r="AI350" s="149" t="s">
        <v>73</v>
      </c>
      <c r="AJ350" s="166">
        <v>1</v>
      </c>
      <c r="AK350" s="185" t="s">
        <v>181</v>
      </c>
      <c r="AL350" s="149" t="s">
        <v>392</v>
      </c>
      <c r="AM350" s="153">
        <v>46174</v>
      </c>
      <c r="AN350" s="153">
        <v>46174</v>
      </c>
      <c r="AO350" s="151">
        <v>46538</v>
      </c>
      <c r="AP350" s="166" t="s">
        <v>645</v>
      </c>
      <c r="AQ350" s="166"/>
      <c r="AR350" s="166"/>
      <c r="AS350" s="149"/>
      <c r="AT350" s="149"/>
      <c r="AU350" s="149"/>
      <c r="AV350" s="149"/>
      <c r="AW350" s="153"/>
      <c r="AX350" s="197"/>
      <c r="AY350" s="180"/>
      <c r="AZ350" s="149"/>
      <c r="BA350" s="149"/>
      <c r="BB350" s="149"/>
      <c r="BC350" s="149"/>
      <c r="BD350" s="149"/>
    </row>
    <row r="351" spans="1:56" s="181" customFormat="1" ht="66" customHeight="1" x14ac:dyDescent="0.25">
      <c r="A351" s="183" t="s">
        <v>607</v>
      </c>
      <c r="B351" s="289" t="s">
        <v>2073</v>
      </c>
      <c r="C351" s="289" t="s">
        <v>60</v>
      </c>
      <c r="D351" s="289" t="s">
        <v>691</v>
      </c>
      <c r="E351" s="289" t="s">
        <v>341</v>
      </c>
      <c r="F351" s="289" t="s">
        <v>626</v>
      </c>
      <c r="G351" s="305" t="s">
        <v>777</v>
      </c>
      <c r="H351" s="183" t="s">
        <v>628</v>
      </c>
      <c r="I351" s="183" t="s">
        <v>629</v>
      </c>
      <c r="J351" s="289">
        <v>1</v>
      </c>
      <c r="K351" s="289"/>
      <c r="L351" s="289" t="s">
        <v>167</v>
      </c>
      <c r="M351" s="288"/>
      <c r="N351" s="178" t="s">
        <v>345</v>
      </c>
      <c r="O351" s="286">
        <v>400</v>
      </c>
      <c r="P351" s="286">
        <v>400</v>
      </c>
      <c r="Q351" s="286">
        <v>400</v>
      </c>
      <c r="R351" s="286"/>
      <c r="S351" s="286"/>
      <c r="T351" s="286"/>
      <c r="U351" s="286"/>
      <c r="V351" s="286"/>
      <c r="W351" s="149" t="s">
        <v>404</v>
      </c>
      <c r="X351" s="176" t="s">
        <v>696</v>
      </c>
      <c r="Y351" s="149" t="s">
        <v>71</v>
      </c>
      <c r="Z351" s="153">
        <v>46065</v>
      </c>
      <c r="AA351" s="153">
        <v>46093</v>
      </c>
      <c r="AB351" s="166"/>
      <c r="AC351" s="166"/>
      <c r="AD351" s="166"/>
      <c r="AE351" s="166"/>
      <c r="AF351" s="166" t="s">
        <v>777</v>
      </c>
      <c r="AG351" s="149" t="s">
        <v>346</v>
      </c>
      <c r="AH351" s="149">
        <v>876</v>
      </c>
      <c r="AI351" s="149" t="s">
        <v>73</v>
      </c>
      <c r="AJ351" s="166">
        <v>1</v>
      </c>
      <c r="AK351" s="185" t="s">
        <v>181</v>
      </c>
      <c r="AL351" s="149" t="s">
        <v>392</v>
      </c>
      <c r="AM351" s="153">
        <v>46113</v>
      </c>
      <c r="AN351" s="153">
        <v>46113</v>
      </c>
      <c r="AO351" s="151">
        <v>46477</v>
      </c>
      <c r="AP351" s="166" t="s">
        <v>645</v>
      </c>
      <c r="AQ351" s="166"/>
      <c r="AR351" s="166"/>
      <c r="AS351" s="166"/>
      <c r="AT351" s="166"/>
      <c r="AU351" s="166"/>
      <c r="AV351" s="166"/>
      <c r="AW351" s="166"/>
      <c r="AX351" s="166"/>
      <c r="AY351" s="166"/>
      <c r="AZ351" s="166"/>
      <c r="BA351" s="166"/>
      <c r="BB351" s="166"/>
      <c r="BC351" s="193"/>
      <c r="BD351" s="169"/>
    </row>
    <row r="352" spans="1:56" s="181" customFormat="1" ht="70.5" customHeight="1" x14ac:dyDescent="0.25">
      <c r="A352" s="183" t="s">
        <v>607</v>
      </c>
      <c r="B352" s="289" t="s">
        <v>2074</v>
      </c>
      <c r="C352" s="289" t="s">
        <v>60</v>
      </c>
      <c r="D352" s="289" t="s">
        <v>691</v>
      </c>
      <c r="E352" s="289" t="s">
        <v>341</v>
      </c>
      <c r="F352" s="289" t="s">
        <v>626</v>
      </c>
      <c r="G352" s="306" t="s">
        <v>778</v>
      </c>
      <c r="H352" s="183" t="s">
        <v>628</v>
      </c>
      <c r="I352" s="183" t="s">
        <v>629</v>
      </c>
      <c r="J352" s="289">
        <v>1</v>
      </c>
      <c r="K352" s="289"/>
      <c r="L352" s="289" t="s">
        <v>167</v>
      </c>
      <c r="M352" s="288"/>
      <c r="N352" s="178" t="s">
        <v>345</v>
      </c>
      <c r="O352" s="148">
        <v>21.5</v>
      </c>
      <c r="P352" s="148">
        <v>21.5</v>
      </c>
      <c r="Q352" s="148">
        <v>21.5</v>
      </c>
      <c r="R352" s="148"/>
      <c r="S352" s="148"/>
      <c r="T352" s="148"/>
      <c r="U352" s="148"/>
      <c r="V352" s="148"/>
      <c r="W352" s="149" t="s">
        <v>404</v>
      </c>
      <c r="X352" s="176" t="s">
        <v>696</v>
      </c>
      <c r="Y352" s="149" t="s">
        <v>378</v>
      </c>
      <c r="Z352" s="153">
        <v>46077</v>
      </c>
      <c r="AA352" s="153">
        <v>46093</v>
      </c>
      <c r="AB352" s="153"/>
      <c r="AC352" s="149"/>
      <c r="AD352" s="149"/>
      <c r="AE352" s="149"/>
      <c r="AF352" s="149" t="s">
        <v>778</v>
      </c>
      <c r="AG352" s="149" t="s">
        <v>346</v>
      </c>
      <c r="AH352" s="149">
        <v>876</v>
      </c>
      <c r="AI352" s="149" t="s">
        <v>73</v>
      </c>
      <c r="AJ352" s="166">
        <v>1</v>
      </c>
      <c r="AK352" s="185" t="s">
        <v>181</v>
      </c>
      <c r="AL352" s="149" t="s">
        <v>392</v>
      </c>
      <c r="AM352" s="153">
        <v>46113</v>
      </c>
      <c r="AN352" s="153">
        <v>46113</v>
      </c>
      <c r="AO352" s="151">
        <v>46477</v>
      </c>
      <c r="AP352" s="166" t="s">
        <v>645</v>
      </c>
      <c r="AQ352" s="166"/>
      <c r="AR352" s="166"/>
      <c r="AS352" s="149"/>
      <c r="AT352" s="149"/>
      <c r="AU352" s="149"/>
      <c r="AV352" s="149"/>
      <c r="AW352" s="153"/>
      <c r="AX352" s="197"/>
      <c r="AY352" s="180"/>
      <c r="AZ352" s="149"/>
      <c r="BA352" s="149"/>
      <c r="BB352" s="149"/>
      <c r="BC352" s="212"/>
      <c r="BD352" s="168"/>
    </row>
    <row r="353" spans="1:85" s="181" customFormat="1" ht="70.5" customHeight="1" x14ac:dyDescent="0.25">
      <c r="A353" s="183" t="s">
        <v>607</v>
      </c>
      <c r="B353" s="289" t="s">
        <v>2075</v>
      </c>
      <c r="C353" s="289" t="s">
        <v>60</v>
      </c>
      <c r="D353" s="289" t="s">
        <v>691</v>
      </c>
      <c r="E353" s="289" t="s">
        <v>341</v>
      </c>
      <c r="F353" s="289" t="s">
        <v>626</v>
      </c>
      <c r="G353" s="162" t="s">
        <v>779</v>
      </c>
      <c r="H353" s="183" t="s">
        <v>628</v>
      </c>
      <c r="I353" s="183" t="s">
        <v>629</v>
      </c>
      <c r="J353" s="289">
        <v>1</v>
      </c>
      <c r="K353" s="289"/>
      <c r="L353" s="289" t="s">
        <v>167</v>
      </c>
      <c r="M353" s="158">
        <v>3</v>
      </c>
      <c r="N353" s="178" t="s">
        <v>513</v>
      </c>
      <c r="O353" s="148">
        <v>2844.6</v>
      </c>
      <c r="P353" s="148">
        <v>2844.6</v>
      </c>
      <c r="Q353" s="148">
        <v>948.2</v>
      </c>
      <c r="R353" s="148">
        <v>948.2</v>
      </c>
      <c r="S353" s="148">
        <v>948.2</v>
      </c>
      <c r="T353" s="148"/>
      <c r="U353" s="148"/>
      <c r="V353" s="148"/>
      <c r="W353" s="149" t="s">
        <v>377</v>
      </c>
      <c r="X353" s="176" t="s">
        <v>696</v>
      </c>
      <c r="Y353" s="149" t="s">
        <v>378</v>
      </c>
      <c r="Z353" s="153">
        <v>46083</v>
      </c>
      <c r="AA353" s="153">
        <v>46083</v>
      </c>
      <c r="AB353" s="201" t="s">
        <v>711</v>
      </c>
      <c r="AC353" s="149" t="s">
        <v>780</v>
      </c>
      <c r="AD353" s="149">
        <v>7708095468</v>
      </c>
      <c r="AE353" s="149">
        <v>770401001</v>
      </c>
      <c r="AF353" s="162" t="s">
        <v>779</v>
      </c>
      <c r="AG353" s="149" t="s">
        <v>346</v>
      </c>
      <c r="AH353" s="149">
        <v>876</v>
      </c>
      <c r="AI353" s="149" t="s">
        <v>73</v>
      </c>
      <c r="AJ353" s="166">
        <v>1</v>
      </c>
      <c r="AK353" s="185" t="s">
        <v>181</v>
      </c>
      <c r="AL353" s="149" t="s">
        <v>392</v>
      </c>
      <c r="AM353" s="153">
        <v>46083</v>
      </c>
      <c r="AN353" s="153">
        <v>46101</v>
      </c>
      <c r="AO353" s="153">
        <v>47416</v>
      </c>
      <c r="AP353" s="149" t="s">
        <v>625</v>
      </c>
      <c r="AQ353" s="166"/>
      <c r="AR353" s="166"/>
      <c r="AS353" s="149"/>
      <c r="AT353" s="149"/>
      <c r="AU353" s="149"/>
      <c r="AV353" s="149"/>
      <c r="AW353" s="153"/>
      <c r="AX353" s="197"/>
      <c r="AY353" s="180"/>
      <c r="AZ353" s="149"/>
      <c r="BA353" s="149"/>
      <c r="BB353" s="149"/>
      <c r="BC353" s="212"/>
      <c r="BD353" s="168"/>
    </row>
    <row r="354" spans="1:85" s="181" customFormat="1" ht="70.5" customHeight="1" x14ac:dyDescent="0.25">
      <c r="A354" s="183" t="s">
        <v>607</v>
      </c>
      <c r="B354" s="289" t="s">
        <v>2076</v>
      </c>
      <c r="C354" s="289" t="s">
        <v>60</v>
      </c>
      <c r="D354" s="289" t="s">
        <v>691</v>
      </c>
      <c r="E354" s="289" t="s">
        <v>341</v>
      </c>
      <c r="F354" s="289" t="s">
        <v>626</v>
      </c>
      <c r="G354" s="306" t="s">
        <v>781</v>
      </c>
      <c r="H354" s="183" t="s">
        <v>628</v>
      </c>
      <c r="I354" s="183" t="s">
        <v>629</v>
      </c>
      <c r="J354" s="289">
        <v>1</v>
      </c>
      <c r="K354" s="289"/>
      <c r="L354" s="289" t="s">
        <v>167</v>
      </c>
      <c r="M354" s="158">
        <v>3</v>
      </c>
      <c r="N354" s="178" t="s">
        <v>513</v>
      </c>
      <c r="O354" s="148">
        <v>811.89</v>
      </c>
      <c r="P354" s="148">
        <v>811.89</v>
      </c>
      <c r="Q354" s="148">
        <v>811.89</v>
      </c>
      <c r="R354" s="148"/>
      <c r="S354" s="148"/>
      <c r="T354" s="148"/>
      <c r="U354" s="148"/>
      <c r="V354" s="148"/>
      <c r="W354" s="149" t="s">
        <v>377</v>
      </c>
      <c r="X354" s="176" t="s">
        <v>696</v>
      </c>
      <c r="Y354" s="149" t="s">
        <v>378</v>
      </c>
      <c r="Z354" s="153">
        <v>46083</v>
      </c>
      <c r="AA354" s="153">
        <v>46083</v>
      </c>
      <c r="AB354" s="201" t="s">
        <v>711</v>
      </c>
      <c r="AC354" s="149" t="s">
        <v>782</v>
      </c>
      <c r="AD354" s="149">
        <v>7730574089</v>
      </c>
      <c r="AE354" s="149">
        <v>771501001</v>
      </c>
      <c r="AF354" s="149" t="s">
        <v>781</v>
      </c>
      <c r="AG354" s="149" t="s">
        <v>346</v>
      </c>
      <c r="AH354" s="149">
        <v>876</v>
      </c>
      <c r="AI354" s="149" t="s">
        <v>73</v>
      </c>
      <c r="AJ354" s="166">
        <v>1</v>
      </c>
      <c r="AK354" s="185" t="s">
        <v>181</v>
      </c>
      <c r="AL354" s="149" t="s">
        <v>392</v>
      </c>
      <c r="AM354" s="153">
        <v>46083</v>
      </c>
      <c r="AN354" s="153">
        <v>46100</v>
      </c>
      <c r="AO354" s="153">
        <v>46464</v>
      </c>
      <c r="AP354" s="166" t="s">
        <v>645</v>
      </c>
      <c r="AQ354" s="166"/>
      <c r="AR354" s="166"/>
      <c r="AS354" s="149"/>
      <c r="AT354" s="149"/>
      <c r="AU354" s="149"/>
      <c r="AV354" s="149"/>
      <c r="AW354" s="153"/>
      <c r="AX354" s="197"/>
      <c r="AY354" s="180"/>
      <c r="AZ354" s="149"/>
      <c r="BA354" s="149"/>
      <c r="BB354" s="149"/>
      <c r="BC354" s="224"/>
      <c r="BD354" s="224"/>
    </row>
    <row r="355" spans="1:85" s="181" customFormat="1" ht="70.5" customHeight="1" x14ac:dyDescent="0.25">
      <c r="A355" s="183" t="s">
        <v>607</v>
      </c>
      <c r="B355" s="289" t="s">
        <v>2077</v>
      </c>
      <c r="C355" s="289" t="s">
        <v>60</v>
      </c>
      <c r="D355" s="289" t="s">
        <v>691</v>
      </c>
      <c r="E355" s="289" t="s">
        <v>341</v>
      </c>
      <c r="F355" s="289" t="s">
        <v>669</v>
      </c>
      <c r="G355" s="306" t="s">
        <v>783</v>
      </c>
      <c r="H355" s="183" t="s">
        <v>671</v>
      </c>
      <c r="I355" s="183" t="s">
        <v>693</v>
      </c>
      <c r="J355" s="289">
        <v>1</v>
      </c>
      <c r="K355" s="289"/>
      <c r="L355" s="289" t="s">
        <v>167</v>
      </c>
      <c r="M355" s="288"/>
      <c r="N355" s="178" t="s">
        <v>345</v>
      </c>
      <c r="O355" s="148">
        <v>4530.2619999999997</v>
      </c>
      <c r="P355" s="148">
        <v>4530.2619999999997</v>
      </c>
      <c r="Q355" s="148">
        <v>4530.2619999999997</v>
      </c>
      <c r="R355" s="148"/>
      <c r="S355" s="148"/>
      <c r="T355" s="148"/>
      <c r="U355" s="148"/>
      <c r="V355" s="148"/>
      <c r="W355" s="283" t="s">
        <v>2522</v>
      </c>
      <c r="X355" s="176" t="s">
        <v>696</v>
      </c>
      <c r="Y355" s="149" t="s">
        <v>71</v>
      </c>
      <c r="Z355" s="150">
        <v>46041</v>
      </c>
      <c r="AA355" s="153">
        <v>46083</v>
      </c>
      <c r="AB355" s="149"/>
      <c r="AC355" s="149"/>
      <c r="AD355" s="149"/>
      <c r="AE355" s="149"/>
      <c r="AF355" s="149" t="s">
        <v>783</v>
      </c>
      <c r="AG355" s="149" t="s">
        <v>346</v>
      </c>
      <c r="AH355" s="149">
        <v>876</v>
      </c>
      <c r="AI355" s="149" t="s">
        <v>73</v>
      </c>
      <c r="AJ355" s="166">
        <v>1</v>
      </c>
      <c r="AK355" s="185" t="s">
        <v>181</v>
      </c>
      <c r="AL355" s="149" t="s">
        <v>392</v>
      </c>
      <c r="AM355" s="153">
        <v>46113</v>
      </c>
      <c r="AN355" s="153">
        <v>46113</v>
      </c>
      <c r="AO355" s="153">
        <v>46387</v>
      </c>
      <c r="AP355" s="183" t="s">
        <v>660</v>
      </c>
      <c r="AQ355" s="166"/>
      <c r="AR355" s="166"/>
      <c r="AS355" s="149"/>
      <c r="AT355" s="149"/>
      <c r="AU355" s="149"/>
      <c r="AV355" s="149"/>
      <c r="AW355" s="153"/>
      <c r="AX355" s="197"/>
      <c r="AY355" s="180"/>
      <c r="AZ355" s="149"/>
      <c r="BA355" s="149"/>
      <c r="BB355" s="149"/>
      <c r="BC355" s="212"/>
      <c r="BD355" s="168"/>
    </row>
    <row r="356" spans="1:85" s="181" customFormat="1" ht="51" x14ac:dyDescent="0.25">
      <c r="A356" s="183" t="s">
        <v>607</v>
      </c>
      <c r="B356" s="289" t="s">
        <v>1989</v>
      </c>
      <c r="C356" s="289" t="s">
        <v>60</v>
      </c>
      <c r="D356" s="289" t="s">
        <v>61</v>
      </c>
      <c r="E356" s="162" t="s">
        <v>341</v>
      </c>
      <c r="F356" s="162" t="s">
        <v>784</v>
      </c>
      <c r="G356" s="162" t="s">
        <v>785</v>
      </c>
      <c r="H356" s="162" t="s">
        <v>675</v>
      </c>
      <c r="I356" s="289" t="s">
        <v>676</v>
      </c>
      <c r="J356" s="289">
        <v>1</v>
      </c>
      <c r="K356" s="289"/>
      <c r="L356" s="162" t="s">
        <v>167</v>
      </c>
      <c r="M356" s="158">
        <v>3</v>
      </c>
      <c r="N356" s="162" t="s">
        <v>513</v>
      </c>
      <c r="O356" s="209">
        <v>4531.5659016393447</v>
      </c>
      <c r="P356" s="209">
        <v>5528.5104000000001</v>
      </c>
      <c r="Q356" s="209">
        <v>53.501713000000002</v>
      </c>
      <c r="R356" s="209">
        <v>1105.70208</v>
      </c>
      <c r="S356" s="209">
        <v>1105.70208</v>
      </c>
      <c r="T356" s="209">
        <v>1105.70208</v>
      </c>
      <c r="U356" s="209">
        <v>1105.70208</v>
      </c>
      <c r="V356" s="209">
        <v>1052.20037</v>
      </c>
      <c r="W356" s="149" t="s">
        <v>377</v>
      </c>
      <c r="X356" s="149" t="s">
        <v>70</v>
      </c>
      <c r="Y356" s="149" t="s">
        <v>378</v>
      </c>
      <c r="Z356" s="155">
        <v>46370</v>
      </c>
      <c r="AA356" s="155">
        <v>46370</v>
      </c>
      <c r="AB356" s="201" t="s">
        <v>711</v>
      </c>
      <c r="AC356" s="149" t="s">
        <v>786</v>
      </c>
      <c r="AD356" s="149">
        <v>7707049388</v>
      </c>
      <c r="AE356" s="149">
        <v>222443001</v>
      </c>
      <c r="AF356" s="162" t="s">
        <v>785</v>
      </c>
      <c r="AG356" s="162" t="s">
        <v>346</v>
      </c>
      <c r="AH356" s="149">
        <v>876</v>
      </c>
      <c r="AI356" s="149" t="s">
        <v>73</v>
      </c>
      <c r="AJ356" s="149">
        <v>1</v>
      </c>
      <c r="AK356" s="167" t="s">
        <v>74</v>
      </c>
      <c r="AL356" s="166" t="s">
        <v>75</v>
      </c>
      <c r="AM356" s="155">
        <v>46370</v>
      </c>
      <c r="AN356" s="155">
        <v>46370</v>
      </c>
      <c r="AO356" s="155">
        <v>48195</v>
      </c>
      <c r="AP356" s="162" t="s">
        <v>787</v>
      </c>
      <c r="AQ356" s="166"/>
      <c r="AR356" s="166"/>
      <c r="AS356" s="162"/>
      <c r="AT356" s="162"/>
      <c r="AU356" s="162"/>
      <c r="AV356" s="162"/>
      <c r="AW356" s="162"/>
      <c r="AX356" s="162"/>
      <c r="AY356" s="162"/>
      <c r="AZ356" s="162"/>
      <c r="BA356" s="162"/>
      <c r="BB356" s="162"/>
      <c r="BC356" s="210"/>
      <c r="BD356" s="211"/>
    </row>
    <row r="357" spans="1:85" s="181" customFormat="1" ht="140.25" x14ac:dyDescent="0.25">
      <c r="A357" s="183" t="s">
        <v>788</v>
      </c>
      <c r="B357" s="289" t="s">
        <v>2084</v>
      </c>
      <c r="C357" s="289" t="s">
        <v>60</v>
      </c>
      <c r="D357" s="289" t="s">
        <v>694</v>
      </c>
      <c r="E357" s="289" t="s">
        <v>341</v>
      </c>
      <c r="F357" s="289" t="s">
        <v>789</v>
      </c>
      <c r="G357" s="306" t="s">
        <v>790</v>
      </c>
      <c r="H357" s="289" t="s">
        <v>791</v>
      </c>
      <c r="I357" s="289" t="s">
        <v>792</v>
      </c>
      <c r="J357" s="289">
        <v>1</v>
      </c>
      <c r="K357" s="289"/>
      <c r="L357" s="289" t="s">
        <v>67</v>
      </c>
      <c r="M357" s="289"/>
      <c r="N357" s="289" t="s">
        <v>345</v>
      </c>
      <c r="O357" s="148">
        <v>1620</v>
      </c>
      <c r="P357" s="148">
        <v>1976.3999999999999</v>
      </c>
      <c r="Q357" s="148">
        <v>378.2</v>
      </c>
      <c r="R357" s="148">
        <v>658.8</v>
      </c>
      <c r="S357" s="148">
        <v>658.8</v>
      </c>
      <c r="T357" s="148">
        <v>280.59999999999997</v>
      </c>
      <c r="U357" s="148"/>
      <c r="V357" s="148"/>
      <c r="W357" s="166" t="s">
        <v>87</v>
      </c>
      <c r="X357" s="149" t="s">
        <v>793</v>
      </c>
      <c r="Y357" s="149" t="s">
        <v>71</v>
      </c>
      <c r="Z357" s="153">
        <v>46386</v>
      </c>
      <c r="AA357" s="153">
        <v>46444</v>
      </c>
      <c r="AB357" s="149"/>
      <c r="AC357" s="149"/>
      <c r="AD357" s="149"/>
      <c r="AE357" s="149"/>
      <c r="AF357" s="149" t="str">
        <f>G357</f>
        <v>Право заключения договора на оказание услуг по проведению актуарной оценки пенсионных и социальных обязательств для целей формирования консолидированной финансовой отчетности, подготовленной по международным стандартам финансовой отчетности Группы компаний ПАО "Россети Сибирь" за 2027-2029 годы</v>
      </c>
      <c r="AG357" s="149" t="s">
        <v>346</v>
      </c>
      <c r="AH357" s="149">
        <v>876</v>
      </c>
      <c r="AI357" s="149" t="s">
        <v>73</v>
      </c>
      <c r="AJ357" s="149">
        <v>1</v>
      </c>
      <c r="AK357" s="185" t="s">
        <v>181</v>
      </c>
      <c r="AL357" s="149" t="s">
        <v>182</v>
      </c>
      <c r="AM357" s="153">
        <v>46465</v>
      </c>
      <c r="AN357" s="153">
        <v>46485</v>
      </c>
      <c r="AO357" s="153">
        <v>47540</v>
      </c>
      <c r="AP357" s="149" t="s">
        <v>794</v>
      </c>
      <c r="AQ357" s="149" t="s">
        <v>795</v>
      </c>
      <c r="AR357" s="149"/>
      <c r="AS357" s="149"/>
      <c r="AT357" s="149"/>
      <c r="AU357" s="153"/>
      <c r="AV357" s="197"/>
      <c r="AW357" s="180"/>
      <c r="AX357" s="149"/>
      <c r="AY357" s="149"/>
      <c r="AZ357" s="149"/>
      <c r="BA357" s="149"/>
      <c r="BB357" s="149"/>
    </row>
    <row r="358" spans="1:85" s="181" customFormat="1" ht="45.95" customHeight="1" x14ac:dyDescent="0.25">
      <c r="A358" s="289">
        <v>7</v>
      </c>
      <c r="B358" s="289" t="s">
        <v>2085</v>
      </c>
      <c r="C358" s="289" t="s">
        <v>60</v>
      </c>
      <c r="D358" s="289" t="s">
        <v>61</v>
      </c>
      <c r="E358" s="289" t="s">
        <v>796</v>
      </c>
      <c r="F358" s="289" t="s">
        <v>797</v>
      </c>
      <c r="G358" s="306" t="s">
        <v>798</v>
      </c>
      <c r="H358" s="289" t="s">
        <v>799</v>
      </c>
      <c r="I358" s="289" t="s">
        <v>799</v>
      </c>
      <c r="J358" s="289">
        <v>1</v>
      </c>
      <c r="K358" s="289"/>
      <c r="L358" s="289" t="s">
        <v>167</v>
      </c>
      <c r="M358" s="289"/>
      <c r="N358" s="289" t="s">
        <v>345</v>
      </c>
      <c r="O358" s="148">
        <v>3969</v>
      </c>
      <c r="P358" s="148">
        <v>3969</v>
      </c>
      <c r="Q358" s="148">
        <v>3969</v>
      </c>
      <c r="R358" s="148"/>
      <c r="S358" s="148"/>
      <c r="T358" s="148"/>
      <c r="U358" s="148"/>
      <c r="V358" s="148"/>
      <c r="W358" s="283" t="s">
        <v>2522</v>
      </c>
      <c r="X358" s="149" t="s">
        <v>70</v>
      </c>
      <c r="Y358" s="149" t="s">
        <v>71</v>
      </c>
      <c r="Z358" s="153">
        <v>46039</v>
      </c>
      <c r="AA358" s="153">
        <v>46094</v>
      </c>
      <c r="AB358" s="149"/>
      <c r="AC358" s="149"/>
      <c r="AD358" s="149"/>
      <c r="AE358" s="149"/>
      <c r="AF358" s="149" t="s">
        <v>798</v>
      </c>
      <c r="AG358" s="149" t="s">
        <v>800</v>
      </c>
      <c r="AH358" s="149">
        <v>876</v>
      </c>
      <c r="AI358" s="149" t="s">
        <v>73</v>
      </c>
      <c r="AJ358" s="149">
        <v>1</v>
      </c>
      <c r="AK358" s="185" t="s">
        <v>74</v>
      </c>
      <c r="AL358" s="149" t="s">
        <v>801</v>
      </c>
      <c r="AM358" s="153">
        <v>46122</v>
      </c>
      <c r="AN358" s="153">
        <f>AM358</f>
        <v>46122</v>
      </c>
      <c r="AO358" s="153">
        <v>46387</v>
      </c>
      <c r="AP358" s="149">
        <v>2026</v>
      </c>
      <c r="AQ358" s="149" t="s">
        <v>802</v>
      </c>
      <c r="AR358" s="149"/>
      <c r="AS358" s="149"/>
      <c r="AT358" s="149"/>
      <c r="AU358" s="153"/>
      <c r="AV358" s="197"/>
      <c r="AW358" s="180"/>
      <c r="AX358" s="149"/>
      <c r="AY358" s="149"/>
      <c r="AZ358" s="149"/>
      <c r="BA358" s="149"/>
      <c r="BB358" s="149"/>
    </row>
    <row r="359" spans="1:85" s="181" customFormat="1" ht="45.95" customHeight="1" x14ac:dyDescent="0.25">
      <c r="A359" s="289">
        <v>7</v>
      </c>
      <c r="B359" s="289" t="s">
        <v>2086</v>
      </c>
      <c r="C359" s="289" t="s">
        <v>60</v>
      </c>
      <c r="D359" s="289" t="s">
        <v>61</v>
      </c>
      <c r="E359" s="289" t="s">
        <v>796</v>
      </c>
      <c r="F359" s="289" t="s">
        <v>803</v>
      </c>
      <c r="G359" s="306" t="s">
        <v>804</v>
      </c>
      <c r="H359" s="289" t="s">
        <v>805</v>
      </c>
      <c r="I359" s="289" t="s">
        <v>806</v>
      </c>
      <c r="J359" s="289">
        <v>2</v>
      </c>
      <c r="K359" s="289"/>
      <c r="L359" s="289" t="s">
        <v>167</v>
      </c>
      <c r="M359" s="289"/>
      <c r="N359" s="289" t="s">
        <v>345</v>
      </c>
      <c r="O359" s="148">
        <v>2419.8000000000002</v>
      </c>
      <c r="P359" s="148">
        <v>2419.8000000000002</v>
      </c>
      <c r="Q359" s="148">
        <v>2419.8000000000002</v>
      </c>
      <c r="R359" s="148"/>
      <c r="S359" s="148"/>
      <c r="T359" s="148"/>
      <c r="U359" s="148"/>
      <c r="V359" s="148"/>
      <c r="W359" s="149" t="s">
        <v>87</v>
      </c>
      <c r="X359" s="149" t="s">
        <v>70</v>
      </c>
      <c r="Y359" s="149" t="s">
        <v>71</v>
      </c>
      <c r="Z359" s="153">
        <v>46052</v>
      </c>
      <c r="AA359" s="153">
        <v>46107</v>
      </c>
      <c r="AB359" s="149"/>
      <c r="AC359" s="149"/>
      <c r="AD359" s="149"/>
      <c r="AE359" s="149"/>
      <c r="AF359" s="149" t="s">
        <v>804</v>
      </c>
      <c r="AG359" s="149" t="s">
        <v>800</v>
      </c>
      <c r="AH359" s="149">
        <v>876</v>
      </c>
      <c r="AI359" s="149" t="s">
        <v>73</v>
      </c>
      <c r="AJ359" s="149">
        <v>1</v>
      </c>
      <c r="AK359" s="185" t="s">
        <v>74</v>
      </c>
      <c r="AL359" s="166" t="s">
        <v>75</v>
      </c>
      <c r="AM359" s="153">
        <v>46135</v>
      </c>
      <c r="AN359" s="153">
        <f>AM359</f>
        <v>46135</v>
      </c>
      <c r="AO359" s="153">
        <v>46387</v>
      </c>
      <c r="AP359" s="149">
        <f>AP358</f>
        <v>2026</v>
      </c>
      <c r="AQ359" s="149" t="s">
        <v>807</v>
      </c>
      <c r="AR359" s="149"/>
      <c r="AS359" s="149"/>
      <c r="AT359" s="149"/>
      <c r="AU359" s="153"/>
      <c r="AV359" s="197"/>
      <c r="AW359" s="180"/>
      <c r="AX359" s="149"/>
      <c r="AY359" s="149"/>
      <c r="AZ359" s="149"/>
      <c r="BA359" s="149"/>
      <c r="BB359" s="149"/>
    </row>
    <row r="360" spans="1:85" s="169" customFormat="1" ht="45.95" customHeight="1" x14ac:dyDescent="0.25">
      <c r="A360" s="289">
        <v>7</v>
      </c>
      <c r="B360" s="289" t="s">
        <v>2087</v>
      </c>
      <c r="C360" s="289" t="s">
        <v>60</v>
      </c>
      <c r="D360" s="289" t="s">
        <v>61</v>
      </c>
      <c r="E360" s="289" t="s">
        <v>796</v>
      </c>
      <c r="F360" s="289" t="s">
        <v>808</v>
      </c>
      <c r="G360" s="306" t="s">
        <v>809</v>
      </c>
      <c r="H360" s="289" t="s">
        <v>810</v>
      </c>
      <c r="I360" s="289" t="s">
        <v>810</v>
      </c>
      <c r="J360" s="289">
        <v>1</v>
      </c>
      <c r="K360" s="289"/>
      <c r="L360" s="289" t="s">
        <v>167</v>
      </c>
      <c r="M360" s="289"/>
      <c r="N360" s="289" t="s">
        <v>345</v>
      </c>
      <c r="O360" s="165">
        <v>400.13114754098365</v>
      </c>
      <c r="P360" s="165">
        <v>488.16</v>
      </c>
      <c r="Q360" s="165"/>
      <c r="R360" s="165"/>
      <c r="S360" s="165"/>
      <c r="T360" s="165"/>
      <c r="U360" s="165"/>
      <c r="V360" s="165"/>
      <c r="W360" s="149" t="s">
        <v>404</v>
      </c>
      <c r="X360" s="149" t="s">
        <v>70</v>
      </c>
      <c r="Y360" s="149" t="s">
        <v>71</v>
      </c>
      <c r="Z360" s="153">
        <v>46080</v>
      </c>
      <c r="AA360" s="153">
        <v>46085</v>
      </c>
      <c r="AB360" s="149"/>
      <c r="AC360" s="149"/>
      <c r="AD360" s="149"/>
      <c r="AE360" s="149"/>
      <c r="AF360" s="149" t="s">
        <v>811</v>
      </c>
      <c r="AG360" s="163" t="s">
        <v>800</v>
      </c>
      <c r="AH360" s="166">
        <v>796</v>
      </c>
      <c r="AI360" s="166" t="s">
        <v>541</v>
      </c>
      <c r="AJ360" s="149">
        <v>1</v>
      </c>
      <c r="AK360" s="185" t="s">
        <v>74</v>
      </c>
      <c r="AL360" s="166" t="s">
        <v>75</v>
      </c>
      <c r="AM360" s="153">
        <v>46113</v>
      </c>
      <c r="AN360" s="153">
        <v>46113</v>
      </c>
      <c r="AO360" s="153">
        <v>46387</v>
      </c>
      <c r="AP360" s="149">
        <v>2026</v>
      </c>
      <c r="AQ360" s="149"/>
      <c r="AR360" s="149"/>
      <c r="AS360" s="149"/>
      <c r="AT360" s="149"/>
      <c r="AU360" s="149"/>
      <c r="AV360" s="149"/>
      <c r="AW360" s="149"/>
      <c r="AX360" s="149"/>
      <c r="AY360" s="149"/>
      <c r="AZ360" s="149"/>
      <c r="BA360" s="149"/>
      <c r="BB360" s="149"/>
    </row>
    <row r="361" spans="1:85" s="181" customFormat="1" ht="45.95" customHeight="1" x14ac:dyDescent="0.25">
      <c r="A361" s="289">
        <v>7</v>
      </c>
      <c r="B361" s="289" t="s">
        <v>2088</v>
      </c>
      <c r="C361" s="289" t="s">
        <v>60</v>
      </c>
      <c r="D361" s="289" t="s">
        <v>61</v>
      </c>
      <c r="E361" s="289" t="s">
        <v>796</v>
      </c>
      <c r="F361" s="289" t="s">
        <v>812</v>
      </c>
      <c r="G361" s="306" t="s">
        <v>813</v>
      </c>
      <c r="H361" s="289" t="s">
        <v>814</v>
      </c>
      <c r="I361" s="289" t="s">
        <v>814</v>
      </c>
      <c r="J361" s="289">
        <v>1</v>
      </c>
      <c r="K361" s="289"/>
      <c r="L361" s="289" t="s">
        <v>167</v>
      </c>
      <c r="M361" s="289"/>
      <c r="N361" s="289" t="s">
        <v>345</v>
      </c>
      <c r="O361" s="165">
        <v>270.49180327868851</v>
      </c>
      <c r="P361" s="165">
        <v>330</v>
      </c>
      <c r="Q361" s="165"/>
      <c r="R361" s="165"/>
      <c r="S361" s="165"/>
      <c r="T361" s="165"/>
      <c r="U361" s="165"/>
      <c r="V361" s="165"/>
      <c r="W361" s="149" t="s">
        <v>404</v>
      </c>
      <c r="X361" s="149" t="s">
        <v>70</v>
      </c>
      <c r="Y361" s="149" t="s">
        <v>71</v>
      </c>
      <c r="Z361" s="153">
        <v>46109</v>
      </c>
      <c r="AA361" s="153">
        <v>46114</v>
      </c>
      <c r="AB361" s="149"/>
      <c r="AC361" s="149"/>
      <c r="AD361" s="149"/>
      <c r="AE361" s="149"/>
      <c r="AF361" s="149" t="s">
        <v>813</v>
      </c>
      <c r="AG361" s="163" t="s">
        <v>800</v>
      </c>
      <c r="AH361" s="166">
        <v>796</v>
      </c>
      <c r="AI361" s="166" t="s">
        <v>541</v>
      </c>
      <c r="AJ361" s="149">
        <v>1</v>
      </c>
      <c r="AK361" s="185" t="s">
        <v>74</v>
      </c>
      <c r="AL361" s="166" t="s">
        <v>75</v>
      </c>
      <c r="AM361" s="153">
        <v>46142</v>
      </c>
      <c r="AN361" s="153">
        <v>46142</v>
      </c>
      <c r="AO361" s="153">
        <v>46387</v>
      </c>
      <c r="AP361" s="149">
        <f>AP360</f>
        <v>2026</v>
      </c>
      <c r="AQ361" s="149"/>
      <c r="AR361" s="149"/>
      <c r="AS361" s="149"/>
      <c r="AT361" s="149"/>
      <c r="AU361" s="149"/>
      <c r="AV361" s="149"/>
      <c r="AW361" s="149"/>
      <c r="AX361" s="149"/>
      <c r="AY361" s="149"/>
      <c r="AZ361" s="149"/>
      <c r="BA361" s="149"/>
      <c r="BB361" s="149"/>
      <c r="BC361" s="225"/>
    </row>
    <row r="362" spans="1:85" s="181" customFormat="1" ht="45.95" customHeight="1" x14ac:dyDescent="0.25">
      <c r="A362" s="289">
        <v>7</v>
      </c>
      <c r="B362" s="289" t="s">
        <v>2089</v>
      </c>
      <c r="C362" s="289" t="s">
        <v>60</v>
      </c>
      <c r="D362" s="289" t="s">
        <v>61</v>
      </c>
      <c r="E362" s="289" t="s">
        <v>796</v>
      </c>
      <c r="F362" s="289" t="s">
        <v>812</v>
      </c>
      <c r="G362" s="306" t="s">
        <v>815</v>
      </c>
      <c r="H362" s="189" t="s">
        <v>816</v>
      </c>
      <c r="I362" s="289" t="s">
        <v>816</v>
      </c>
      <c r="J362" s="289">
        <v>1</v>
      </c>
      <c r="K362" s="289"/>
      <c r="L362" s="289" t="s">
        <v>167</v>
      </c>
      <c r="M362" s="289"/>
      <c r="N362" s="289" t="s">
        <v>345</v>
      </c>
      <c r="O362" s="165">
        <v>81.147540983606561</v>
      </c>
      <c r="P362" s="165">
        <v>99</v>
      </c>
      <c r="Q362" s="165"/>
      <c r="R362" s="165"/>
      <c r="S362" s="165"/>
      <c r="T362" s="165"/>
      <c r="U362" s="165"/>
      <c r="V362" s="165"/>
      <c r="W362" s="149" t="s">
        <v>404</v>
      </c>
      <c r="X362" s="149" t="s">
        <v>70</v>
      </c>
      <c r="Y362" s="149" t="s">
        <v>378</v>
      </c>
      <c r="Z362" s="153">
        <v>46295</v>
      </c>
      <c r="AA362" s="153">
        <v>46300</v>
      </c>
      <c r="AB362" s="149"/>
      <c r="AC362" s="163"/>
      <c r="AD362" s="163"/>
      <c r="AE362" s="163"/>
      <c r="AF362" s="163" t="s">
        <v>817</v>
      </c>
      <c r="AG362" s="163" t="s">
        <v>170</v>
      </c>
      <c r="AH362" s="149">
        <v>876</v>
      </c>
      <c r="AI362" s="149" t="s">
        <v>73</v>
      </c>
      <c r="AJ362" s="163">
        <v>1</v>
      </c>
      <c r="AK362" s="167" t="s">
        <v>74</v>
      </c>
      <c r="AL362" s="166" t="s">
        <v>75</v>
      </c>
      <c r="AM362" s="161">
        <v>46328</v>
      </c>
      <c r="AN362" s="161">
        <v>46328</v>
      </c>
      <c r="AO362" s="153">
        <v>46387</v>
      </c>
      <c r="AP362" s="149">
        <f>AP361</f>
        <v>2026</v>
      </c>
      <c r="AQ362" s="163" t="s">
        <v>818</v>
      </c>
      <c r="AR362" s="163"/>
      <c r="AS362" s="163"/>
      <c r="AT362" s="163"/>
      <c r="AU362" s="163"/>
      <c r="AV362" s="163"/>
      <c r="AW362" s="163"/>
      <c r="AX362" s="163"/>
      <c r="AY362" s="163"/>
      <c r="AZ362" s="163"/>
      <c r="BA362" s="163"/>
      <c r="BB362" s="163"/>
      <c r="BC362" s="166"/>
    </row>
    <row r="363" spans="1:85" s="181" customFormat="1" ht="45.95" customHeight="1" x14ac:dyDescent="0.25">
      <c r="A363" s="289">
        <v>7</v>
      </c>
      <c r="B363" s="289" t="s">
        <v>2090</v>
      </c>
      <c r="C363" s="289" t="s">
        <v>60</v>
      </c>
      <c r="D363" s="289" t="s">
        <v>61</v>
      </c>
      <c r="E363" s="289" t="s">
        <v>796</v>
      </c>
      <c r="F363" s="289" t="s">
        <v>808</v>
      </c>
      <c r="G363" s="306" t="s">
        <v>819</v>
      </c>
      <c r="H363" s="289" t="s">
        <v>810</v>
      </c>
      <c r="I363" s="289" t="s">
        <v>810</v>
      </c>
      <c r="J363" s="289">
        <v>1</v>
      </c>
      <c r="K363" s="289"/>
      <c r="L363" s="289" t="s">
        <v>167</v>
      </c>
      <c r="M363" s="289"/>
      <c r="N363" s="289" t="s">
        <v>345</v>
      </c>
      <c r="O363" s="165">
        <v>369.8360655737705</v>
      </c>
      <c r="P363" s="165">
        <v>451.2</v>
      </c>
      <c r="Q363" s="165"/>
      <c r="R363" s="165"/>
      <c r="S363" s="165"/>
      <c r="T363" s="165"/>
      <c r="U363" s="165"/>
      <c r="V363" s="165"/>
      <c r="W363" s="149" t="s">
        <v>404</v>
      </c>
      <c r="X363" s="149" t="s">
        <v>70</v>
      </c>
      <c r="Y363" s="149" t="s">
        <v>71</v>
      </c>
      <c r="Z363" s="153">
        <v>46080</v>
      </c>
      <c r="AA363" s="153">
        <v>46085</v>
      </c>
      <c r="AB363" s="149"/>
      <c r="AC363" s="149"/>
      <c r="AD363" s="149"/>
      <c r="AE363" s="149"/>
      <c r="AF363" s="149" t="s">
        <v>811</v>
      </c>
      <c r="AG363" s="163" t="s">
        <v>800</v>
      </c>
      <c r="AH363" s="166">
        <v>796</v>
      </c>
      <c r="AI363" s="166" t="s">
        <v>541</v>
      </c>
      <c r="AJ363" s="149">
        <v>1</v>
      </c>
      <c r="AK363" s="185" t="s">
        <v>74</v>
      </c>
      <c r="AL363" s="166" t="s">
        <v>75</v>
      </c>
      <c r="AM363" s="153">
        <v>46113</v>
      </c>
      <c r="AN363" s="153">
        <v>46113</v>
      </c>
      <c r="AO363" s="153">
        <v>46387</v>
      </c>
      <c r="AP363" s="149">
        <f>AP362</f>
        <v>2026</v>
      </c>
      <c r="AQ363" s="149"/>
      <c r="AR363" s="149"/>
      <c r="AS363" s="149"/>
      <c r="AT363" s="149"/>
      <c r="AU363" s="149"/>
      <c r="AV363" s="149"/>
      <c r="AW363" s="149"/>
      <c r="AX363" s="149"/>
      <c r="AY363" s="149"/>
      <c r="AZ363" s="149"/>
      <c r="BA363" s="149"/>
      <c r="BB363" s="149"/>
      <c r="BC363" s="166"/>
    </row>
    <row r="364" spans="1:85" s="181" customFormat="1" ht="45.95" customHeight="1" x14ac:dyDescent="0.25">
      <c r="A364" s="289">
        <v>7</v>
      </c>
      <c r="B364" s="289" t="s">
        <v>2091</v>
      </c>
      <c r="C364" s="289" t="s">
        <v>60</v>
      </c>
      <c r="D364" s="289" t="s">
        <v>61</v>
      </c>
      <c r="E364" s="289" t="s">
        <v>796</v>
      </c>
      <c r="F364" s="289" t="s">
        <v>820</v>
      </c>
      <c r="G364" s="306" t="s">
        <v>821</v>
      </c>
      <c r="H364" s="289" t="s">
        <v>822</v>
      </c>
      <c r="I364" s="289" t="s">
        <v>823</v>
      </c>
      <c r="J364" s="289">
        <v>2</v>
      </c>
      <c r="K364" s="289"/>
      <c r="L364" s="289" t="s">
        <v>167</v>
      </c>
      <c r="M364" s="289"/>
      <c r="N364" s="289" t="s">
        <v>345</v>
      </c>
      <c r="O364" s="148">
        <v>999.53311475409839</v>
      </c>
      <c r="P364" s="148">
        <v>1219.4304</v>
      </c>
      <c r="Q364" s="148"/>
      <c r="R364" s="148"/>
      <c r="S364" s="148"/>
      <c r="T364" s="148"/>
      <c r="U364" s="148"/>
      <c r="V364" s="148"/>
      <c r="W364" s="149" t="s">
        <v>87</v>
      </c>
      <c r="X364" s="149" t="s">
        <v>70</v>
      </c>
      <c r="Y364" s="149" t="s">
        <v>71</v>
      </c>
      <c r="Z364" s="153">
        <v>46069</v>
      </c>
      <c r="AA364" s="153">
        <v>46119</v>
      </c>
      <c r="AB364" s="149"/>
      <c r="AC364" s="149"/>
      <c r="AD364" s="149"/>
      <c r="AE364" s="149"/>
      <c r="AF364" s="149" t="s">
        <v>824</v>
      </c>
      <c r="AG364" s="149" t="s">
        <v>346</v>
      </c>
      <c r="AH364" s="149">
        <v>876</v>
      </c>
      <c r="AI364" s="149" t="s">
        <v>73</v>
      </c>
      <c r="AJ364" s="149">
        <v>1</v>
      </c>
      <c r="AK364" s="185" t="s">
        <v>74</v>
      </c>
      <c r="AL364" s="166" t="s">
        <v>75</v>
      </c>
      <c r="AM364" s="153">
        <v>46147</v>
      </c>
      <c r="AN364" s="153">
        <v>46147</v>
      </c>
      <c r="AO364" s="153">
        <v>46387</v>
      </c>
      <c r="AP364" s="149">
        <v>2026</v>
      </c>
      <c r="AQ364" s="149" t="s">
        <v>825</v>
      </c>
      <c r="AR364" s="149"/>
      <c r="AS364" s="149"/>
      <c r="AT364" s="149"/>
      <c r="AU364" s="153"/>
      <c r="AV364" s="197"/>
      <c r="AW364" s="180"/>
      <c r="AX364" s="149"/>
      <c r="AY364" s="149"/>
      <c r="AZ364" s="149"/>
      <c r="BA364" s="149"/>
      <c r="BB364" s="149"/>
    </row>
    <row r="365" spans="1:85" s="181" customFormat="1" ht="45.95" customHeight="1" x14ac:dyDescent="0.25">
      <c r="A365" s="289">
        <v>7</v>
      </c>
      <c r="B365" s="289" t="s">
        <v>2092</v>
      </c>
      <c r="C365" s="289" t="s">
        <v>60</v>
      </c>
      <c r="D365" s="289" t="s">
        <v>61</v>
      </c>
      <c r="E365" s="289" t="s">
        <v>796</v>
      </c>
      <c r="F365" s="288" t="s">
        <v>826</v>
      </c>
      <c r="G365" s="306" t="s">
        <v>827</v>
      </c>
      <c r="H365" s="178" t="s">
        <v>814</v>
      </c>
      <c r="I365" s="178" t="s">
        <v>828</v>
      </c>
      <c r="J365" s="289">
        <v>1</v>
      </c>
      <c r="K365" s="289"/>
      <c r="L365" s="289" t="s">
        <v>167</v>
      </c>
      <c r="M365" s="288"/>
      <c r="N365" s="178" t="s">
        <v>345</v>
      </c>
      <c r="O365" s="148">
        <v>490.81967213114751</v>
      </c>
      <c r="P365" s="148">
        <v>598.79999999999995</v>
      </c>
      <c r="Q365" s="148"/>
      <c r="R365" s="148"/>
      <c r="S365" s="148"/>
      <c r="T365" s="148"/>
      <c r="U365" s="148"/>
      <c r="V365" s="148"/>
      <c r="W365" s="283" t="s">
        <v>2522</v>
      </c>
      <c r="X365" s="149" t="s">
        <v>70</v>
      </c>
      <c r="Y365" s="149" t="s">
        <v>71</v>
      </c>
      <c r="Z365" s="153">
        <v>46069</v>
      </c>
      <c r="AA365" s="153">
        <v>46119</v>
      </c>
      <c r="AB365" s="149"/>
      <c r="AC365" s="149"/>
      <c r="AD365" s="149"/>
      <c r="AE365" s="149"/>
      <c r="AF365" s="149" t="s">
        <v>827</v>
      </c>
      <c r="AG365" s="176" t="s">
        <v>170</v>
      </c>
      <c r="AH365" s="149">
        <v>876</v>
      </c>
      <c r="AI365" s="149" t="s">
        <v>73</v>
      </c>
      <c r="AJ365" s="149">
        <v>1</v>
      </c>
      <c r="AK365" s="166" t="s">
        <v>74</v>
      </c>
      <c r="AL365" s="166" t="s">
        <v>75</v>
      </c>
      <c r="AM365" s="153">
        <v>46069</v>
      </c>
      <c r="AN365" s="153">
        <v>46119</v>
      </c>
      <c r="AO365" s="153">
        <v>46387</v>
      </c>
      <c r="AP365" s="149">
        <v>2026</v>
      </c>
      <c r="AQ365" s="149" t="s">
        <v>825</v>
      </c>
      <c r="AR365" s="149"/>
      <c r="AS365" s="149"/>
      <c r="AT365" s="149"/>
      <c r="AU365" s="153"/>
      <c r="AV365" s="197"/>
      <c r="AW365" s="180"/>
      <c r="AX365" s="149"/>
      <c r="AY365" s="149"/>
      <c r="AZ365" s="166"/>
      <c r="BA365" s="166"/>
      <c r="BB365" s="166"/>
    </row>
    <row r="366" spans="1:85" s="166" customFormat="1" ht="55.5" customHeight="1" x14ac:dyDescent="0.25">
      <c r="A366" s="289">
        <v>7</v>
      </c>
      <c r="B366" s="289" t="s">
        <v>2093</v>
      </c>
      <c r="C366" s="289" t="s">
        <v>60</v>
      </c>
      <c r="D366" s="289" t="s">
        <v>61</v>
      </c>
      <c r="E366" s="289" t="s">
        <v>796</v>
      </c>
      <c r="F366" s="289" t="s">
        <v>829</v>
      </c>
      <c r="G366" s="162" t="s">
        <v>830</v>
      </c>
      <c r="H366" s="162" t="s">
        <v>831</v>
      </c>
      <c r="I366" s="178" t="s">
        <v>832</v>
      </c>
      <c r="J366" s="289">
        <v>1</v>
      </c>
      <c r="K366" s="226"/>
      <c r="L366" s="289" t="s">
        <v>167</v>
      </c>
      <c r="M366" s="288"/>
      <c r="N366" s="178" t="s">
        <v>345</v>
      </c>
      <c r="O366" s="148">
        <v>590.1639344262295</v>
      </c>
      <c r="P366" s="148">
        <v>720</v>
      </c>
      <c r="Q366" s="148"/>
      <c r="R366" s="148"/>
      <c r="S366" s="148"/>
      <c r="T366" s="148"/>
      <c r="U366" s="148"/>
      <c r="V366" s="148"/>
      <c r="W366" s="283" t="s">
        <v>2522</v>
      </c>
      <c r="X366" s="149" t="s">
        <v>70</v>
      </c>
      <c r="Y366" s="149" t="s">
        <v>71</v>
      </c>
      <c r="Z366" s="153">
        <v>46038</v>
      </c>
      <c r="AA366" s="153">
        <v>46089</v>
      </c>
      <c r="AB366" s="149"/>
      <c r="AC366" s="149"/>
      <c r="AD366" s="149"/>
      <c r="AE366" s="149"/>
      <c r="AF366" s="162" t="s">
        <v>830</v>
      </c>
      <c r="AG366" s="176" t="s">
        <v>170</v>
      </c>
      <c r="AH366" s="149">
        <v>876</v>
      </c>
      <c r="AI366" s="149" t="s">
        <v>73</v>
      </c>
      <c r="AJ366" s="149">
        <v>1</v>
      </c>
      <c r="AK366" s="166" t="s">
        <v>74</v>
      </c>
      <c r="AL366" s="166" t="s">
        <v>75</v>
      </c>
      <c r="AM366" s="153">
        <v>46117</v>
      </c>
      <c r="AN366" s="153">
        <v>46117</v>
      </c>
      <c r="AO366" s="153">
        <v>46387</v>
      </c>
      <c r="AP366" s="149">
        <v>2026</v>
      </c>
      <c r="AQ366" s="149" t="s">
        <v>833</v>
      </c>
      <c r="AR366" s="149"/>
      <c r="AS366" s="149"/>
      <c r="AT366" s="149"/>
      <c r="AU366" s="153"/>
      <c r="AV366" s="197"/>
      <c r="AW366" s="180"/>
      <c r="AX366" s="149"/>
      <c r="AY366" s="149"/>
      <c r="BC366" s="181"/>
      <c r="BD366" s="181"/>
      <c r="BE366" s="181"/>
      <c r="BF366" s="181"/>
      <c r="BG366" s="181"/>
      <c r="BH366" s="181"/>
      <c r="BI366" s="181"/>
      <c r="BJ366" s="181"/>
      <c r="BK366" s="181"/>
      <c r="BL366" s="181"/>
      <c r="BM366" s="181"/>
      <c r="BN366" s="181"/>
      <c r="BO366" s="181"/>
      <c r="BP366" s="181"/>
      <c r="BQ366" s="181"/>
      <c r="BR366" s="181"/>
      <c r="BS366" s="181"/>
      <c r="BT366" s="181"/>
      <c r="BU366" s="181"/>
      <c r="BV366" s="181"/>
      <c r="BW366" s="181"/>
      <c r="BX366" s="181"/>
      <c r="BY366" s="181"/>
      <c r="BZ366" s="181"/>
      <c r="CA366" s="181"/>
      <c r="CB366" s="181"/>
      <c r="CC366" s="181"/>
      <c r="CD366" s="181"/>
      <c r="CE366" s="181"/>
      <c r="CF366" s="181"/>
      <c r="CG366" s="181"/>
    </row>
    <row r="367" spans="1:85" s="175" customFormat="1" ht="88.5" customHeight="1" x14ac:dyDescent="0.25">
      <c r="A367" s="289">
        <v>7</v>
      </c>
      <c r="B367" s="289" t="s">
        <v>2094</v>
      </c>
      <c r="C367" s="289" t="s">
        <v>60</v>
      </c>
      <c r="D367" s="289" t="s">
        <v>61</v>
      </c>
      <c r="E367" s="289" t="s">
        <v>341</v>
      </c>
      <c r="F367" s="288" t="s">
        <v>834</v>
      </c>
      <c r="G367" s="305" t="s">
        <v>835</v>
      </c>
      <c r="H367" s="288" t="s">
        <v>836</v>
      </c>
      <c r="I367" s="288" t="s">
        <v>837</v>
      </c>
      <c r="J367" s="288">
        <v>1</v>
      </c>
      <c r="K367" s="288"/>
      <c r="L367" s="288" t="s">
        <v>67</v>
      </c>
      <c r="M367" s="158">
        <v>3</v>
      </c>
      <c r="N367" s="288" t="s">
        <v>345</v>
      </c>
      <c r="O367" s="286">
        <v>252</v>
      </c>
      <c r="P367" s="286">
        <v>252</v>
      </c>
      <c r="Q367" s="148"/>
      <c r="R367" s="148"/>
      <c r="S367" s="148"/>
      <c r="T367" s="148"/>
      <c r="U367" s="148"/>
      <c r="V367" s="148"/>
      <c r="W367" s="158" t="s">
        <v>404</v>
      </c>
      <c r="X367" s="149" t="s">
        <v>70</v>
      </c>
      <c r="Y367" s="149" t="s">
        <v>378</v>
      </c>
      <c r="Z367" s="153">
        <v>46305</v>
      </c>
      <c r="AA367" s="153">
        <v>46305</v>
      </c>
      <c r="AB367" s="154"/>
      <c r="AC367" s="166"/>
      <c r="AD367" s="166"/>
      <c r="AE367" s="166"/>
      <c r="AF367" s="166" t="s">
        <v>835</v>
      </c>
      <c r="AG367" s="166" t="s">
        <v>346</v>
      </c>
      <c r="AH367" s="149">
        <v>876</v>
      </c>
      <c r="AI367" s="149" t="s">
        <v>73</v>
      </c>
      <c r="AJ367" s="166">
        <v>1</v>
      </c>
      <c r="AK367" s="166" t="s">
        <v>74</v>
      </c>
      <c r="AL367" s="166" t="s">
        <v>75</v>
      </c>
      <c r="AM367" s="153">
        <v>46305</v>
      </c>
      <c r="AN367" s="153">
        <v>46310</v>
      </c>
      <c r="AO367" s="153">
        <v>46568</v>
      </c>
      <c r="AP367" s="166" t="s">
        <v>645</v>
      </c>
      <c r="AQ367" s="149"/>
      <c r="AR367" s="149"/>
      <c r="AS367" s="153"/>
      <c r="AT367" s="197"/>
      <c r="AU367" s="180"/>
      <c r="AV367" s="149"/>
      <c r="AW367" s="149"/>
      <c r="AX367" s="149"/>
      <c r="AY367" s="149"/>
      <c r="AZ367" s="149"/>
      <c r="BA367" s="149"/>
      <c r="BB367" s="149"/>
      <c r="BC367" s="149"/>
      <c r="BD367" s="149"/>
      <c r="BE367" s="149"/>
    </row>
    <row r="368" spans="1:85" s="175" customFormat="1" ht="104.25" customHeight="1" x14ac:dyDescent="0.25">
      <c r="A368" s="289">
        <v>7</v>
      </c>
      <c r="B368" s="289" t="s">
        <v>2095</v>
      </c>
      <c r="C368" s="289" t="s">
        <v>60</v>
      </c>
      <c r="D368" s="289" t="s">
        <v>61</v>
      </c>
      <c r="E368" s="289" t="s">
        <v>341</v>
      </c>
      <c r="F368" s="288" t="s">
        <v>838</v>
      </c>
      <c r="G368" s="305" t="s">
        <v>839</v>
      </c>
      <c r="H368" s="288" t="s">
        <v>840</v>
      </c>
      <c r="I368" s="288" t="s">
        <v>840</v>
      </c>
      <c r="J368" s="288">
        <v>1</v>
      </c>
      <c r="K368" s="288"/>
      <c r="L368" s="288" t="s">
        <v>67</v>
      </c>
      <c r="M368" s="288"/>
      <c r="N368" s="288" t="s">
        <v>345</v>
      </c>
      <c r="O368" s="286">
        <v>200</v>
      </c>
      <c r="P368" s="286">
        <v>200</v>
      </c>
      <c r="Q368" s="148"/>
      <c r="R368" s="148"/>
      <c r="S368" s="148"/>
      <c r="T368" s="148"/>
      <c r="U368" s="148"/>
      <c r="V368" s="148"/>
      <c r="W368" s="166" t="s">
        <v>404</v>
      </c>
      <c r="X368" s="149" t="s">
        <v>70</v>
      </c>
      <c r="Y368" s="149" t="s">
        <v>71</v>
      </c>
      <c r="Z368" s="153">
        <v>46173</v>
      </c>
      <c r="AA368" s="153">
        <v>46178</v>
      </c>
      <c r="AB368" s="149"/>
      <c r="AC368" s="149"/>
      <c r="AD368" s="149"/>
      <c r="AE368" s="149"/>
      <c r="AF368" s="166" t="s">
        <v>839</v>
      </c>
      <c r="AG368" s="166" t="s">
        <v>170</v>
      </c>
      <c r="AH368" s="149">
        <v>876</v>
      </c>
      <c r="AI368" s="149" t="s">
        <v>73</v>
      </c>
      <c r="AJ368" s="166">
        <v>1</v>
      </c>
      <c r="AK368" s="166" t="s">
        <v>74</v>
      </c>
      <c r="AL368" s="166" t="s">
        <v>75</v>
      </c>
      <c r="AM368" s="153">
        <v>46183</v>
      </c>
      <c r="AN368" s="153">
        <v>46193</v>
      </c>
      <c r="AO368" s="153">
        <v>46203</v>
      </c>
      <c r="AP368" s="166">
        <v>2026</v>
      </c>
      <c r="AQ368" s="149"/>
      <c r="AR368" s="149"/>
      <c r="AS368" s="149"/>
      <c r="AT368" s="149"/>
      <c r="AU368" s="153"/>
      <c r="AV368" s="197"/>
      <c r="AW368" s="180"/>
      <c r="AX368" s="149"/>
      <c r="AY368" s="149"/>
      <c r="AZ368" s="149"/>
      <c r="BA368" s="149"/>
      <c r="BB368" s="149"/>
      <c r="BC368" s="149"/>
      <c r="BD368" s="149"/>
      <c r="BE368" s="149"/>
    </row>
    <row r="369" spans="1:57" s="181" customFormat="1" ht="172.5" customHeight="1" x14ac:dyDescent="0.25">
      <c r="A369" s="289">
        <v>7</v>
      </c>
      <c r="B369" s="289" t="s">
        <v>2096</v>
      </c>
      <c r="C369" s="289" t="s">
        <v>60</v>
      </c>
      <c r="D369" s="289" t="s">
        <v>61</v>
      </c>
      <c r="E369" s="289" t="s">
        <v>341</v>
      </c>
      <c r="F369" s="289" t="s">
        <v>841</v>
      </c>
      <c r="G369" s="306" t="s">
        <v>842</v>
      </c>
      <c r="H369" s="289" t="s">
        <v>843</v>
      </c>
      <c r="I369" s="289" t="s">
        <v>844</v>
      </c>
      <c r="J369" s="289">
        <v>2</v>
      </c>
      <c r="K369" s="289"/>
      <c r="L369" s="289" t="s">
        <v>67</v>
      </c>
      <c r="M369" s="289"/>
      <c r="N369" s="289" t="s">
        <v>345</v>
      </c>
      <c r="O369" s="148">
        <v>4918.0327868852464</v>
      </c>
      <c r="P369" s="148">
        <v>6000</v>
      </c>
      <c r="Q369" s="148">
        <v>1200</v>
      </c>
      <c r="R369" s="148">
        <v>4800</v>
      </c>
      <c r="S369" s="148"/>
      <c r="T369" s="148"/>
      <c r="U369" s="148"/>
      <c r="V369" s="148"/>
      <c r="W369" s="149" t="s">
        <v>87</v>
      </c>
      <c r="X369" s="149" t="s">
        <v>70</v>
      </c>
      <c r="Y369" s="149" t="s">
        <v>71</v>
      </c>
      <c r="Z369" s="153">
        <v>46235</v>
      </c>
      <c r="AA369" s="153">
        <v>46296</v>
      </c>
      <c r="AB369" s="149"/>
      <c r="AC369" s="149"/>
      <c r="AD369" s="149"/>
      <c r="AE369" s="149"/>
      <c r="AF369" s="149" t="s">
        <v>845</v>
      </c>
      <c r="AG369" s="149" t="s">
        <v>846</v>
      </c>
      <c r="AH369" s="166" t="s">
        <v>847</v>
      </c>
      <c r="AI369" s="149" t="s">
        <v>848</v>
      </c>
      <c r="AJ369" s="149" t="s">
        <v>849</v>
      </c>
      <c r="AK369" s="149" t="s">
        <v>850</v>
      </c>
      <c r="AL369" s="149" t="s">
        <v>851</v>
      </c>
      <c r="AM369" s="153">
        <v>46313</v>
      </c>
      <c r="AN369" s="153">
        <v>46313</v>
      </c>
      <c r="AO369" s="153">
        <v>46752</v>
      </c>
      <c r="AP369" s="149" t="s">
        <v>852</v>
      </c>
      <c r="AQ369" s="166"/>
      <c r="AR369" s="166"/>
      <c r="AS369" s="149"/>
      <c r="AT369" s="149"/>
      <c r="AU369" s="166"/>
      <c r="AV369" s="166"/>
      <c r="AW369" s="166"/>
      <c r="AX369" s="149"/>
      <c r="AY369" s="149"/>
      <c r="AZ369" s="153"/>
      <c r="BA369" s="197"/>
      <c r="BB369" s="180"/>
      <c r="BC369" s="149"/>
      <c r="BD369" s="149"/>
      <c r="BE369" s="149"/>
    </row>
    <row r="370" spans="1:57" s="181" customFormat="1" ht="36" customHeight="1" x14ac:dyDescent="0.25">
      <c r="A370" s="289">
        <v>7</v>
      </c>
      <c r="B370" s="289" t="s">
        <v>2097</v>
      </c>
      <c r="C370" s="289" t="s">
        <v>60</v>
      </c>
      <c r="D370" s="289" t="s">
        <v>61</v>
      </c>
      <c r="E370" s="289" t="s">
        <v>341</v>
      </c>
      <c r="F370" s="289" t="s">
        <v>699</v>
      </c>
      <c r="G370" s="163" t="s">
        <v>853</v>
      </c>
      <c r="H370" s="163" t="s">
        <v>854</v>
      </c>
      <c r="I370" s="163" t="s">
        <v>854</v>
      </c>
      <c r="J370" s="289">
        <v>1</v>
      </c>
      <c r="K370" s="289"/>
      <c r="L370" s="289" t="s">
        <v>167</v>
      </c>
      <c r="M370" s="163"/>
      <c r="N370" s="178" t="s">
        <v>345</v>
      </c>
      <c r="O370" s="148">
        <v>393.44262295081967</v>
      </c>
      <c r="P370" s="148">
        <v>480</v>
      </c>
      <c r="Q370" s="148">
        <v>480</v>
      </c>
      <c r="R370" s="148"/>
      <c r="S370" s="148"/>
      <c r="T370" s="148"/>
      <c r="U370" s="148"/>
      <c r="V370" s="148"/>
      <c r="W370" s="163" t="s">
        <v>404</v>
      </c>
      <c r="X370" s="149" t="s">
        <v>70</v>
      </c>
      <c r="Y370" s="149" t="s">
        <v>71</v>
      </c>
      <c r="Z370" s="153">
        <v>46094</v>
      </c>
      <c r="AA370" s="153">
        <v>46099</v>
      </c>
      <c r="AB370" s="149"/>
      <c r="AC370" s="149"/>
      <c r="AD370" s="149"/>
      <c r="AE370" s="149"/>
      <c r="AF370" s="163" t="s">
        <v>853</v>
      </c>
      <c r="AG370" s="163" t="s">
        <v>346</v>
      </c>
      <c r="AH370" s="149">
        <v>876</v>
      </c>
      <c r="AI370" s="149" t="s">
        <v>73</v>
      </c>
      <c r="AJ370" s="163">
        <v>1</v>
      </c>
      <c r="AK370" s="163" t="s">
        <v>74</v>
      </c>
      <c r="AL370" s="166" t="s">
        <v>75</v>
      </c>
      <c r="AM370" s="161">
        <v>46127</v>
      </c>
      <c r="AN370" s="161">
        <v>46143</v>
      </c>
      <c r="AO370" s="161">
        <v>46295</v>
      </c>
      <c r="AP370" s="149">
        <v>2026</v>
      </c>
      <c r="AQ370" s="149"/>
      <c r="AR370" s="149"/>
      <c r="AS370" s="149"/>
      <c r="AT370" s="149"/>
      <c r="AU370" s="153"/>
      <c r="AV370" s="197"/>
      <c r="AW370" s="180"/>
      <c r="AX370" s="149"/>
      <c r="AY370" s="149"/>
      <c r="AZ370" s="149"/>
      <c r="BA370" s="149"/>
      <c r="BB370" s="149"/>
    </row>
    <row r="371" spans="1:57" s="181" customFormat="1" ht="38.25" x14ac:dyDescent="0.25">
      <c r="A371" s="289">
        <v>7</v>
      </c>
      <c r="B371" s="289" t="s">
        <v>2098</v>
      </c>
      <c r="C371" s="289" t="s">
        <v>60</v>
      </c>
      <c r="D371" s="289" t="s">
        <v>61</v>
      </c>
      <c r="E371" s="289" t="s">
        <v>341</v>
      </c>
      <c r="F371" s="289" t="s">
        <v>855</v>
      </c>
      <c r="G371" s="163" t="s">
        <v>856</v>
      </c>
      <c r="H371" s="163" t="s">
        <v>857</v>
      </c>
      <c r="I371" s="163" t="s">
        <v>857</v>
      </c>
      <c r="J371" s="289">
        <v>2</v>
      </c>
      <c r="K371" s="289"/>
      <c r="L371" s="289" t="s">
        <v>167</v>
      </c>
      <c r="M371" s="163"/>
      <c r="N371" s="183" t="s">
        <v>345</v>
      </c>
      <c r="O371" s="148">
        <v>25803.344262295082</v>
      </c>
      <c r="P371" s="148">
        <v>31480.080000000002</v>
      </c>
      <c r="Q371" s="148">
        <v>15552.72</v>
      </c>
      <c r="R371" s="148">
        <v>15927.36</v>
      </c>
      <c r="S371" s="148"/>
      <c r="T371" s="148"/>
      <c r="U371" s="148"/>
      <c r="V371" s="148"/>
      <c r="W371" s="166" t="s">
        <v>87</v>
      </c>
      <c r="X371" s="176" t="s">
        <v>696</v>
      </c>
      <c r="Y371" s="149" t="s">
        <v>71</v>
      </c>
      <c r="Z371" s="153">
        <v>46113</v>
      </c>
      <c r="AA371" s="153">
        <v>46178</v>
      </c>
      <c r="AB371" s="149"/>
      <c r="AC371" s="149"/>
      <c r="AD371" s="149"/>
      <c r="AE371" s="149"/>
      <c r="AF371" s="163" t="s">
        <v>856</v>
      </c>
      <c r="AG371" s="163" t="s">
        <v>346</v>
      </c>
      <c r="AH371" s="149">
        <v>876</v>
      </c>
      <c r="AI371" s="149" t="s">
        <v>73</v>
      </c>
      <c r="AJ371" s="163">
        <v>1</v>
      </c>
      <c r="AK371" s="163" t="s">
        <v>74</v>
      </c>
      <c r="AL371" s="166" t="s">
        <v>75</v>
      </c>
      <c r="AM371" s="161">
        <v>46188</v>
      </c>
      <c r="AN371" s="161">
        <v>46209</v>
      </c>
      <c r="AO371" s="161">
        <v>46573</v>
      </c>
      <c r="AP371" s="149">
        <v>2026</v>
      </c>
      <c r="AQ371" s="149"/>
      <c r="AR371" s="149"/>
      <c r="AS371" s="149"/>
      <c r="AT371" s="149"/>
      <c r="AU371" s="153"/>
      <c r="AV371" s="197"/>
      <c r="AW371" s="180"/>
      <c r="AX371" s="149"/>
      <c r="AY371" s="149"/>
      <c r="AZ371" s="149"/>
      <c r="BA371" s="149"/>
      <c r="BB371" s="149"/>
    </row>
    <row r="372" spans="1:57" s="175" customFormat="1" ht="46.5" customHeight="1" x14ac:dyDescent="0.25">
      <c r="A372" s="289">
        <v>7</v>
      </c>
      <c r="B372" s="289" t="s">
        <v>2099</v>
      </c>
      <c r="C372" s="289" t="s">
        <v>60</v>
      </c>
      <c r="D372" s="289" t="s">
        <v>61</v>
      </c>
      <c r="E372" s="289" t="s">
        <v>341</v>
      </c>
      <c r="F372" s="288" t="s">
        <v>858</v>
      </c>
      <c r="G372" s="305" t="s">
        <v>859</v>
      </c>
      <c r="H372" s="288" t="s">
        <v>860</v>
      </c>
      <c r="I372" s="288" t="s">
        <v>860</v>
      </c>
      <c r="J372" s="288">
        <v>1</v>
      </c>
      <c r="K372" s="289"/>
      <c r="L372" s="289" t="s">
        <v>167</v>
      </c>
      <c r="M372" s="158">
        <v>3</v>
      </c>
      <c r="N372" s="178" t="s">
        <v>345</v>
      </c>
      <c r="O372" s="148">
        <v>983.60655737704917</v>
      </c>
      <c r="P372" s="148">
        <v>1200</v>
      </c>
      <c r="Q372" s="148">
        <v>600</v>
      </c>
      <c r="R372" s="148">
        <v>600</v>
      </c>
      <c r="S372" s="148"/>
      <c r="T372" s="148"/>
      <c r="U372" s="148"/>
      <c r="V372" s="148"/>
      <c r="W372" s="149" t="s">
        <v>377</v>
      </c>
      <c r="X372" s="149" t="s">
        <v>70</v>
      </c>
      <c r="Y372" s="149" t="s">
        <v>378</v>
      </c>
      <c r="Z372" s="153">
        <v>46203</v>
      </c>
      <c r="AA372" s="153">
        <v>46203</v>
      </c>
      <c r="AB372" s="152" t="s">
        <v>1749</v>
      </c>
      <c r="AC372" s="149" t="s">
        <v>861</v>
      </c>
      <c r="AD372" s="149">
        <v>7724490000</v>
      </c>
      <c r="AE372" s="149">
        <v>222443001</v>
      </c>
      <c r="AF372" s="166" t="s">
        <v>859</v>
      </c>
      <c r="AG372" s="166" t="s">
        <v>346</v>
      </c>
      <c r="AH372" s="149">
        <v>876</v>
      </c>
      <c r="AI372" s="149" t="s">
        <v>73</v>
      </c>
      <c r="AJ372" s="166">
        <v>1</v>
      </c>
      <c r="AK372" s="166" t="s">
        <v>74</v>
      </c>
      <c r="AL372" s="166" t="s">
        <v>75</v>
      </c>
      <c r="AM372" s="153">
        <v>46203</v>
      </c>
      <c r="AN372" s="153">
        <v>46203</v>
      </c>
      <c r="AO372" s="153">
        <v>46568</v>
      </c>
      <c r="AP372" s="149" t="s">
        <v>645</v>
      </c>
      <c r="AQ372" s="149"/>
      <c r="AR372" s="149"/>
      <c r="AS372" s="149"/>
      <c r="AT372" s="149"/>
      <c r="AU372" s="153"/>
      <c r="AV372" s="197"/>
      <c r="AW372" s="180"/>
      <c r="AX372" s="149"/>
      <c r="AY372" s="149"/>
      <c r="AZ372" s="149"/>
      <c r="BA372" s="149"/>
      <c r="BB372" s="149"/>
    </row>
    <row r="373" spans="1:57" s="175" customFormat="1" ht="49.7" customHeight="1" x14ac:dyDescent="0.25">
      <c r="A373" s="289">
        <v>7</v>
      </c>
      <c r="B373" s="289" t="s">
        <v>2100</v>
      </c>
      <c r="C373" s="289" t="s">
        <v>60</v>
      </c>
      <c r="D373" s="289" t="s">
        <v>61</v>
      </c>
      <c r="E373" s="289" t="s">
        <v>200</v>
      </c>
      <c r="F373" s="288">
        <v>184</v>
      </c>
      <c r="G373" s="305" t="s">
        <v>862</v>
      </c>
      <c r="H373" s="183" t="s">
        <v>863</v>
      </c>
      <c r="I373" s="183" t="s">
        <v>863</v>
      </c>
      <c r="J373" s="289">
        <v>2</v>
      </c>
      <c r="K373" s="289"/>
      <c r="L373" s="289" t="s">
        <v>167</v>
      </c>
      <c r="M373" s="162"/>
      <c r="N373" s="162" t="s">
        <v>390</v>
      </c>
      <c r="O373" s="286">
        <v>5421.7405770491805</v>
      </c>
      <c r="P373" s="286">
        <v>6614.5235039999998</v>
      </c>
      <c r="Q373" s="148"/>
      <c r="R373" s="148"/>
      <c r="S373" s="148"/>
      <c r="T373" s="148"/>
      <c r="U373" s="148"/>
      <c r="V373" s="148"/>
      <c r="W373" s="149" t="s">
        <v>87</v>
      </c>
      <c r="X373" s="149" t="s">
        <v>70</v>
      </c>
      <c r="Y373" s="149" t="s">
        <v>71</v>
      </c>
      <c r="Z373" s="153">
        <v>46295</v>
      </c>
      <c r="AA373" s="153">
        <v>46336</v>
      </c>
      <c r="AB373" s="149"/>
      <c r="AC373" s="149"/>
      <c r="AD373" s="149"/>
      <c r="AE373" s="149"/>
      <c r="AF373" s="149" t="s">
        <v>862</v>
      </c>
      <c r="AG373" s="162" t="s">
        <v>864</v>
      </c>
      <c r="AH373" s="149">
        <v>876</v>
      </c>
      <c r="AI373" s="149" t="s">
        <v>73</v>
      </c>
      <c r="AJ373" s="162">
        <v>1</v>
      </c>
      <c r="AK373" s="166" t="s">
        <v>74</v>
      </c>
      <c r="AL373" s="166" t="s">
        <v>75</v>
      </c>
      <c r="AM373" s="153">
        <v>46357</v>
      </c>
      <c r="AN373" s="153">
        <v>46363</v>
      </c>
      <c r="AO373" s="153">
        <v>46366</v>
      </c>
      <c r="AP373" s="149">
        <v>2026</v>
      </c>
      <c r="AQ373" s="153"/>
      <c r="AR373" s="153"/>
      <c r="AS373" s="149"/>
      <c r="AT373" s="149"/>
      <c r="AU373" s="149"/>
      <c r="AV373" s="149"/>
      <c r="AW373" s="149"/>
      <c r="AX373" s="153"/>
      <c r="AY373" s="197"/>
      <c r="AZ373" s="180"/>
      <c r="BA373" s="149"/>
      <c r="BB373" s="149"/>
    </row>
    <row r="374" spans="1:57" s="181" customFormat="1" ht="36" customHeight="1" x14ac:dyDescent="0.25">
      <c r="A374" s="289">
        <v>7</v>
      </c>
      <c r="B374" s="289" t="s">
        <v>2101</v>
      </c>
      <c r="C374" s="289" t="s">
        <v>60</v>
      </c>
      <c r="D374" s="289" t="s">
        <v>61</v>
      </c>
      <c r="E374" s="289" t="s">
        <v>341</v>
      </c>
      <c r="F374" s="289" t="s">
        <v>865</v>
      </c>
      <c r="G374" s="163" t="s">
        <v>866</v>
      </c>
      <c r="H374" s="163" t="s">
        <v>867</v>
      </c>
      <c r="I374" s="163" t="s">
        <v>867</v>
      </c>
      <c r="J374" s="289">
        <v>2</v>
      </c>
      <c r="K374" s="289"/>
      <c r="L374" s="289" t="s">
        <v>167</v>
      </c>
      <c r="M374" s="163"/>
      <c r="N374" s="178" t="s">
        <v>345</v>
      </c>
      <c r="O374" s="148">
        <v>196.72131147540983</v>
      </c>
      <c r="P374" s="148">
        <v>240</v>
      </c>
      <c r="Q374" s="148"/>
      <c r="R374" s="148"/>
      <c r="S374" s="148"/>
      <c r="T374" s="148"/>
      <c r="U374" s="148"/>
      <c r="V374" s="148"/>
      <c r="W374" s="163" t="s">
        <v>404</v>
      </c>
      <c r="X374" s="149" t="s">
        <v>70</v>
      </c>
      <c r="Y374" s="149" t="s">
        <v>71</v>
      </c>
      <c r="Z374" s="153">
        <v>46249</v>
      </c>
      <c r="AA374" s="153">
        <v>46262</v>
      </c>
      <c r="AB374" s="149"/>
      <c r="AC374" s="149"/>
      <c r="AD374" s="149"/>
      <c r="AE374" s="149"/>
      <c r="AF374" s="163" t="s">
        <v>868</v>
      </c>
      <c r="AG374" s="163" t="s">
        <v>346</v>
      </c>
      <c r="AH374" s="149">
        <v>876</v>
      </c>
      <c r="AI374" s="149" t="s">
        <v>73</v>
      </c>
      <c r="AJ374" s="163">
        <v>1</v>
      </c>
      <c r="AK374" s="163" t="s">
        <v>74</v>
      </c>
      <c r="AL374" s="166" t="s">
        <v>75</v>
      </c>
      <c r="AM374" s="161">
        <v>46266</v>
      </c>
      <c r="AN374" s="161">
        <v>46266</v>
      </c>
      <c r="AO374" s="161">
        <v>46295</v>
      </c>
      <c r="AP374" s="149">
        <v>2026</v>
      </c>
      <c r="AQ374" s="149"/>
      <c r="AR374" s="149"/>
      <c r="AS374" s="149"/>
      <c r="AT374" s="149"/>
      <c r="AU374" s="153"/>
      <c r="AV374" s="197"/>
      <c r="AW374" s="180"/>
      <c r="AX374" s="149"/>
      <c r="AY374" s="149"/>
      <c r="AZ374" s="149"/>
      <c r="BA374" s="149"/>
      <c r="BB374" s="149"/>
    </row>
    <row r="375" spans="1:57" s="181" customFormat="1" ht="38.25" x14ac:dyDescent="0.25">
      <c r="A375" s="289">
        <v>7</v>
      </c>
      <c r="B375" s="289" t="s">
        <v>2102</v>
      </c>
      <c r="C375" s="289" t="s">
        <v>60</v>
      </c>
      <c r="D375" s="289" t="s">
        <v>61</v>
      </c>
      <c r="E375" s="289" t="s">
        <v>869</v>
      </c>
      <c r="F375" s="289" t="s">
        <v>870</v>
      </c>
      <c r="G375" s="306" t="s">
        <v>871</v>
      </c>
      <c r="H375" s="289" t="s">
        <v>872</v>
      </c>
      <c r="I375" s="289" t="s">
        <v>872</v>
      </c>
      <c r="J375" s="289">
        <v>1</v>
      </c>
      <c r="K375" s="289"/>
      <c r="L375" s="289" t="s">
        <v>167</v>
      </c>
      <c r="M375" s="289"/>
      <c r="N375" s="289" t="s">
        <v>357</v>
      </c>
      <c r="O375" s="209">
        <v>142170.49180327868</v>
      </c>
      <c r="P375" s="209">
        <v>173448</v>
      </c>
      <c r="Q375" s="209"/>
      <c r="R375" s="209"/>
      <c r="S375" s="209"/>
      <c r="T375" s="209"/>
      <c r="U375" s="209"/>
      <c r="V375" s="209"/>
      <c r="W375" s="166" t="s">
        <v>87</v>
      </c>
      <c r="X375" s="149" t="s">
        <v>70</v>
      </c>
      <c r="Y375" s="149" t="s">
        <v>71</v>
      </c>
      <c r="Z375" s="153">
        <v>46204</v>
      </c>
      <c r="AA375" s="153">
        <v>46235</v>
      </c>
      <c r="AB375" s="162"/>
      <c r="AC375" s="162"/>
      <c r="AD375" s="162"/>
      <c r="AE375" s="162"/>
      <c r="AF375" s="149" t="s">
        <v>873</v>
      </c>
      <c r="AG375" s="149" t="s">
        <v>874</v>
      </c>
      <c r="AH375" s="149">
        <v>876</v>
      </c>
      <c r="AI375" s="149" t="s">
        <v>73</v>
      </c>
      <c r="AJ375" s="149">
        <v>1</v>
      </c>
      <c r="AK375" s="167" t="s">
        <v>74</v>
      </c>
      <c r="AL375" s="166" t="s">
        <v>75</v>
      </c>
      <c r="AM375" s="153">
        <v>46254</v>
      </c>
      <c r="AN375" s="153">
        <v>46388</v>
      </c>
      <c r="AO375" s="153">
        <v>46752</v>
      </c>
      <c r="AP375" s="149">
        <v>2027</v>
      </c>
      <c r="AQ375" s="162"/>
      <c r="AR375" s="162"/>
      <c r="AS375" s="162"/>
      <c r="AT375" s="162"/>
      <c r="AU375" s="162"/>
      <c r="AV375" s="162"/>
      <c r="AW375" s="162"/>
      <c r="AX375" s="162"/>
      <c r="AY375" s="162"/>
      <c r="AZ375" s="162"/>
      <c r="BA375" s="162"/>
      <c r="BB375" s="162"/>
    </row>
    <row r="376" spans="1:57" s="181" customFormat="1" ht="47.25" customHeight="1" x14ac:dyDescent="0.25">
      <c r="A376" s="289">
        <v>7</v>
      </c>
      <c r="B376" s="289" t="s">
        <v>2103</v>
      </c>
      <c r="C376" s="289" t="s">
        <v>60</v>
      </c>
      <c r="D376" s="289" t="s">
        <v>61</v>
      </c>
      <c r="E376" s="289" t="s">
        <v>869</v>
      </c>
      <c r="F376" s="289" t="s">
        <v>870</v>
      </c>
      <c r="G376" s="306" t="s">
        <v>871</v>
      </c>
      <c r="H376" s="289" t="s">
        <v>872</v>
      </c>
      <c r="I376" s="289" t="s">
        <v>872</v>
      </c>
      <c r="J376" s="289">
        <v>1</v>
      </c>
      <c r="K376" s="289"/>
      <c r="L376" s="289" t="s">
        <v>167</v>
      </c>
      <c r="M376" s="289"/>
      <c r="N376" s="289" t="s">
        <v>357</v>
      </c>
      <c r="O376" s="148">
        <v>408.19672131147541</v>
      </c>
      <c r="P376" s="148">
        <v>498</v>
      </c>
      <c r="Q376" s="148"/>
      <c r="R376" s="148"/>
      <c r="S376" s="148"/>
      <c r="T376" s="148"/>
      <c r="U376" s="148"/>
      <c r="V376" s="148"/>
      <c r="W376" s="149" t="s">
        <v>404</v>
      </c>
      <c r="X376" s="149" t="s">
        <v>70</v>
      </c>
      <c r="Y376" s="149" t="s">
        <v>71</v>
      </c>
      <c r="Z376" s="153">
        <v>46333</v>
      </c>
      <c r="AA376" s="153">
        <v>46368</v>
      </c>
      <c r="AB376" s="149"/>
      <c r="AC376" s="149"/>
      <c r="AD376" s="149"/>
      <c r="AE376" s="149"/>
      <c r="AF376" s="149" t="s">
        <v>875</v>
      </c>
      <c r="AG376" s="149" t="s">
        <v>874</v>
      </c>
      <c r="AH376" s="149">
        <v>876</v>
      </c>
      <c r="AI376" s="149" t="s">
        <v>73</v>
      </c>
      <c r="AJ376" s="149">
        <v>1</v>
      </c>
      <c r="AK376" s="167" t="s">
        <v>74</v>
      </c>
      <c r="AL376" s="166" t="s">
        <v>75</v>
      </c>
      <c r="AM376" s="153">
        <v>46368</v>
      </c>
      <c r="AN376" s="153">
        <v>46388</v>
      </c>
      <c r="AO376" s="153">
        <v>46752</v>
      </c>
      <c r="AP376" s="149">
        <v>2027</v>
      </c>
      <c r="AQ376" s="149"/>
      <c r="AR376" s="149"/>
      <c r="AS376" s="149"/>
      <c r="AT376" s="149"/>
      <c r="AU376" s="153"/>
      <c r="AV376" s="197"/>
      <c r="AW376" s="180"/>
      <c r="AX376" s="149"/>
      <c r="AY376" s="149"/>
      <c r="AZ376" s="149"/>
      <c r="BA376" s="149"/>
      <c r="BB376" s="149"/>
    </row>
    <row r="377" spans="1:57" s="181" customFormat="1" ht="55.5" customHeight="1" x14ac:dyDescent="0.25">
      <c r="A377" s="289">
        <v>7</v>
      </c>
      <c r="B377" s="162" t="s">
        <v>2104</v>
      </c>
      <c r="C377" s="289" t="s">
        <v>60</v>
      </c>
      <c r="D377" s="289" t="s">
        <v>199</v>
      </c>
      <c r="E377" s="289" t="s">
        <v>200</v>
      </c>
      <c r="F377" s="183" t="s">
        <v>876</v>
      </c>
      <c r="G377" s="306" t="s">
        <v>877</v>
      </c>
      <c r="H377" s="183" t="s">
        <v>863</v>
      </c>
      <c r="I377" s="183" t="s">
        <v>878</v>
      </c>
      <c r="J377" s="162">
        <v>2</v>
      </c>
      <c r="K377" s="162"/>
      <c r="L377" s="162" t="s">
        <v>167</v>
      </c>
      <c r="M377" s="288"/>
      <c r="N377" s="289" t="s">
        <v>299</v>
      </c>
      <c r="O377" s="209">
        <v>4645.3101639344268</v>
      </c>
      <c r="P377" s="209">
        <v>5667.2784000000001</v>
      </c>
      <c r="Q377" s="209"/>
      <c r="R377" s="209"/>
      <c r="S377" s="209"/>
      <c r="T377" s="209"/>
      <c r="U377" s="209"/>
      <c r="V377" s="209"/>
      <c r="W377" s="166" t="s">
        <v>87</v>
      </c>
      <c r="X377" s="162" t="s">
        <v>205</v>
      </c>
      <c r="Y377" s="149" t="s">
        <v>71</v>
      </c>
      <c r="Z377" s="178" t="s">
        <v>879</v>
      </c>
      <c r="AA377" s="178" t="s">
        <v>880</v>
      </c>
      <c r="AB377" s="162"/>
      <c r="AC377" s="162"/>
      <c r="AD377" s="162"/>
      <c r="AE377" s="162"/>
      <c r="AF377" s="149" t="s">
        <v>877</v>
      </c>
      <c r="AG377" s="176" t="s">
        <v>170</v>
      </c>
      <c r="AH377" s="166">
        <v>796</v>
      </c>
      <c r="AI377" s="166" t="s">
        <v>541</v>
      </c>
      <c r="AJ377" s="183" t="s">
        <v>881</v>
      </c>
      <c r="AK377" s="182" t="s">
        <v>632</v>
      </c>
      <c r="AL377" s="149" t="s">
        <v>207</v>
      </c>
      <c r="AM377" s="153">
        <v>46339</v>
      </c>
      <c r="AN377" s="153">
        <v>46357</v>
      </c>
      <c r="AO377" s="153">
        <v>46367</v>
      </c>
      <c r="AP377" s="183" t="s">
        <v>660</v>
      </c>
      <c r="AQ377" s="162"/>
      <c r="AR377" s="162"/>
      <c r="AS377" s="162"/>
      <c r="AT377" s="162"/>
      <c r="AU377" s="162"/>
      <c r="AV377" s="162"/>
      <c r="AW377" s="162"/>
      <c r="AX377" s="162"/>
      <c r="AY377" s="162"/>
      <c r="AZ377" s="162"/>
      <c r="BA377" s="162"/>
      <c r="BB377" s="162"/>
    </row>
    <row r="378" spans="1:57" s="181" customFormat="1" ht="30" customHeight="1" x14ac:dyDescent="0.25">
      <c r="A378" s="289">
        <v>7</v>
      </c>
      <c r="B378" s="162" t="s">
        <v>2105</v>
      </c>
      <c r="C378" s="289" t="s">
        <v>60</v>
      </c>
      <c r="D378" s="289" t="s">
        <v>199</v>
      </c>
      <c r="E378" s="289" t="s">
        <v>200</v>
      </c>
      <c r="F378" s="289" t="s">
        <v>882</v>
      </c>
      <c r="G378" s="306" t="s">
        <v>883</v>
      </c>
      <c r="H378" s="183" t="s">
        <v>572</v>
      </c>
      <c r="I378" s="183" t="s">
        <v>884</v>
      </c>
      <c r="J378" s="288">
        <v>2</v>
      </c>
      <c r="K378" s="289"/>
      <c r="L378" s="289" t="s">
        <v>167</v>
      </c>
      <c r="M378" s="289"/>
      <c r="N378" s="163" t="s">
        <v>204</v>
      </c>
      <c r="O378" s="286">
        <v>3377.854603278689</v>
      </c>
      <c r="P378" s="148">
        <v>4120.9826160000002</v>
      </c>
      <c r="Q378" s="286"/>
      <c r="R378" s="165"/>
      <c r="S378" s="286">
        <v>4120.9826160000002</v>
      </c>
      <c r="T378" s="286"/>
      <c r="U378" s="286"/>
      <c r="V378" s="286"/>
      <c r="W378" s="166" t="s">
        <v>87</v>
      </c>
      <c r="X378" s="162" t="s">
        <v>205</v>
      </c>
      <c r="Y378" s="149" t="s">
        <v>71</v>
      </c>
      <c r="Z378" s="153">
        <v>46302</v>
      </c>
      <c r="AA378" s="153">
        <f t="shared" ref="AA378:AA392" si="9">Z378+60</f>
        <v>46362</v>
      </c>
      <c r="AB378" s="166"/>
      <c r="AC378" s="166"/>
      <c r="AD378" s="166"/>
      <c r="AE378" s="166"/>
      <c r="AF378" s="149" t="str">
        <f t="shared" ref="AF378:AF392" si="10">G378</f>
        <v>Поставка стартерных и тяговых аккумуляторных батарей</v>
      </c>
      <c r="AG378" s="149" t="s">
        <v>206</v>
      </c>
      <c r="AH378" s="149">
        <v>876</v>
      </c>
      <c r="AI378" s="149" t="s">
        <v>73</v>
      </c>
      <c r="AJ378" s="184">
        <v>1</v>
      </c>
      <c r="AK378" s="149">
        <v>8100000000</v>
      </c>
      <c r="AL378" s="166" t="s">
        <v>207</v>
      </c>
      <c r="AM378" s="153">
        <f t="shared" ref="AM378:AM392" si="11">AA378+20</f>
        <v>46382</v>
      </c>
      <c r="AN378" s="153">
        <v>46383</v>
      </c>
      <c r="AO378" s="153">
        <v>46752</v>
      </c>
      <c r="AP378" s="149">
        <v>2027</v>
      </c>
      <c r="AQ378" s="166"/>
      <c r="AR378" s="166"/>
      <c r="AS378" s="166"/>
      <c r="AT378" s="166"/>
      <c r="AU378" s="166"/>
      <c r="AV378" s="166"/>
      <c r="AW378" s="166"/>
      <c r="AX378" s="166"/>
      <c r="AY378" s="166"/>
      <c r="AZ378" s="166"/>
      <c r="BA378" s="166"/>
      <c r="BB378" s="166"/>
    </row>
    <row r="379" spans="1:57" s="181" customFormat="1" ht="30" customHeight="1" x14ac:dyDescent="0.25">
      <c r="A379" s="289">
        <v>7</v>
      </c>
      <c r="B379" s="162" t="s">
        <v>2106</v>
      </c>
      <c r="C379" s="289" t="s">
        <v>60</v>
      </c>
      <c r="D379" s="289" t="s">
        <v>199</v>
      </c>
      <c r="E379" s="289" t="s">
        <v>200</v>
      </c>
      <c r="F379" s="183" t="s">
        <v>885</v>
      </c>
      <c r="G379" s="306" t="s">
        <v>886</v>
      </c>
      <c r="H379" s="288" t="s">
        <v>887</v>
      </c>
      <c r="I379" s="288" t="s">
        <v>888</v>
      </c>
      <c r="J379" s="288">
        <v>2</v>
      </c>
      <c r="K379" s="289"/>
      <c r="L379" s="289" t="s">
        <v>167</v>
      </c>
      <c r="M379" s="289"/>
      <c r="N379" s="289" t="s">
        <v>299</v>
      </c>
      <c r="O379" s="148">
        <v>10819.672131147541</v>
      </c>
      <c r="P379" s="148">
        <v>13200</v>
      </c>
      <c r="Q379" s="148"/>
      <c r="R379" s="148"/>
      <c r="S379" s="148">
        <v>13200</v>
      </c>
      <c r="T379" s="148"/>
      <c r="U379" s="148"/>
      <c r="V379" s="148"/>
      <c r="W379" s="166" t="s">
        <v>87</v>
      </c>
      <c r="X379" s="162" t="s">
        <v>205</v>
      </c>
      <c r="Y379" s="149" t="s">
        <v>71</v>
      </c>
      <c r="Z379" s="153">
        <v>46302</v>
      </c>
      <c r="AA379" s="153">
        <f t="shared" si="9"/>
        <v>46362</v>
      </c>
      <c r="AB379" s="153"/>
      <c r="AC379" s="149"/>
      <c r="AD379" s="149"/>
      <c r="AE379" s="149"/>
      <c r="AF379" s="149" t="str">
        <f t="shared" si="10"/>
        <v>Поставка средств защиты головы, рук, органов зрения, слуха, дыхания</v>
      </c>
      <c r="AG379" s="149" t="s">
        <v>206</v>
      </c>
      <c r="AH379" s="149" t="s">
        <v>889</v>
      </c>
      <c r="AI379" s="166" t="s">
        <v>890</v>
      </c>
      <c r="AJ379" s="166" t="s">
        <v>891</v>
      </c>
      <c r="AK379" s="185" t="s">
        <v>892</v>
      </c>
      <c r="AL379" s="149" t="s">
        <v>893</v>
      </c>
      <c r="AM379" s="153">
        <f t="shared" si="11"/>
        <v>46382</v>
      </c>
      <c r="AN379" s="153">
        <v>46383</v>
      </c>
      <c r="AO379" s="153">
        <v>46752</v>
      </c>
      <c r="AP379" s="149">
        <v>2027</v>
      </c>
      <c r="AQ379" s="149" t="s">
        <v>894</v>
      </c>
      <c r="AR379" s="149"/>
      <c r="AS379" s="149"/>
      <c r="AT379" s="149"/>
      <c r="AU379" s="153"/>
      <c r="AV379" s="197"/>
      <c r="AW379" s="180"/>
      <c r="AX379" s="149"/>
      <c r="AY379" s="149"/>
      <c r="AZ379" s="149"/>
      <c r="BA379" s="149"/>
      <c r="BB379" s="149"/>
    </row>
    <row r="380" spans="1:57" s="181" customFormat="1" ht="30" customHeight="1" x14ac:dyDescent="0.25">
      <c r="A380" s="289">
        <v>7</v>
      </c>
      <c r="B380" s="162" t="s">
        <v>2107</v>
      </c>
      <c r="C380" s="289" t="s">
        <v>60</v>
      </c>
      <c r="D380" s="289" t="s">
        <v>199</v>
      </c>
      <c r="E380" s="289" t="s">
        <v>200</v>
      </c>
      <c r="F380" s="289" t="s">
        <v>895</v>
      </c>
      <c r="G380" s="306" t="s">
        <v>896</v>
      </c>
      <c r="H380" s="183" t="s">
        <v>897</v>
      </c>
      <c r="I380" s="183" t="s">
        <v>897</v>
      </c>
      <c r="J380" s="288">
        <v>2</v>
      </c>
      <c r="K380" s="289"/>
      <c r="L380" s="289" t="s">
        <v>167</v>
      </c>
      <c r="M380" s="289"/>
      <c r="N380" s="163" t="s">
        <v>204</v>
      </c>
      <c r="O380" s="286">
        <v>505.70496393442625</v>
      </c>
      <c r="P380" s="148">
        <v>616.96005600000001</v>
      </c>
      <c r="Q380" s="286"/>
      <c r="R380" s="165"/>
      <c r="S380" s="286">
        <v>616.96005600000001</v>
      </c>
      <c r="T380" s="286"/>
      <c r="U380" s="286"/>
      <c r="V380" s="286"/>
      <c r="W380" s="166" t="s">
        <v>87</v>
      </c>
      <c r="X380" s="162" t="s">
        <v>205</v>
      </c>
      <c r="Y380" s="149" t="s">
        <v>71</v>
      </c>
      <c r="Z380" s="153">
        <v>46302</v>
      </c>
      <c r="AA380" s="153">
        <f t="shared" si="9"/>
        <v>46362</v>
      </c>
      <c r="AB380" s="166"/>
      <c r="AC380" s="166"/>
      <c r="AD380" s="166"/>
      <c r="AE380" s="166"/>
      <c r="AF380" s="149" t="str">
        <f t="shared" si="10"/>
        <v>Поставка инструмента слесарно-монтажного</v>
      </c>
      <c r="AG380" s="149" t="s">
        <v>206</v>
      </c>
      <c r="AH380" s="149">
        <v>876</v>
      </c>
      <c r="AI380" s="149" t="s">
        <v>73</v>
      </c>
      <c r="AJ380" s="184">
        <v>1</v>
      </c>
      <c r="AK380" s="149">
        <v>8100000000</v>
      </c>
      <c r="AL380" s="166" t="s">
        <v>207</v>
      </c>
      <c r="AM380" s="153">
        <f t="shared" si="11"/>
        <v>46382</v>
      </c>
      <c r="AN380" s="153">
        <v>46383</v>
      </c>
      <c r="AO380" s="153">
        <v>46752</v>
      </c>
      <c r="AP380" s="149">
        <v>2027</v>
      </c>
      <c r="AQ380" s="166"/>
      <c r="AR380" s="166"/>
      <c r="AS380" s="166"/>
      <c r="AT380" s="166"/>
      <c r="AU380" s="166"/>
      <c r="AV380" s="166"/>
      <c r="AW380" s="166"/>
      <c r="AX380" s="166"/>
      <c r="AY380" s="166"/>
      <c r="AZ380" s="166"/>
      <c r="BA380" s="166"/>
      <c r="BB380" s="166"/>
    </row>
    <row r="381" spans="1:57" s="181" customFormat="1" ht="30" customHeight="1" x14ac:dyDescent="0.25">
      <c r="A381" s="289">
        <v>7</v>
      </c>
      <c r="B381" s="162" t="s">
        <v>2108</v>
      </c>
      <c r="C381" s="289" t="s">
        <v>60</v>
      </c>
      <c r="D381" s="289" t="s">
        <v>199</v>
      </c>
      <c r="E381" s="289" t="s">
        <v>200</v>
      </c>
      <c r="F381" s="183" t="s">
        <v>898</v>
      </c>
      <c r="G381" s="306" t="s">
        <v>899</v>
      </c>
      <c r="H381" s="288" t="s">
        <v>900</v>
      </c>
      <c r="I381" s="288" t="s">
        <v>901</v>
      </c>
      <c r="J381" s="288">
        <v>2</v>
      </c>
      <c r="K381" s="289"/>
      <c r="L381" s="289" t="s">
        <v>167</v>
      </c>
      <c r="M381" s="289"/>
      <c r="N381" s="289" t="s">
        <v>204</v>
      </c>
      <c r="O381" s="148">
        <v>2146.2730131147541</v>
      </c>
      <c r="P381" s="148">
        <v>2618.4530759999998</v>
      </c>
      <c r="Q381" s="286"/>
      <c r="R381" s="165"/>
      <c r="S381" s="286">
        <v>2618.4530759999998</v>
      </c>
      <c r="T381" s="286"/>
      <c r="U381" s="286"/>
      <c r="V381" s="286"/>
      <c r="W381" s="166" t="s">
        <v>87</v>
      </c>
      <c r="X381" s="162" t="s">
        <v>205</v>
      </c>
      <c r="Y381" s="149" t="s">
        <v>71</v>
      </c>
      <c r="Z381" s="153">
        <v>46302</v>
      </c>
      <c r="AA381" s="153">
        <f t="shared" si="9"/>
        <v>46362</v>
      </c>
      <c r="AB381" s="166"/>
      <c r="AC381" s="166"/>
      <c r="AD381" s="166"/>
      <c r="AE381" s="166"/>
      <c r="AF381" s="149" t="str">
        <f t="shared" si="10"/>
        <v>Поставка средств для защиты и ухода за кожей, репеллентов</v>
      </c>
      <c r="AG381" s="149" t="s">
        <v>206</v>
      </c>
      <c r="AH381" s="166" t="s">
        <v>847</v>
      </c>
      <c r="AI381" s="149" t="s">
        <v>848</v>
      </c>
      <c r="AJ381" s="185" t="s">
        <v>849</v>
      </c>
      <c r="AK381" s="185" t="s">
        <v>902</v>
      </c>
      <c r="AL381" s="185" t="s">
        <v>903</v>
      </c>
      <c r="AM381" s="153">
        <f t="shared" si="11"/>
        <v>46382</v>
      </c>
      <c r="AN381" s="153">
        <v>46383</v>
      </c>
      <c r="AO381" s="153">
        <v>46752</v>
      </c>
      <c r="AP381" s="149">
        <v>2027</v>
      </c>
      <c r="AQ381" s="185"/>
      <c r="AR381" s="166"/>
      <c r="AS381" s="166"/>
      <c r="AT381" s="166"/>
      <c r="AU381" s="166"/>
      <c r="AV381" s="166"/>
      <c r="AW381" s="166"/>
      <c r="AX381" s="166"/>
      <c r="AY381" s="166"/>
      <c r="AZ381" s="166"/>
      <c r="BA381" s="166"/>
      <c r="BB381" s="166"/>
    </row>
    <row r="382" spans="1:57" s="181" customFormat="1" ht="38.25" x14ac:dyDescent="0.25">
      <c r="A382" s="289">
        <v>7</v>
      </c>
      <c r="B382" s="162" t="s">
        <v>2109</v>
      </c>
      <c r="C382" s="289" t="s">
        <v>60</v>
      </c>
      <c r="D382" s="289" t="s">
        <v>199</v>
      </c>
      <c r="E382" s="289" t="s">
        <v>200</v>
      </c>
      <c r="F382" s="289" t="s">
        <v>904</v>
      </c>
      <c r="G382" s="306" t="s">
        <v>905</v>
      </c>
      <c r="H382" s="183" t="s">
        <v>863</v>
      </c>
      <c r="I382" s="183" t="s">
        <v>863</v>
      </c>
      <c r="J382" s="288">
        <v>2</v>
      </c>
      <c r="K382" s="289"/>
      <c r="L382" s="289" t="s">
        <v>167</v>
      </c>
      <c r="M382" s="289"/>
      <c r="N382" s="163" t="s">
        <v>204</v>
      </c>
      <c r="O382" s="286">
        <v>755.53568852459023</v>
      </c>
      <c r="P382" s="148">
        <v>921.75354000000004</v>
      </c>
      <c r="Q382" s="286"/>
      <c r="R382" s="165"/>
      <c r="S382" s="286">
        <v>921.75354000000004</v>
      </c>
      <c r="T382" s="286"/>
      <c r="U382" s="286"/>
      <c r="V382" s="286"/>
      <c r="W382" s="166" t="s">
        <v>87</v>
      </c>
      <c r="X382" s="162" t="s">
        <v>205</v>
      </c>
      <c r="Y382" s="149" t="s">
        <v>71</v>
      </c>
      <c r="Z382" s="153">
        <v>46302</v>
      </c>
      <c r="AA382" s="153">
        <f t="shared" si="9"/>
        <v>46362</v>
      </c>
      <c r="AB382" s="166"/>
      <c r="AC382" s="166"/>
      <c r="AD382" s="166"/>
      <c r="AE382" s="166"/>
      <c r="AF382" s="149" t="str">
        <f t="shared" si="10"/>
        <v>Поставка продуктов питания</v>
      </c>
      <c r="AG382" s="149" t="s">
        <v>206</v>
      </c>
      <c r="AH382" s="149">
        <v>876</v>
      </c>
      <c r="AI382" s="149" t="s">
        <v>73</v>
      </c>
      <c r="AJ382" s="184">
        <v>1</v>
      </c>
      <c r="AK382" s="149">
        <v>8100000000</v>
      </c>
      <c r="AL382" s="166" t="s">
        <v>207</v>
      </c>
      <c r="AM382" s="153">
        <f t="shared" si="11"/>
        <v>46382</v>
      </c>
      <c r="AN382" s="153">
        <v>46383</v>
      </c>
      <c r="AO382" s="153">
        <v>46752</v>
      </c>
      <c r="AP382" s="149">
        <v>2027</v>
      </c>
      <c r="AQ382" s="166"/>
      <c r="AR382" s="166"/>
      <c r="AS382" s="166"/>
      <c r="AT382" s="166"/>
      <c r="AU382" s="166"/>
      <c r="AV382" s="166"/>
      <c r="AW382" s="166"/>
      <c r="AX382" s="166"/>
      <c r="AY382" s="166"/>
      <c r="AZ382" s="166"/>
      <c r="BA382" s="166"/>
      <c r="BB382" s="166"/>
    </row>
    <row r="383" spans="1:57" s="181" customFormat="1" ht="38.25" x14ac:dyDescent="0.25">
      <c r="A383" s="289">
        <v>7</v>
      </c>
      <c r="B383" s="162" t="s">
        <v>2110</v>
      </c>
      <c r="C383" s="289" t="s">
        <v>60</v>
      </c>
      <c r="D383" s="289" t="s">
        <v>199</v>
      </c>
      <c r="E383" s="289" t="s">
        <v>200</v>
      </c>
      <c r="F383" s="183" t="s">
        <v>904</v>
      </c>
      <c r="G383" s="306" t="s">
        <v>905</v>
      </c>
      <c r="H383" s="288" t="s">
        <v>906</v>
      </c>
      <c r="I383" s="288" t="s">
        <v>907</v>
      </c>
      <c r="J383" s="288">
        <v>2</v>
      </c>
      <c r="K383" s="289"/>
      <c r="L383" s="185" t="s">
        <v>167</v>
      </c>
      <c r="M383" s="185"/>
      <c r="N383" s="185" t="s">
        <v>204</v>
      </c>
      <c r="O383" s="148">
        <v>623.02735081967217</v>
      </c>
      <c r="P383" s="148">
        <v>760.09336800000005</v>
      </c>
      <c r="Q383" s="148"/>
      <c r="R383" s="148"/>
      <c r="S383" s="148">
        <v>516.95092799999998</v>
      </c>
      <c r="T383" s="148"/>
      <c r="U383" s="148"/>
      <c r="V383" s="148"/>
      <c r="W383" s="166" t="s">
        <v>87</v>
      </c>
      <c r="X383" s="162" t="s">
        <v>205</v>
      </c>
      <c r="Y383" s="149" t="s">
        <v>71</v>
      </c>
      <c r="Z383" s="153">
        <v>46302</v>
      </c>
      <c r="AA383" s="153">
        <f t="shared" si="9"/>
        <v>46362</v>
      </c>
      <c r="AB383" s="185"/>
      <c r="AC383" s="185"/>
      <c r="AD383" s="185"/>
      <c r="AE383" s="185"/>
      <c r="AF383" s="185" t="str">
        <f t="shared" si="10"/>
        <v>Поставка продуктов питания</v>
      </c>
      <c r="AG383" s="185" t="s">
        <v>206</v>
      </c>
      <c r="AH383" s="149">
        <v>876</v>
      </c>
      <c r="AI383" s="149" t="s">
        <v>73</v>
      </c>
      <c r="AJ383" s="185">
        <v>1</v>
      </c>
      <c r="AK383" s="185">
        <v>8100000000</v>
      </c>
      <c r="AL383" s="185" t="s">
        <v>207</v>
      </c>
      <c r="AM383" s="153">
        <f t="shared" si="11"/>
        <v>46382</v>
      </c>
      <c r="AN383" s="153">
        <v>46383</v>
      </c>
      <c r="AO383" s="153">
        <v>46752</v>
      </c>
      <c r="AP383" s="149">
        <v>2027</v>
      </c>
      <c r="AQ383" s="185"/>
      <c r="AR383" s="185"/>
      <c r="AS383" s="166"/>
      <c r="AT383" s="166"/>
      <c r="AU383" s="166"/>
      <c r="AV383" s="166"/>
      <c r="AW383" s="166"/>
      <c r="AX383" s="166"/>
      <c r="AY383" s="166"/>
      <c r="AZ383" s="166"/>
      <c r="BA383" s="166"/>
      <c r="BB383" s="166"/>
    </row>
    <row r="384" spans="1:57" s="181" customFormat="1" ht="38.25" x14ac:dyDescent="0.25">
      <c r="A384" s="289">
        <v>7</v>
      </c>
      <c r="B384" s="162" t="s">
        <v>2111</v>
      </c>
      <c r="C384" s="289" t="s">
        <v>60</v>
      </c>
      <c r="D384" s="289" t="s">
        <v>199</v>
      </c>
      <c r="E384" s="289" t="s">
        <v>200</v>
      </c>
      <c r="F384" s="289" t="s">
        <v>908</v>
      </c>
      <c r="G384" s="306" t="s">
        <v>909</v>
      </c>
      <c r="H384" s="183" t="s">
        <v>293</v>
      </c>
      <c r="I384" s="183" t="s">
        <v>293</v>
      </c>
      <c r="J384" s="288">
        <v>2</v>
      </c>
      <c r="K384" s="289"/>
      <c r="L384" s="289" t="s">
        <v>167</v>
      </c>
      <c r="M384" s="289"/>
      <c r="N384" s="163" t="s">
        <v>204</v>
      </c>
      <c r="O384" s="286">
        <v>423.73026885245901</v>
      </c>
      <c r="P384" s="148">
        <v>516.95092799999998</v>
      </c>
      <c r="Q384" s="286"/>
      <c r="R384" s="165"/>
      <c r="S384" s="286">
        <v>19800</v>
      </c>
      <c r="T384" s="286"/>
      <c r="U384" s="286"/>
      <c r="V384" s="286"/>
      <c r="W384" s="166" t="s">
        <v>87</v>
      </c>
      <c r="X384" s="162" t="s">
        <v>205</v>
      </c>
      <c r="Y384" s="149" t="s">
        <v>71</v>
      </c>
      <c r="Z384" s="153">
        <v>46302</v>
      </c>
      <c r="AA384" s="153">
        <f t="shared" si="9"/>
        <v>46362</v>
      </c>
      <c r="AB384" s="166"/>
      <c r="AC384" s="166"/>
      <c r="AD384" s="166"/>
      <c r="AE384" s="166"/>
      <c r="AF384" s="149" t="str">
        <f t="shared" si="10"/>
        <v>Поставка приборов измерения электрических величин, контроля и проверки электрооборудования</v>
      </c>
      <c r="AG384" s="149" t="s">
        <v>206</v>
      </c>
      <c r="AH384" s="149">
        <v>876</v>
      </c>
      <c r="AI384" s="149" t="s">
        <v>73</v>
      </c>
      <c r="AJ384" s="184">
        <v>1</v>
      </c>
      <c r="AK384" s="149">
        <v>8100000000</v>
      </c>
      <c r="AL384" s="166" t="s">
        <v>207</v>
      </c>
      <c r="AM384" s="153">
        <f t="shared" si="11"/>
        <v>46382</v>
      </c>
      <c r="AN384" s="153">
        <v>46383</v>
      </c>
      <c r="AO384" s="153">
        <v>46752</v>
      </c>
      <c r="AP384" s="149">
        <v>2027</v>
      </c>
      <c r="AQ384" s="166"/>
      <c r="AR384" s="166"/>
      <c r="AS384" s="166"/>
      <c r="AT384" s="166"/>
      <c r="AU384" s="166"/>
      <c r="AV384" s="166"/>
      <c r="AW384" s="166"/>
      <c r="AX384" s="166"/>
      <c r="AY384" s="166"/>
      <c r="AZ384" s="166"/>
      <c r="BA384" s="166"/>
      <c r="BB384" s="166"/>
    </row>
    <row r="385" spans="1:55" s="181" customFormat="1" ht="38.25" x14ac:dyDescent="0.25">
      <c r="A385" s="289">
        <v>7</v>
      </c>
      <c r="B385" s="162" t="s">
        <v>2112</v>
      </c>
      <c r="C385" s="289" t="s">
        <v>60</v>
      </c>
      <c r="D385" s="289" t="s">
        <v>199</v>
      </c>
      <c r="E385" s="289" t="s">
        <v>200</v>
      </c>
      <c r="F385" s="289" t="s">
        <v>910</v>
      </c>
      <c r="G385" s="306" t="s">
        <v>911</v>
      </c>
      <c r="H385" s="183" t="s">
        <v>912</v>
      </c>
      <c r="I385" s="183" t="s">
        <v>913</v>
      </c>
      <c r="J385" s="288">
        <v>2</v>
      </c>
      <c r="K385" s="289"/>
      <c r="L385" s="289" t="s">
        <v>167</v>
      </c>
      <c r="M385" s="289"/>
      <c r="N385" s="163" t="s">
        <v>204</v>
      </c>
      <c r="O385" s="286">
        <v>16229.508196721312</v>
      </c>
      <c r="P385" s="148">
        <v>19800</v>
      </c>
      <c r="Q385" s="286"/>
      <c r="R385" s="165"/>
      <c r="S385" s="286">
        <v>9996</v>
      </c>
      <c r="T385" s="286"/>
      <c r="U385" s="286"/>
      <c r="V385" s="286"/>
      <c r="W385" s="166" t="s">
        <v>87</v>
      </c>
      <c r="X385" s="162" t="s">
        <v>205</v>
      </c>
      <c r="Y385" s="149" t="s">
        <v>71</v>
      </c>
      <c r="Z385" s="153">
        <v>46302</v>
      </c>
      <c r="AA385" s="153">
        <f t="shared" si="9"/>
        <v>46362</v>
      </c>
      <c r="AB385" s="166"/>
      <c r="AC385" s="166"/>
      <c r="AD385" s="166"/>
      <c r="AE385" s="166"/>
      <c r="AF385" s="149" t="str">
        <f t="shared" si="10"/>
        <v>Поставка спецодежды для защиты от ОПЗ</v>
      </c>
      <c r="AG385" s="149" t="s">
        <v>206</v>
      </c>
      <c r="AH385" s="149">
        <v>876</v>
      </c>
      <c r="AI385" s="149" t="s">
        <v>73</v>
      </c>
      <c r="AJ385" s="184">
        <v>1</v>
      </c>
      <c r="AK385" s="149">
        <v>8100000000</v>
      </c>
      <c r="AL385" s="166" t="s">
        <v>207</v>
      </c>
      <c r="AM385" s="153">
        <f t="shared" si="11"/>
        <v>46382</v>
      </c>
      <c r="AN385" s="153">
        <v>46383</v>
      </c>
      <c r="AO385" s="153">
        <v>46752</v>
      </c>
      <c r="AP385" s="149">
        <v>2027</v>
      </c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</row>
    <row r="386" spans="1:55" s="181" customFormat="1" ht="38.25" x14ac:dyDescent="0.25">
      <c r="A386" s="289">
        <v>7</v>
      </c>
      <c r="B386" s="162" t="s">
        <v>2113</v>
      </c>
      <c r="C386" s="289" t="s">
        <v>60</v>
      </c>
      <c r="D386" s="289" t="s">
        <v>199</v>
      </c>
      <c r="E386" s="289" t="s">
        <v>200</v>
      </c>
      <c r="F386" s="183" t="s">
        <v>914</v>
      </c>
      <c r="G386" s="306" t="s">
        <v>915</v>
      </c>
      <c r="H386" s="183" t="s">
        <v>916</v>
      </c>
      <c r="I386" s="183" t="s">
        <v>916</v>
      </c>
      <c r="J386" s="288">
        <v>2</v>
      </c>
      <c r="K386" s="289"/>
      <c r="L386" s="289" t="s">
        <v>167</v>
      </c>
      <c r="M386" s="289"/>
      <c r="N386" s="163" t="s">
        <v>204</v>
      </c>
      <c r="O386" s="286">
        <v>8193.442622950819</v>
      </c>
      <c r="P386" s="148">
        <v>9996</v>
      </c>
      <c r="Q386" s="286"/>
      <c r="R386" s="165"/>
      <c r="S386" s="286" t="e">
        <f>#REF!</f>
        <v>#REF!</v>
      </c>
      <c r="T386" s="286"/>
      <c r="U386" s="286"/>
      <c r="V386" s="286"/>
      <c r="W386" s="166" t="s">
        <v>87</v>
      </c>
      <c r="X386" s="162" t="s">
        <v>205</v>
      </c>
      <c r="Y386" s="149" t="s">
        <v>71</v>
      </c>
      <c r="Z386" s="153">
        <v>46302</v>
      </c>
      <c r="AA386" s="153">
        <f t="shared" si="9"/>
        <v>46362</v>
      </c>
      <c r="AB386" s="166"/>
      <c r="AC386" s="166"/>
      <c r="AD386" s="166"/>
      <c r="AE386" s="166"/>
      <c r="AF386" s="149" t="str">
        <f t="shared" si="10"/>
        <v>Поставка специальной обуви</v>
      </c>
      <c r="AG386" s="149" t="s">
        <v>206</v>
      </c>
      <c r="AH386" s="149">
        <v>876</v>
      </c>
      <c r="AI386" s="149" t="s">
        <v>73</v>
      </c>
      <c r="AJ386" s="184">
        <v>1</v>
      </c>
      <c r="AK386" s="149">
        <v>8100000000</v>
      </c>
      <c r="AL386" s="166" t="s">
        <v>207</v>
      </c>
      <c r="AM386" s="153">
        <f t="shared" si="11"/>
        <v>46382</v>
      </c>
      <c r="AN386" s="153">
        <v>46383</v>
      </c>
      <c r="AO386" s="153">
        <v>46752</v>
      </c>
      <c r="AP386" s="149">
        <v>2027</v>
      </c>
      <c r="AQ386" s="166"/>
      <c r="AR386" s="166"/>
      <c r="AS386" s="166"/>
      <c r="AT386" s="166"/>
      <c r="AU386" s="166"/>
      <c r="AV386" s="166"/>
      <c r="AW386" s="166"/>
      <c r="AX386" s="166"/>
      <c r="AY386" s="166"/>
      <c r="AZ386" s="166"/>
      <c r="BA386" s="166"/>
      <c r="BB386" s="166"/>
    </row>
    <row r="387" spans="1:55" s="181" customFormat="1" ht="38.25" x14ac:dyDescent="0.25">
      <c r="A387" s="289">
        <v>7</v>
      </c>
      <c r="B387" s="162" t="s">
        <v>2114</v>
      </c>
      <c r="C387" s="289" t="s">
        <v>60</v>
      </c>
      <c r="D387" s="289" t="s">
        <v>199</v>
      </c>
      <c r="E387" s="289" t="s">
        <v>200</v>
      </c>
      <c r="F387" s="183" t="s">
        <v>608</v>
      </c>
      <c r="G387" s="306" t="s">
        <v>609</v>
      </c>
      <c r="H387" s="183" t="s">
        <v>917</v>
      </c>
      <c r="I387" s="183" t="s">
        <v>918</v>
      </c>
      <c r="J387" s="288">
        <v>2</v>
      </c>
      <c r="K387" s="289"/>
      <c r="L387" s="289" t="s">
        <v>167</v>
      </c>
      <c r="M387" s="289"/>
      <c r="N387" s="289" t="s">
        <v>204</v>
      </c>
      <c r="O387" s="286">
        <v>3183.2599377049178</v>
      </c>
      <c r="P387" s="148">
        <v>3883.5771239999995</v>
      </c>
      <c r="Q387" s="286"/>
      <c r="R387" s="165"/>
      <c r="S387" s="286">
        <v>3883.5771239999995</v>
      </c>
      <c r="T387" s="286"/>
      <c r="U387" s="286"/>
      <c r="V387" s="286"/>
      <c r="W387" s="166" t="s">
        <v>87</v>
      </c>
      <c r="X387" s="162" t="s">
        <v>205</v>
      </c>
      <c r="Y387" s="149" t="s">
        <v>71</v>
      </c>
      <c r="Z387" s="153">
        <v>46302</v>
      </c>
      <c r="AA387" s="153">
        <f t="shared" si="9"/>
        <v>46362</v>
      </c>
      <c r="AB387" s="166"/>
      <c r="AC387" s="166"/>
      <c r="AD387" s="166"/>
      <c r="AE387" s="166"/>
      <c r="AF387" s="149" t="str">
        <f t="shared" si="10"/>
        <v>Поставка средств вычислительной и оргтехники</v>
      </c>
      <c r="AG387" s="149" t="s">
        <v>206</v>
      </c>
      <c r="AH387" s="166" t="s">
        <v>847</v>
      </c>
      <c r="AI387" s="149" t="s">
        <v>848</v>
      </c>
      <c r="AJ387" s="184" t="s">
        <v>919</v>
      </c>
      <c r="AK387" s="149" t="s">
        <v>902</v>
      </c>
      <c r="AL387" s="166" t="s">
        <v>903</v>
      </c>
      <c r="AM387" s="153">
        <f t="shared" si="11"/>
        <v>46382</v>
      </c>
      <c r="AN387" s="153">
        <v>46383</v>
      </c>
      <c r="AO387" s="153">
        <v>46752</v>
      </c>
      <c r="AP387" s="149">
        <v>2027</v>
      </c>
      <c r="AQ387" s="166"/>
      <c r="AR387" s="166"/>
      <c r="AS387" s="166"/>
      <c r="AT387" s="166"/>
      <c r="AU387" s="166"/>
      <c r="AV387" s="166"/>
      <c r="AW387" s="166"/>
      <c r="AX387" s="166"/>
      <c r="AY387" s="166"/>
      <c r="AZ387" s="166"/>
      <c r="BA387" s="166"/>
      <c r="BB387" s="166"/>
    </row>
    <row r="388" spans="1:55" s="181" customFormat="1" ht="69.75" customHeight="1" x14ac:dyDescent="0.25">
      <c r="A388" s="289">
        <v>7</v>
      </c>
      <c r="B388" s="162" t="s">
        <v>2115</v>
      </c>
      <c r="C388" s="289" t="s">
        <v>60</v>
      </c>
      <c r="D388" s="289" t="s">
        <v>199</v>
      </c>
      <c r="E388" s="289" t="s">
        <v>200</v>
      </c>
      <c r="F388" s="183" t="s">
        <v>920</v>
      </c>
      <c r="G388" s="306" t="s">
        <v>921</v>
      </c>
      <c r="H388" s="288" t="s">
        <v>922</v>
      </c>
      <c r="I388" s="288" t="s">
        <v>923</v>
      </c>
      <c r="J388" s="288">
        <v>2</v>
      </c>
      <c r="K388" s="289"/>
      <c r="L388" s="185" t="s">
        <v>167</v>
      </c>
      <c r="M388" s="185"/>
      <c r="N388" s="185" t="s">
        <v>204</v>
      </c>
      <c r="O388" s="148">
        <v>7338.6759934426236</v>
      </c>
      <c r="P388" s="148">
        <v>8953.1847120000002</v>
      </c>
      <c r="Q388" s="148"/>
      <c r="R388" s="148"/>
      <c r="S388" s="148">
        <v>8953.1847120000002</v>
      </c>
      <c r="T388" s="148"/>
      <c r="U388" s="148"/>
      <c r="V388" s="148"/>
      <c r="W388" s="166" t="s">
        <v>87</v>
      </c>
      <c r="X388" s="162" t="s">
        <v>205</v>
      </c>
      <c r="Y388" s="149" t="s">
        <v>71</v>
      </c>
      <c r="Z388" s="153">
        <v>46302</v>
      </c>
      <c r="AA388" s="153">
        <f t="shared" si="9"/>
        <v>46362</v>
      </c>
      <c r="AB388" s="185"/>
      <c r="AC388" s="185"/>
      <c r="AD388" s="185"/>
      <c r="AE388" s="185"/>
      <c r="AF388" s="185" t="str">
        <f t="shared" si="10"/>
        <v>Поставка средств защиты от поражения электрическим током</v>
      </c>
      <c r="AG388" s="185" t="s">
        <v>206</v>
      </c>
      <c r="AH388" s="185" t="s">
        <v>924</v>
      </c>
      <c r="AI388" s="185" t="s">
        <v>925</v>
      </c>
      <c r="AJ388" s="185" t="s">
        <v>926</v>
      </c>
      <c r="AK388" s="185" t="s">
        <v>927</v>
      </c>
      <c r="AL388" s="185" t="s">
        <v>928</v>
      </c>
      <c r="AM388" s="153">
        <f t="shared" si="11"/>
        <v>46382</v>
      </c>
      <c r="AN388" s="153">
        <v>46383</v>
      </c>
      <c r="AO388" s="153">
        <v>46752</v>
      </c>
      <c r="AP388" s="149">
        <v>2027</v>
      </c>
      <c r="AQ388" s="185"/>
      <c r="AR388" s="185"/>
      <c r="AS388" s="166"/>
      <c r="AT388" s="166"/>
      <c r="AU388" s="166"/>
      <c r="AV388" s="166"/>
      <c r="AW388" s="166"/>
      <c r="AX388" s="166"/>
      <c r="AY388" s="166"/>
      <c r="AZ388" s="166"/>
      <c r="BA388" s="166"/>
      <c r="BB388" s="166"/>
    </row>
    <row r="389" spans="1:55" s="181" customFormat="1" ht="63.75" x14ac:dyDescent="0.25">
      <c r="A389" s="289">
        <v>7</v>
      </c>
      <c r="B389" s="162" t="s">
        <v>2116</v>
      </c>
      <c r="C389" s="289" t="s">
        <v>60</v>
      </c>
      <c r="D389" s="289" t="s">
        <v>199</v>
      </c>
      <c r="E389" s="289" t="s">
        <v>200</v>
      </c>
      <c r="F389" s="183" t="s">
        <v>929</v>
      </c>
      <c r="G389" s="306" t="s">
        <v>930</v>
      </c>
      <c r="H389" s="288" t="s">
        <v>931</v>
      </c>
      <c r="I389" s="288" t="s">
        <v>932</v>
      </c>
      <c r="J389" s="288">
        <v>2</v>
      </c>
      <c r="K389" s="289"/>
      <c r="L389" s="185" t="s">
        <v>167</v>
      </c>
      <c r="M389" s="185"/>
      <c r="N389" s="185" t="s">
        <v>204</v>
      </c>
      <c r="O389" s="148">
        <v>7439.343009836065</v>
      </c>
      <c r="P389" s="148">
        <v>9075.9984719999993</v>
      </c>
      <c r="Q389" s="148"/>
      <c r="R389" s="148"/>
      <c r="S389" s="148">
        <v>9075.9984719999993</v>
      </c>
      <c r="T389" s="148"/>
      <c r="U389" s="148"/>
      <c r="V389" s="148"/>
      <c r="W389" s="166" t="s">
        <v>87</v>
      </c>
      <c r="X389" s="162" t="s">
        <v>205</v>
      </c>
      <c r="Y389" s="149" t="s">
        <v>71</v>
      </c>
      <c r="Z389" s="153">
        <v>46302</v>
      </c>
      <c r="AA389" s="153">
        <f t="shared" si="9"/>
        <v>46362</v>
      </c>
      <c r="AB389" s="185"/>
      <c r="AC389" s="185"/>
      <c r="AD389" s="185"/>
      <c r="AE389" s="185"/>
      <c r="AF389" s="185" t="str">
        <f t="shared" si="10"/>
        <v>Поставка средств защиты, приспособлений и инструмдля работы на высоте</v>
      </c>
      <c r="AG389" s="185" t="s">
        <v>206</v>
      </c>
      <c r="AH389" s="185" t="s">
        <v>933</v>
      </c>
      <c r="AI389" s="185" t="s">
        <v>934</v>
      </c>
      <c r="AJ389" s="185" t="s">
        <v>935</v>
      </c>
      <c r="AK389" s="185" t="s">
        <v>936</v>
      </c>
      <c r="AL389" s="185" t="s">
        <v>937</v>
      </c>
      <c r="AM389" s="153">
        <f t="shared" si="11"/>
        <v>46382</v>
      </c>
      <c r="AN389" s="153">
        <v>46383</v>
      </c>
      <c r="AO389" s="153">
        <v>46752</v>
      </c>
      <c r="AP389" s="149">
        <v>2027</v>
      </c>
      <c r="AQ389" s="185"/>
      <c r="AR389" s="185"/>
      <c r="AS389" s="166"/>
      <c r="AT389" s="166"/>
      <c r="AU389" s="166"/>
      <c r="AV389" s="166"/>
      <c r="AW389" s="166"/>
      <c r="AX389" s="166"/>
      <c r="AY389" s="166"/>
      <c r="AZ389" s="166"/>
      <c r="BA389" s="166"/>
      <c r="BB389" s="166"/>
    </row>
    <row r="390" spans="1:55" s="181" customFormat="1" ht="38.25" x14ac:dyDescent="0.25">
      <c r="A390" s="289">
        <v>7</v>
      </c>
      <c r="B390" s="162" t="s">
        <v>2117</v>
      </c>
      <c r="C390" s="289" t="s">
        <v>60</v>
      </c>
      <c r="D390" s="289" t="s">
        <v>199</v>
      </c>
      <c r="E390" s="289" t="s">
        <v>200</v>
      </c>
      <c r="F390" s="289" t="s">
        <v>938</v>
      </c>
      <c r="G390" s="306" t="s">
        <v>939</v>
      </c>
      <c r="H390" s="183" t="s">
        <v>940</v>
      </c>
      <c r="I390" s="183" t="s">
        <v>940</v>
      </c>
      <c r="J390" s="288">
        <v>2</v>
      </c>
      <c r="K390" s="289"/>
      <c r="L390" s="289" t="s">
        <v>167</v>
      </c>
      <c r="M390" s="289"/>
      <c r="N390" s="163" t="s">
        <v>204</v>
      </c>
      <c r="O390" s="286">
        <v>682.4149081967214</v>
      </c>
      <c r="P390" s="148">
        <v>832.54618800000003</v>
      </c>
      <c r="Q390" s="286"/>
      <c r="R390" s="165"/>
      <c r="S390" s="286">
        <v>832.54618800000003</v>
      </c>
      <c r="T390" s="286"/>
      <c r="U390" s="286"/>
      <c r="V390" s="286"/>
      <c r="W390" s="166" t="s">
        <v>87</v>
      </c>
      <c r="X390" s="162" t="s">
        <v>205</v>
      </c>
      <c r="Y390" s="149" t="s">
        <v>71</v>
      </c>
      <c r="Z390" s="153">
        <v>46302</v>
      </c>
      <c r="AA390" s="153">
        <f t="shared" si="9"/>
        <v>46362</v>
      </c>
      <c r="AB390" s="166"/>
      <c r="AC390" s="166"/>
      <c r="AD390" s="166"/>
      <c r="AE390" s="166"/>
      <c r="AF390" s="149" t="str">
        <f t="shared" si="10"/>
        <v>Поставка электроинструмента</v>
      </c>
      <c r="AG390" s="149" t="s">
        <v>206</v>
      </c>
      <c r="AH390" s="149">
        <v>876</v>
      </c>
      <c r="AI390" s="149" t="s">
        <v>73</v>
      </c>
      <c r="AJ390" s="184">
        <v>1</v>
      </c>
      <c r="AK390" s="149">
        <v>8100000000</v>
      </c>
      <c r="AL390" s="166" t="s">
        <v>207</v>
      </c>
      <c r="AM390" s="153">
        <f t="shared" si="11"/>
        <v>46382</v>
      </c>
      <c r="AN390" s="153">
        <v>46383</v>
      </c>
      <c r="AO390" s="153">
        <v>46752</v>
      </c>
      <c r="AP390" s="149">
        <v>2027</v>
      </c>
      <c r="AQ390" s="166"/>
      <c r="AR390" s="166"/>
      <c r="AS390" s="166"/>
      <c r="AT390" s="166"/>
      <c r="AU390" s="166"/>
      <c r="AV390" s="166"/>
      <c r="AW390" s="166"/>
      <c r="AX390" s="166"/>
      <c r="AY390" s="166"/>
      <c r="AZ390" s="166"/>
      <c r="BA390" s="166"/>
      <c r="BB390" s="166"/>
    </row>
    <row r="391" spans="1:55" s="181" customFormat="1" ht="30" customHeight="1" x14ac:dyDescent="0.25">
      <c r="A391" s="289">
        <v>7</v>
      </c>
      <c r="B391" s="162" t="s">
        <v>2118</v>
      </c>
      <c r="C391" s="289" t="s">
        <v>60</v>
      </c>
      <c r="D391" s="289" t="s">
        <v>199</v>
      </c>
      <c r="E391" s="289" t="s">
        <v>200</v>
      </c>
      <c r="F391" s="183" t="s">
        <v>941</v>
      </c>
      <c r="G391" s="306" t="s">
        <v>942</v>
      </c>
      <c r="H391" s="288" t="s">
        <v>943</v>
      </c>
      <c r="I391" s="288" t="s">
        <v>944</v>
      </c>
      <c r="J391" s="288">
        <v>2</v>
      </c>
      <c r="K391" s="289"/>
      <c r="L391" s="185" t="s">
        <v>167</v>
      </c>
      <c r="M391" s="185"/>
      <c r="N391" s="185" t="s">
        <v>204</v>
      </c>
      <c r="O391" s="148">
        <v>1013.570380327869</v>
      </c>
      <c r="P391" s="148">
        <v>1236.5558640000002</v>
      </c>
      <c r="Q391" s="148"/>
      <c r="R391" s="148"/>
      <c r="S391" s="148">
        <v>1236.5558640000002</v>
      </c>
      <c r="T391" s="148"/>
      <c r="U391" s="148"/>
      <c r="V391" s="148"/>
      <c r="W391" s="166" t="s">
        <v>87</v>
      </c>
      <c r="X391" s="162" t="s">
        <v>205</v>
      </c>
      <c r="Y391" s="149" t="s">
        <v>71</v>
      </c>
      <c r="Z391" s="153">
        <v>46302</v>
      </c>
      <c r="AA391" s="153">
        <f t="shared" si="9"/>
        <v>46362</v>
      </c>
      <c r="AB391" s="185"/>
      <c r="AC391" s="185"/>
      <c r="AD391" s="185"/>
      <c r="AE391" s="185"/>
      <c r="AF391" s="185" t="str">
        <f t="shared" si="10"/>
        <v>Поставка полиграфической продукции по технике безопасности</v>
      </c>
      <c r="AG391" s="185" t="s">
        <v>206</v>
      </c>
      <c r="AH391" s="185" t="s">
        <v>933</v>
      </c>
      <c r="AI391" s="185" t="s">
        <v>934</v>
      </c>
      <c r="AJ391" s="185" t="s">
        <v>935</v>
      </c>
      <c r="AK391" s="185" t="s">
        <v>936</v>
      </c>
      <c r="AL391" s="185" t="s">
        <v>945</v>
      </c>
      <c r="AM391" s="153">
        <f t="shared" si="11"/>
        <v>46382</v>
      </c>
      <c r="AN391" s="153">
        <v>46383</v>
      </c>
      <c r="AO391" s="153">
        <v>46752</v>
      </c>
      <c r="AP391" s="149">
        <v>2027</v>
      </c>
      <c r="AQ391" s="185"/>
      <c r="AR391" s="185"/>
      <c r="AS391" s="166"/>
      <c r="AT391" s="166"/>
      <c r="AU391" s="166"/>
      <c r="AV391" s="166"/>
      <c r="AW391" s="166"/>
      <c r="AX391" s="166"/>
      <c r="AY391" s="166"/>
      <c r="AZ391" s="166"/>
      <c r="BA391" s="166"/>
      <c r="BB391" s="166"/>
    </row>
    <row r="392" spans="1:55" s="181" customFormat="1" ht="140.25" customHeight="1" x14ac:dyDescent="0.25">
      <c r="A392" s="289">
        <v>7</v>
      </c>
      <c r="B392" s="162" t="s">
        <v>2119</v>
      </c>
      <c r="C392" s="289" t="s">
        <v>60</v>
      </c>
      <c r="D392" s="289" t="s">
        <v>199</v>
      </c>
      <c r="E392" s="289" t="s">
        <v>200</v>
      </c>
      <c r="F392" s="289" t="s">
        <v>946</v>
      </c>
      <c r="G392" s="306" t="s">
        <v>947</v>
      </c>
      <c r="H392" s="183" t="s">
        <v>948</v>
      </c>
      <c r="I392" s="183" t="s">
        <v>949</v>
      </c>
      <c r="J392" s="288">
        <v>2</v>
      </c>
      <c r="K392" s="289"/>
      <c r="L392" s="289" t="s">
        <v>167</v>
      </c>
      <c r="M392" s="289"/>
      <c r="N392" s="163" t="s">
        <v>204</v>
      </c>
      <c r="O392" s="286">
        <v>638.52630491803279</v>
      </c>
      <c r="P392" s="148">
        <v>779.00209199999995</v>
      </c>
      <c r="Q392" s="286"/>
      <c r="R392" s="165"/>
      <c r="S392" s="286">
        <v>779.00209199999995</v>
      </c>
      <c r="T392" s="286"/>
      <c r="U392" s="286"/>
      <c r="V392" s="286"/>
      <c r="W392" s="166" t="s">
        <v>87</v>
      </c>
      <c r="X392" s="162" t="s">
        <v>205</v>
      </c>
      <c r="Y392" s="149" t="s">
        <v>71</v>
      </c>
      <c r="Z392" s="153">
        <v>46302</v>
      </c>
      <c r="AA392" s="153">
        <f t="shared" si="9"/>
        <v>46362</v>
      </c>
      <c r="AB392" s="166"/>
      <c r="AC392" s="166"/>
      <c r="AD392" s="166"/>
      <c r="AE392" s="166"/>
      <c r="AF392" s="149" t="str">
        <f t="shared" si="10"/>
        <v>Поставка мыла кускового</v>
      </c>
      <c r="AG392" s="149" t="s">
        <v>206</v>
      </c>
      <c r="AH392" s="149">
        <v>876</v>
      </c>
      <c r="AI392" s="149" t="s">
        <v>73</v>
      </c>
      <c r="AJ392" s="184">
        <v>1</v>
      </c>
      <c r="AK392" s="149">
        <v>8100000000</v>
      </c>
      <c r="AL392" s="166" t="s">
        <v>207</v>
      </c>
      <c r="AM392" s="153">
        <f t="shared" si="11"/>
        <v>46382</v>
      </c>
      <c r="AN392" s="153">
        <v>46383</v>
      </c>
      <c r="AO392" s="153">
        <v>46752</v>
      </c>
      <c r="AP392" s="149">
        <v>2027</v>
      </c>
      <c r="AQ392" s="166"/>
      <c r="AR392" s="166"/>
      <c r="AS392" s="166"/>
      <c r="AT392" s="166"/>
      <c r="AU392" s="166"/>
      <c r="AV392" s="166"/>
      <c r="AW392" s="166"/>
      <c r="AX392" s="166"/>
      <c r="AY392" s="166"/>
      <c r="AZ392" s="166"/>
      <c r="BA392" s="166"/>
      <c r="BB392" s="166"/>
    </row>
    <row r="393" spans="1:55" s="181" customFormat="1" ht="64.5" customHeight="1" x14ac:dyDescent="0.25">
      <c r="A393" s="289">
        <v>7</v>
      </c>
      <c r="B393" s="162" t="s">
        <v>2120</v>
      </c>
      <c r="C393" s="289" t="s">
        <v>60</v>
      </c>
      <c r="D393" s="289" t="s">
        <v>199</v>
      </c>
      <c r="E393" s="289" t="s">
        <v>341</v>
      </c>
      <c r="F393" s="289" t="s">
        <v>526</v>
      </c>
      <c r="G393" s="306" t="s">
        <v>387</v>
      </c>
      <c r="H393" s="289" t="s">
        <v>950</v>
      </c>
      <c r="I393" s="289" t="s">
        <v>951</v>
      </c>
      <c r="J393" s="289">
        <v>1</v>
      </c>
      <c r="K393" s="289"/>
      <c r="L393" s="289" t="s">
        <v>167</v>
      </c>
      <c r="M393" s="163"/>
      <c r="N393" s="289" t="s">
        <v>952</v>
      </c>
      <c r="O393" s="148">
        <v>499.98466000000002</v>
      </c>
      <c r="P393" s="148">
        <v>499.98466000000002</v>
      </c>
      <c r="Q393" s="148">
        <v>499.98466000000002</v>
      </c>
      <c r="R393" s="148"/>
      <c r="S393" s="148"/>
      <c r="T393" s="148"/>
      <c r="U393" s="148"/>
      <c r="V393" s="148"/>
      <c r="W393" s="149" t="s">
        <v>404</v>
      </c>
      <c r="X393" s="162" t="s">
        <v>205</v>
      </c>
      <c r="Y393" s="149" t="s">
        <v>71</v>
      </c>
      <c r="Z393" s="153">
        <v>46052</v>
      </c>
      <c r="AA393" s="153">
        <v>46094</v>
      </c>
      <c r="AB393" s="149"/>
      <c r="AC393" s="149"/>
      <c r="AD393" s="149"/>
      <c r="AE393" s="149"/>
      <c r="AF393" s="149" t="s">
        <v>387</v>
      </c>
      <c r="AG393" s="149" t="s">
        <v>800</v>
      </c>
      <c r="AH393" s="149">
        <v>876</v>
      </c>
      <c r="AI393" s="149" t="s">
        <v>73</v>
      </c>
      <c r="AJ393" s="163">
        <v>1</v>
      </c>
      <c r="AK393" s="182" t="s">
        <v>632</v>
      </c>
      <c r="AL393" s="149" t="s">
        <v>207</v>
      </c>
      <c r="AM393" s="153">
        <v>46108</v>
      </c>
      <c r="AN393" s="153">
        <v>46108</v>
      </c>
      <c r="AO393" s="153">
        <v>46387</v>
      </c>
      <c r="AP393" s="149">
        <v>2026</v>
      </c>
      <c r="AQ393" s="149"/>
      <c r="AR393" s="149"/>
      <c r="AS393" s="149"/>
      <c r="AT393" s="149"/>
      <c r="AU393" s="153"/>
      <c r="AV393" s="197"/>
      <c r="AW393" s="180"/>
      <c r="AX393" s="149"/>
      <c r="AY393" s="149"/>
      <c r="AZ393" s="149"/>
      <c r="BA393" s="149"/>
      <c r="BB393" s="149"/>
    </row>
    <row r="394" spans="1:55" s="181" customFormat="1" ht="141.75" customHeight="1" x14ac:dyDescent="0.25">
      <c r="A394" s="289">
        <v>7</v>
      </c>
      <c r="B394" s="162" t="s">
        <v>2121</v>
      </c>
      <c r="C394" s="289" t="s">
        <v>60</v>
      </c>
      <c r="D394" s="289" t="s">
        <v>199</v>
      </c>
      <c r="E394" s="289" t="s">
        <v>796</v>
      </c>
      <c r="F394" s="289" t="s">
        <v>953</v>
      </c>
      <c r="G394" s="306" t="s">
        <v>954</v>
      </c>
      <c r="H394" s="289" t="s">
        <v>955</v>
      </c>
      <c r="I394" s="289" t="s">
        <v>956</v>
      </c>
      <c r="J394" s="289">
        <v>1</v>
      </c>
      <c r="K394" s="289">
        <v>16</v>
      </c>
      <c r="L394" s="289" t="s">
        <v>167</v>
      </c>
      <c r="M394" s="289"/>
      <c r="N394" s="289" t="s">
        <v>952</v>
      </c>
      <c r="O394" s="148">
        <v>983.60655737704917</v>
      </c>
      <c r="P394" s="148">
        <v>1200</v>
      </c>
      <c r="Q394" s="148">
        <v>1200</v>
      </c>
      <c r="R394" s="148"/>
      <c r="S394" s="148"/>
      <c r="T394" s="148"/>
      <c r="U394" s="148"/>
      <c r="V394" s="148"/>
      <c r="W394" s="283" t="s">
        <v>2522</v>
      </c>
      <c r="X394" s="162" t="s">
        <v>205</v>
      </c>
      <c r="Y394" s="149" t="s">
        <v>71</v>
      </c>
      <c r="Z394" s="153">
        <v>46046</v>
      </c>
      <c r="AA394" s="153">
        <v>46102</v>
      </c>
      <c r="AB394" s="149"/>
      <c r="AC394" s="149"/>
      <c r="AD394" s="149"/>
      <c r="AE394" s="149"/>
      <c r="AF394" s="149" t="s">
        <v>954</v>
      </c>
      <c r="AG394" s="149" t="s">
        <v>957</v>
      </c>
      <c r="AH394" s="149">
        <v>876</v>
      </c>
      <c r="AI394" s="149" t="s">
        <v>73</v>
      </c>
      <c r="AJ394" s="149">
        <v>1</v>
      </c>
      <c r="AK394" s="185">
        <v>81000000000</v>
      </c>
      <c r="AL394" s="149" t="s">
        <v>207</v>
      </c>
      <c r="AM394" s="153">
        <v>46116</v>
      </c>
      <c r="AN394" s="153">
        <v>46116</v>
      </c>
      <c r="AO394" s="153">
        <v>46387</v>
      </c>
      <c r="AP394" s="149">
        <v>2026</v>
      </c>
      <c r="AQ394" s="149"/>
      <c r="AR394" s="149"/>
      <c r="AS394" s="149"/>
      <c r="AT394" s="149"/>
      <c r="AU394" s="153"/>
      <c r="AV394" s="197"/>
      <c r="AW394" s="180"/>
      <c r="AX394" s="149"/>
      <c r="AY394" s="149"/>
      <c r="AZ394" s="149"/>
      <c r="BA394" s="149"/>
      <c r="BB394" s="149" t="s">
        <v>958</v>
      </c>
    </row>
    <row r="395" spans="1:55" s="181" customFormat="1" ht="72" customHeight="1" x14ac:dyDescent="0.25">
      <c r="A395" s="289">
        <v>7</v>
      </c>
      <c r="B395" s="162" t="s">
        <v>2122</v>
      </c>
      <c r="C395" s="289" t="s">
        <v>60</v>
      </c>
      <c r="D395" s="289" t="s">
        <v>199</v>
      </c>
      <c r="E395" s="289" t="s">
        <v>341</v>
      </c>
      <c r="F395" s="289" t="s">
        <v>959</v>
      </c>
      <c r="G395" s="306" t="s">
        <v>960</v>
      </c>
      <c r="H395" s="289" t="s">
        <v>961</v>
      </c>
      <c r="I395" s="289" t="s">
        <v>962</v>
      </c>
      <c r="J395" s="289">
        <v>2</v>
      </c>
      <c r="K395" s="289"/>
      <c r="L395" s="289" t="s">
        <v>167</v>
      </c>
      <c r="M395" s="289"/>
      <c r="N395" s="289" t="s">
        <v>345</v>
      </c>
      <c r="O395" s="148">
        <v>5786.6754098360652</v>
      </c>
      <c r="P395" s="148">
        <v>7059.7439999999997</v>
      </c>
      <c r="Q395" s="148">
        <v>7059.7439999999997</v>
      </c>
      <c r="R395" s="148"/>
      <c r="S395" s="148"/>
      <c r="T395" s="148"/>
      <c r="U395" s="148"/>
      <c r="V395" s="148"/>
      <c r="W395" s="166" t="s">
        <v>87</v>
      </c>
      <c r="X395" s="162" t="s">
        <v>205</v>
      </c>
      <c r="Y395" s="149" t="s">
        <v>71</v>
      </c>
      <c r="Z395" s="153">
        <v>46073</v>
      </c>
      <c r="AA395" s="153">
        <f t="shared" ref="AA395:AA400" si="12">AM395-11</f>
        <v>46105</v>
      </c>
      <c r="AB395" s="149"/>
      <c r="AC395" s="149"/>
      <c r="AD395" s="149"/>
      <c r="AE395" s="149"/>
      <c r="AF395" s="149" t="str">
        <f t="shared" ref="AF395:AF402" si="13">G395</f>
        <v xml:space="preserve">Кадастровые работы по установлению охранных зон и публичных сервитутов в отношении объектов ЭСХ, принятых в 2024 г. (г. Улан-Удэ) </v>
      </c>
      <c r="AG395" s="149" t="s">
        <v>963</v>
      </c>
      <c r="AH395" s="149">
        <v>876</v>
      </c>
      <c r="AI395" s="149" t="s">
        <v>73</v>
      </c>
      <c r="AJ395" s="149">
        <v>1</v>
      </c>
      <c r="AK395" s="185">
        <v>81000000000</v>
      </c>
      <c r="AL395" s="149" t="s">
        <v>207</v>
      </c>
      <c r="AM395" s="153">
        <v>46116</v>
      </c>
      <c r="AN395" s="153">
        <f t="shared" ref="AN395:AN402" si="14">AM395</f>
        <v>46116</v>
      </c>
      <c r="AO395" s="153">
        <v>46366</v>
      </c>
      <c r="AP395" s="149">
        <v>2026</v>
      </c>
      <c r="AQ395" s="149"/>
      <c r="AR395" s="149"/>
      <c r="AS395" s="149"/>
      <c r="AT395" s="149"/>
      <c r="AU395" s="153"/>
      <c r="AV395" s="197"/>
      <c r="AW395" s="180"/>
      <c r="AX395" s="149"/>
      <c r="AY395" s="149"/>
      <c r="AZ395" s="149"/>
      <c r="BA395" s="149"/>
      <c r="BB395" s="149" t="s">
        <v>964</v>
      </c>
      <c r="BC395" s="175"/>
    </row>
    <row r="396" spans="1:55" s="181" customFormat="1" ht="69.75" customHeight="1" x14ac:dyDescent="0.25">
      <c r="A396" s="289">
        <v>7</v>
      </c>
      <c r="B396" s="162" t="s">
        <v>2123</v>
      </c>
      <c r="C396" s="289" t="s">
        <v>60</v>
      </c>
      <c r="D396" s="289" t="s">
        <v>199</v>
      </c>
      <c r="E396" s="289" t="s">
        <v>341</v>
      </c>
      <c r="F396" s="289" t="s">
        <v>965</v>
      </c>
      <c r="G396" s="306" t="s">
        <v>966</v>
      </c>
      <c r="H396" s="289" t="s">
        <v>961</v>
      </c>
      <c r="I396" s="289" t="s">
        <v>962</v>
      </c>
      <c r="J396" s="289">
        <v>2</v>
      </c>
      <c r="K396" s="289"/>
      <c r="L396" s="289" t="s">
        <v>167</v>
      </c>
      <c r="M396" s="289"/>
      <c r="N396" s="289" t="s">
        <v>345</v>
      </c>
      <c r="O396" s="148">
        <v>1849.455737704918</v>
      </c>
      <c r="P396" s="148">
        <v>2256.3359999999998</v>
      </c>
      <c r="Q396" s="148">
        <v>2256.3359999999998</v>
      </c>
      <c r="R396" s="148"/>
      <c r="S396" s="148"/>
      <c r="T396" s="148"/>
      <c r="U396" s="148"/>
      <c r="V396" s="148"/>
      <c r="W396" s="166" t="s">
        <v>87</v>
      </c>
      <c r="X396" s="162" t="s">
        <v>205</v>
      </c>
      <c r="Y396" s="149" t="s">
        <v>71</v>
      </c>
      <c r="Z396" s="150">
        <v>46041</v>
      </c>
      <c r="AA396" s="153">
        <f t="shared" si="12"/>
        <v>46066</v>
      </c>
      <c r="AB396" s="149"/>
      <c r="AC396" s="149"/>
      <c r="AD396" s="149"/>
      <c r="AE396" s="149"/>
      <c r="AF396" s="149" t="str">
        <f t="shared" si="13"/>
        <v xml:space="preserve">Кадастровые работы по объектам ЭСХ реконструкции и технологического присоеденения </v>
      </c>
      <c r="AG396" s="149" t="s">
        <v>963</v>
      </c>
      <c r="AH396" s="149">
        <v>876</v>
      </c>
      <c r="AI396" s="149" t="s">
        <v>73</v>
      </c>
      <c r="AJ396" s="149">
        <v>1</v>
      </c>
      <c r="AK396" s="185">
        <v>81000000000</v>
      </c>
      <c r="AL396" s="149" t="s">
        <v>207</v>
      </c>
      <c r="AM396" s="153">
        <v>46077</v>
      </c>
      <c r="AN396" s="153">
        <f t="shared" si="14"/>
        <v>46077</v>
      </c>
      <c r="AO396" s="153">
        <v>46327</v>
      </c>
      <c r="AP396" s="149">
        <v>2026</v>
      </c>
      <c r="AQ396" s="149"/>
      <c r="AR396" s="149"/>
      <c r="AS396" s="149"/>
      <c r="AT396" s="149"/>
      <c r="AU396" s="153"/>
      <c r="AV396" s="197"/>
      <c r="AW396" s="180"/>
      <c r="AX396" s="149"/>
      <c r="AY396" s="149"/>
      <c r="AZ396" s="149"/>
      <c r="BA396" s="149"/>
      <c r="BB396" s="149"/>
      <c r="BC396" s="175"/>
    </row>
    <row r="397" spans="1:55" s="181" customFormat="1" ht="87.75" customHeight="1" x14ac:dyDescent="0.25">
      <c r="A397" s="289">
        <v>7</v>
      </c>
      <c r="B397" s="162" t="s">
        <v>2124</v>
      </c>
      <c r="C397" s="289" t="s">
        <v>60</v>
      </c>
      <c r="D397" s="289" t="s">
        <v>199</v>
      </c>
      <c r="E397" s="289" t="s">
        <v>341</v>
      </c>
      <c r="F397" s="289" t="s">
        <v>965</v>
      </c>
      <c r="G397" s="306" t="s">
        <v>967</v>
      </c>
      <c r="H397" s="289" t="s">
        <v>961</v>
      </c>
      <c r="I397" s="289" t="s">
        <v>962</v>
      </c>
      <c r="J397" s="289">
        <v>2</v>
      </c>
      <c r="K397" s="289"/>
      <c r="L397" s="289" t="s">
        <v>167</v>
      </c>
      <c r="M397" s="289"/>
      <c r="N397" s="289" t="s">
        <v>345</v>
      </c>
      <c r="O397" s="148">
        <v>542.95081967213116</v>
      </c>
      <c r="P397" s="148">
        <v>662.4</v>
      </c>
      <c r="Q397" s="148">
        <v>662.4</v>
      </c>
      <c r="R397" s="148"/>
      <c r="S397" s="148"/>
      <c r="T397" s="148"/>
      <c r="U397" s="148"/>
      <c r="V397" s="148"/>
      <c r="W397" s="166" t="s">
        <v>87</v>
      </c>
      <c r="X397" s="162" t="s">
        <v>205</v>
      </c>
      <c r="Y397" s="149" t="s">
        <v>71</v>
      </c>
      <c r="Z397" s="153">
        <v>46108</v>
      </c>
      <c r="AA397" s="153">
        <f t="shared" si="12"/>
        <v>46142</v>
      </c>
      <c r="AB397" s="149"/>
      <c r="AC397" s="149"/>
      <c r="AD397" s="149"/>
      <c r="AE397" s="149"/>
      <c r="AF397" s="149" t="str">
        <f t="shared" si="13"/>
        <v>Кадастровые работы в отношении объектов ЭСХ, принятых по договорам дарения</v>
      </c>
      <c r="AG397" s="149" t="s">
        <v>963</v>
      </c>
      <c r="AH397" s="149">
        <v>876</v>
      </c>
      <c r="AI397" s="149" t="s">
        <v>73</v>
      </c>
      <c r="AJ397" s="149">
        <v>1</v>
      </c>
      <c r="AK397" s="185">
        <v>81000000000</v>
      </c>
      <c r="AL397" s="149" t="s">
        <v>207</v>
      </c>
      <c r="AM397" s="153">
        <v>46153</v>
      </c>
      <c r="AN397" s="153">
        <f t="shared" si="14"/>
        <v>46153</v>
      </c>
      <c r="AO397" s="153">
        <v>46353</v>
      </c>
      <c r="AP397" s="149">
        <v>2026</v>
      </c>
      <c r="AQ397" s="149"/>
      <c r="AR397" s="149"/>
      <c r="AS397" s="149"/>
      <c r="AT397" s="149"/>
      <c r="AU397" s="153"/>
      <c r="AV397" s="197"/>
      <c r="AW397" s="180"/>
      <c r="AX397" s="149"/>
      <c r="AY397" s="149"/>
      <c r="AZ397" s="149"/>
      <c r="BA397" s="149"/>
      <c r="BB397" s="149"/>
      <c r="BC397" s="175"/>
    </row>
    <row r="398" spans="1:55" s="181" customFormat="1" ht="107.25" customHeight="1" x14ac:dyDescent="0.25">
      <c r="A398" s="289">
        <v>7</v>
      </c>
      <c r="B398" s="162" t="s">
        <v>2125</v>
      </c>
      <c r="C398" s="289" t="s">
        <v>60</v>
      </c>
      <c r="D398" s="289" t="s">
        <v>199</v>
      </c>
      <c r="E398" s="289" t="s">
        <v>341</v>
      </c>
      <c r="F398" s="289" t="s">
        <v>965</v>
      </c>
      <c r="G398" s="306" t="s">
        <v>968</v>
      </c>
      <c r="H398" s="289" t="s">
        <v>961</v>
      </c>
      <c r="I398" s="289" t="s">
        <v>962</v>
      </c>
      <c r="J398" s="289">
        <v>2</v>
      </c>
      <c r="K398" s="289"/>
      <c r="L398" s="289" t="s">
        <v>167</v>
      </c>
      <c r="M398" s="289"/>
      <c r="N398" s="289" t="s">
        <v>345</v>
      </c>
      <c r="O398" s="148">
        <v>206.55737704918033</v>
      </c>
      <c r="P398" s="148">
        <v>252</v>
      </c>
      <c r="Q398" s="148">
        <v>252</v>
      </c>
      <c r="R398" s="148"/>
      <c r="S398" s="148"/>
      <c r="T398" s="148"/>
      <c r="U398" s="148"/>
      <c r="V398" s="148"/>
      <c r="W398" s="149" t="s">
        <v>404</v>
      </c>
      <c r="X398" s="162" t="s">
        <v>205</v>
      </c>
      <c r="Y398" s="149" t="s">
        <v>71</v>
      </c>
      <c r="Z398" s="153">
        <v>46139</v>
      </c>
      <c r="AA398" s="153">
        <f t="shared" si="12"/>
        <v>46156</v>
      </c>
      <c r="AB398" s="149"/>
      <c r="AC398" s="149"/>
      <c r="AD398" s="149"/>
      <c r="AE398" s="149"/>
      <c r="AF398" s="149" t="str">
        <f t="shared" si="13"/>
        <v xml:space="preserve">Кадастровые работы по установлению публичных сервитутов на ранее учтенные земельные участки, находящиеся в аренде, для эксплуатации объектов ЭСХ </v>
      </c>
      <c r="AG398" s="149" t="s">
        <v>969</v>
      </c>
      <c r="AH398" s="149">
        <v>876</v>
      </c>
      <c r="AI398" s="149" t="s">
        <v>73</v>
      </c>
      <c r="AJ398" s="149">
        <v>1</v>
      </c>
      <c r="AK398" s="185">
        <v>81000000000</v>
      </c>
      <c r="AL398" s="149" t="s">
        <v>207</v>
      </c>
      <c r="AM398" s="153">
        <v>46167</v>
      </c>
      <c r="AN398" s="153">
        <f t="shared" si="14"/>
        <v>46167</v>
      </c>
      <c r="AO398" s="153">
        <v>46347</v>
      </c>
      <c r="AP398" s="149">
        <v>2026</v>
      </c>
      <c r="AQ398" s="149"/>
      <c r="AR398" s="149"/>
      <c r="AS398" s="149"/>
      <c r="AT398" s="149"/>
      <c r="AU398" s="153"/>
      <c r="AV398" s="197"/>
      <c r="AW398" s="180"/>
      <c r="AX398" s="149"/>
      <c r="AY398" s="149"/>
      <c r="AZ398" s="149"/>
      <c r="BA398" s="149"/>
      <c r="BB398" s="149"/>
      <c r="BC398" s="175"/>
    </row>
    <row r="399" spans="1:55" s="181" customFormat="1" ht="116.25" customHeight="1" x14ac:dyDescent="0.25">
      <c r="A399" s="289">
        <v>7</v>
      </c>
      <c r="B399" s="162" t="s">
        <v>2126</v>
      </c>
      <c r="C399" s="289" t="s">
        <v>60</v>
      </c>
      <c r="D399" s="289" t="s">
        <v>199</v>
      </c>
      <c r="E399" s="289" t="s">
        <v>341</v>
      </c>
      <c r="F399" s="289" t="s">
        <v>970</v>
      </c>
      <c r="G399" s="306" t="s">
        <v>971</v>
      </c>
      <c r="H399" s="289" t="s">
        <v>810</v>
      </c>
      <c r="I399" s="289" t="s">
        <v>972</v>
      </c>
      <c r="J399" s="289">
        <v>1</v>
      </c>
      <c r="K399" s="289"/>
      <c r="L399" s="289" t="s">
        <v>167</v>
      </c>
      <c r="M399" s="289"/>
      <c r="N399" s="289" t="s">
        <v>345</v>
      </c>
      <c r="O399" s="148">
        <v>196.72131147540983</v>
      </c>
      <c r="P399" s="148">
        <v>240</v>
      </c>
      <c r="Q399" s="148">
        <v>240</v>
      </c>
      <c r="R399" s="148"/>
      <c r="S399" s="148"/>
      <c r="T399" s="148"/>
      <c r="U399" s="148"/>
      <c r="V399" s="148"/>
      <c r="W399" s="149" t="s">
        <v>404</v>
      </c>
      <c r="X399" s="162" t="s">
        <v>205</v>
      </c>
      <c r="Y399" s="149" t="s">
        <v>71</v>
      </c>
      <c r="Z399" s="153">
        <v>46048</v>
      </c>
      <c r="AA399" s="153">
        <f t="shared" si="12"/>
        <v>46062</v>
      </c>
      <c r="AB399" s="149"/>
      <c r="AC399" s="149"/>
      <c r="AD399" s="149"/>
      <c r="AE399" s="149"/>
      <c r="AF399" s="149" t="str">
        <f t="shared" si="13"/>
        <v>Оценка платы за публичные сервитуты под объектами ЭСХ по договорам технологического присоеденения</v>
      </c>
      <c r="AG399" s="149" t="s">
        <v>864</v>
      </c>
      <c r="AH399" s="149">
        <v>876</v>
      </c>
      <c r="AI399" s="149" t="s">
        <v>73</v>
      </c>
      <c r="AJ399" s="149">
        <v>1</v>
      </c>
      <c r="AK399" s="185">
        <v>81000000000</v>
      </c>
      <c r="AL399" s="149" t="s">
        <v>207</v>
      </c>
      <c r="AM399" s="153">
        <v>46073</v>
      </c>
      <c r="AN399" s="153">
        <f t="shared" si="14"/>
        <v>46073</v>
      </c>
      <c r="AO399" s="153">
        <v>46146</v>
      </c>
      <c r="AP399" s="149">
        <v>2026</v>
      </c>
      <c r="AQ399" s="149"/>
      <c r="AR399" s="149"/>
      <c r="AS399" s="149"/>
      <c r="AT399" s="149"/>
      <c r="AU399" s="153"/>
      <c r="AV399" s="197"/>
      <c r="AW399" s="180"/>
      <c r="AX399" s="149"/>
      <c r="AY399" s="149"/>
      <c r="AZ399" s="149"/>
      <c r="BA399" s="149"/>
      <c r="BB399" s="149"/>
      <c r="BC399" s="175"/>
    </row>
    <row r="400" spans="1:55" s="181" customFormat="1" ht="118.5" customHeight="1" x14ac:dyDescent="0.25">
      <c r="A400" s="289">
        <v>7</v>
      </c>
      <c r="B400" s="162" t="s">
        <v>2127</v>
      </c>
      <c r="C400" s="289" t="s">
        <v>60</v>
      </c>
      <c r="D400" s="289" t="s">
        <v>199</v>
      </c>
      <c r="E400" s="289" t="s">
        <v>341</v>
      </c>
      <c r="F400" s="289" t="s">
        <v>970</v>
      </c>
      <c r="G400" s="306" t="s">
        <v>973</v>
      </c>
      <c r="H400" s="289" t="s">
        <v>810</v>
      </c>
      <c r="I400" s="289" t="s">
        <v>972</v>
      </c>
      <c r="J400" s="289">
        <v>1</v>
      </c>
      <c r="K400" s="289"/>
      <c r="L400" s="289" t="s">
        <v>167</v>
      </c>
      <c r="M400" s="289"/>
      <c r="N400" s="289" t="s">
        <v>345</v>
      </c>
      <c r="O400" s="148">
        <v>49.180327868852459</v>
      </c>
      <c r="P400" s="148">
        <v>60</v>
      </c>
      <c r="Q400" s="148">
        <v>60</v>
      </c>
      <c r="R400" s="148"/>
      <c r="S400" s="148"/>
      <c r="T400" s="148"/>
      <c r="U400" s="148"/>
      <c r="V400" s="148"/>
      <c r="W400" s="149" t="s">
        <v>404</v>
      </c>
      <c r="X400" s="162" t="s">
        <v>205</v>
      </c>
      <c r="Y400" s="149" t="s">
        <v>378</v>
      </c>
      <c r="Z400" s="153">
        <v>46234</v>
      </c>
      <c r="AA400" s="153">
        <f t="shared" si="12"/>
        <v>46251</v>
      </c>
      <c r="AB400" s="149"/>
      <c r="AC400" s="149"/>
      <c r="AD400" s="149"/>
      <c r="AE400" s="149"/>
      <c r="AF400" s="149" t="str">
        <f t="shared" si="13"/>
        <v>Оценка платы за публичные сервитуты под объектами строительства и реконструкции объектов ЭСХ</v>
      </c>
      <c r="AG400" s="149" t="s">
        <v>864</v>
      </c>
      <c r="AH400" s="149">
        <v>876</v>
      </c>
      <c r="AI400" s="149" t="s">
        <v>73</v>
      </c>
      <c r="AJ400" s="149">
        <v>1</v>
      </c>
      <c r="AK400" s="185">
        <v>81000000000</v>
      </c>
      <c r="AL400" s="149" t="s">
        <v>207</v>
      </c>
      <c r="AM400" s="153">
        <v>46262</v>
      </c>
      <c r="AN400" s="153">
        <f t="shared" si="14"/>
        <v>46262</v>
      </c>
      <c r="AO400" s="153">
        <v>46335</v>
      </c>
      <c r="AP400" s="149">
        <v>2026</v>
      </c>
      <c r="AQ400" s="149"/>
      <c r="AR400" s="149"/>
      <c r="AS400" s="149"/>
      <c r="AT400" s="149"/>
      <c r="AU400" s="153"/>
      <c r="AV400" s="197"/>
      <c r="AW400" s="180"/>
      <c r="AX400" s="149"/>
      <c r="AY400" s="149"/>
      <c r="AZ400" s="149"/>
      <c r="BA400" s="149"/>
      <c r="BB400" s="149"/>
      <c r="BC400" s="175"/>
    </row>
    <row r="401" spans="1:55" s="181" customFormat="1" ht="112.7" customHeight="1" x14ac:dyDescent="0.25">
      <c r="A401" s="289">
        <v>7</v>
      </c>
      <c r="B401" s="162" t="s">
        <v>2128</v>
      </c>
      <c r="C401" s="289" t="s">
        <v>60</v>
      </c>
      <c r="D401" s="289" t="s">
        <v>199</v>
      </c>
      <c r="E401" s="289" t="s">
        <v>341</v>
      </c>
      <c r="F401" s="289" t="s">
        <v>974</v>
      </c>
      <c r="G401" s="306" t="s">
        <v>975</v>
      </c>
      <c r="H401" s="289" t="s">
        <v>961</v>
      </c>
      <c r="I401" s="289" t="s">
        <v>962</v>
      </c>
      <c r="J401" s="289">
        <v>2</v>
      </c>
      <c r="K401" s="289"/>
      <c r="L401" s="289" t="s">
        <v>167</v>
      </c>
      <c r="M401" s="289"/>
      <c r="N401" s="289" t="s">
        <v>345</v>
      </c>
      <c r="O401" s="148">
        <v>1133.1147540983607</v>
      </c>
      <c r="P401" s="148">
        <v>1382.3999999999999</v>
      </c>
      <c r="Q401" s="148">
        <v>1382.3999999999999</v>
      </c>
      <c r="R401" s="148"/>
      <c r="S401" s="148"/>
      <c r="T401" s="148"/>
      <c r="U401" s="148"/>
      <c r="V401" s="148"/>
      <c r="W401" s="149" t="s">
        <v>976</v>
      </c>
      <c r="X401" s="162" t="s">
        <v>205</v>
      </c>
      <c r="Y401" s="149" t="s">
        <v>71</v>
      </c>
      <c r="Z401" s="150">
        <v>46041</v>
      </c>
      <c r="AA401" s="153">
        <v>46069</v>
      </c>
      <c r="AB401" s="149"/>
      <c r="AC401" s="149"/>
      <c r="AD401" s="149"/>
      <c r="AE401" s="149"/>
      <c r="AF401" s="149" t="str">
        <f t="shared" si="13"/>
        <v>Изготовление технических планов на бесхозяйные объекты ЭСХ (выявленных) с постановкой на ГКУ</v>
      </c>
      <c r="AG401" s="149" t="s">
        <v>969</v>
      </c>
      <c r="AH401" s="149">
        <v>876</v>
      </c>
      <c r="AI401" s="149" t="s">
        <v>73</v>
      </c>
      <c r="AJ401" s="149">
        <v>1</v>
      </c>
      <c r="AK401" s="185">
        <v>81000000000</v>
      </c>
      <c r="AL401" s="149" t="s">
        <v>207</v>
      </c>
      <c r="AM401" s="153">
        <v>46079</v>
      </c>
      <c r="AN401" s="153">
        <f t="shared" si="14"/>
        <v>46079</v>
      </c>
      <c r="AO401" s="153">
        <v>46286</v>
      </c>
      <c r="AP401" s="149">
        <v>2026</v>
      </c>
      <c r="AQ401" s="149"/>
      <c r="AR401" s="149"/>
      <c r="AS401" s="149"/>
      <c r="AT401" s="149"/>
      <c r="AU401" s="153"/>
      <c r="AV401" s="197"/>
      <c r="AW401" s="180"/>
      <c r="AX401" s="149"/>
      <c r="AY401" s="149"/>
      <c r="AZ401" s="149"/>
      <c r="BA401" s="149"/>
      <c r="BB401" s="149"/>
      <c r="BC401" s="175"/>
    </row>
    <row r="402" spans="1:55" s="181" customFormat="1" ht="142.5" customHeight="1" x14ac:dyDescent="0.25">
      <c r="A402" s="289">
        <v>7</v>
      </c>
      <c r="B402" s="162" t="s">
        <v>2129</v>
      </c>
      <c r="C402" s="289" t="s">
        <v>60</v>
      </c>
      <c r="D402" s="289" t="s">
        <v>199</v>
      </c>
      <c r="E402" s="289" t="s">
        <v>341</v>
      </c>
      <c r="F402" s="289" t="s">
        <v>974</v>
      </c>
      <c r="G402" s="306" t="s">
        <v>977</v>
      </c>
      <c r="H402" s="289" t="s">
        <v>961</v>
      </c>
      <c r="I402" s="289" t="s">
        <v>962</v>
      </c>
      <c r="J402" s="289">
        <v>2</v>
      </c>
      <c r="K402" s="289"/>
      <c r="L402" s="289" t="s">
        <v>167</v>
      </c>
      <c r="M402" s="289"/>
      <c r="N402" s="289" t="s">
        <v>345</v>
      </c>
      <c r="O402" s="148">
        <v>885.24590163934431</v>
      </c>
      <c r="P402" s="148">
        <v>1080</v>
      </c>
      <c r="Q402" s="148">
        <v>1080</v>
      </c>
      <c r="R402" s="148"/>
      <c r="S402" s="148"/>
      <c r="T402" s="148"/>
      <c r="U402" s="148"/>
      <c r="V402" s="148"/>
      <c r="W402" s="166" t="s">
        <v>87</v>
      </c>
      <c r="X402" s="162" t="s">
        <v>205</v>
      </c>
      <c r="Y402" s="149" t="s">
        <v>71</v>
      </c>
      <c r="Z402" s="153">
        <v>46132</v>
      </c>
      <c r="AA402" s="153">
        <f>AM402-11</f>
        <v>46163</v>
      </c>
      <c r="AB402" s="149"/>
      <c r="AC402" s="149"/>
      <c r="AD402" s="149"/>
      <c r="AE402" s="149"/>
      <c r="AF402" s="149" t="str">
        <f t="shared" si="13"/>
        <v>Кадастровые работы по принимаемым в собственность бесхозяйным объектам ЭСХ</v>
      </c>
      <c r="AG402" s="149" t="s">
        <v>969</v>
      </c>
      <c r="AH402" s="149">
        <v>876</v>
      </c>
      <c r="AI402" s="149" t="s">
        <v>73</v>
      </c>
      <c r="AJ402" s="149">
        <v>1</v>
      </c>
      <c r="AK402" s="185">
        <v>81000000000</v>
      </c>
      <c r="AL402" s="149" t="s">
        <v>207</v>
      </c>
      <c r="AM402" s="153">
        <v>46174</v>
      </c>
      <c r="AN402" s="153">
        <f t="shared" si="14"/>
        <v>46174</v>
      </c>
      <c r="AO402" s="153">
        <v>46374</v>
      </c>
      <c r="AP402" s="149">
        <v>2026</v>
      </c>
      <c r="AQ402" s="149"/>
      <c r="AR402" s="149"/>
      <c r="AS402" s="149"/>
      <c r="AT402" s="149"/>
      <c r="AU402" s="153"/>
      <c r="AV402" s="197"/>
      <c r="AW402" s="180"/>
      <c r="AX402" s="149"/>
      <c r="AY402" s="149"/>
      <c r="AZ402" s="149"/>
      <c r="BA402" s="149"/>
      <c r="BB402" s="149"/>
      <c r="BC402" s="175"/>
    </row>
    <row r="403" spans="1:55" s="181" customFormat="1" ht="63.75" x14ac:dyDescent="0.25">
      <c r="A403" s="289">
        <v>7</v>
      </c>
      <c r="B403" s="162" t="s">
        <v>2130</v>
      </c>
      <c r="C403" s="289" t="s">
        <v>60</v>
      </c>
      <c r="D403" s="289" t="s">
        <v>199</v>
      </c>
      <c r="E403" s="289" t="s">
        <v>341</v>
      </c>
      <c r="F403" s="163" t="s">
        <v>797</v>
      </c>
      <c r="G403" s="163" t="s">
        <v>978</v>
      </c>
      <c r="H403" s="163" t="s">
        <v>799</v>
      </c>
      <c r="I403" s="163" t="s">
        <v>799</v>
      </c>
      <c r="J403" s="289">
        <v>1</v>
      </c>
      <c r="K403" s="289"/>
      <c r="L403" s="289" t="s">
        <v>167</v>
      </c>
      <c r="M403" s="289"/>
      <c r="N403" s="289" t="s">
        <v>390</v>
      </c>
      <c r="O403" s="148">
        <v>499.5</v>
      </c>
      <c r="P403" s="148">
        <v>499.5</v>
      </c>
      <c r="Q403" s="148"/>
      <c r="R403" s="148"/>
      <c r="S403" s="148"/>
      <c r="T403" s="148"/>
      <c r="U403" s="148"/>
      <c r="V403" s="148"/>
      <c r="W403" s="163" t="s">
        <v>404</v>
      </c>
      <c r="X403" s="162" t="s">
        <v>205</v>
      </c>
      <c r="Y403" s="149" t="s">
        <v>71</v>
      </c>
      <c r="Z403" s="153">
        <v>46266</v>
      </c>
      <c r="AA403" s="153">
        <v>46286</v>
      </c>
      <c r="AB403" s="149"/>
      <c r="AC403" s="149"/>
      <c r="AD403" s="149"/>
      <c r="AE403" s="149"/>
      <c r="AF403" s="163" t="s">
        <v>978</v>
      </c>
      <c r="AG403" s="149" t="s">
        <v>346</v>
      </c>
      <c r="AH403" s="149">
        <v>876</v>
      </c>
      <c r="AI403" s="149" t="s">
        <v>73</v>
      </c>
      <c r="AJ403" s="163">
        <v>1</v>
      </c>
      <c r="AK403" s="163">
        <v>81000000000</v>
      </c>
      <c r="AL403" s="163" t="s">
        <v>207</v>
      </c>
      <c r="AM403" s="153">
        <v>46293</v>
      </c>
      <c r="AN403" s="153">
        <v>46300</v>
      </c>
      <c r="AO403" s="153">
        <v>46387</v>
      </c>
      <c r="AP403" s="163">
        <v>2026</v>
      </c>
      <c r="AQ403" s="149"/>
      <c r="AR403" s="149"/>
      <c r="AS403" s="149"/>
      <c r="AT403" s="149"/>
      <c r="AU403" s="153"/>
      <c r="AV403" s="197"/>
      <c r="AW403" s="180"/>
      <c r="AX403" s="149"/>
      <c r="AY403" s="149"/>
      <c r="AZ403" s="149"/>
      <c r="BA403" s="149"/>
      <c r="BB403" s="149"/>
    </row>
    <row r="404" spans="1:55" s="181" customFormat="1" ht="63.75" x14ac:dyDescent="0.25">
      <c r="A404" s="289">
        <v>7</v>
      </c>
      <c r="B404" s="162" t="s">
        <v>2131</v>
      </c>
      <c r="C404" s="289" t="s">
        <v>60</v>
      </c>
      <c r="D404" s="289" t="s">
        <v>199</v>
      </c>
      <c r="E404" s="289" t="s">
        <v>341</v>
      </c>
      <c r="F404" s="163" t="s">
        <v>797</v>
      </c>
      <c r="G404" s="163" t="s">
        <v>979</v>
      </c>
      <c r="H404" s="163" t="s">
        <v>799</v>
      </c>
      <c r="I404" s="163" t="s">
        <v>799</v>
      </c>
      <c r="J404" s="289">
        <v>1</v>
      </c>
      <c r="K404" s="289"/>
      <c r="L404" s="289" t="s">
        <v>167</v>
      </c>
      <c r="M404" s="289"/>
      <c r="N404" s="289" t="s">
        <v>390</v>
      </c>
      <c r="O404" s="148">
        <v>499.5</v>
      </c>
      <c r="P404" s="148">
        <v>499.5</v>
      </c>
      <c r="Q404" s="148"/>
      <c r="R404" s="148"/>
      <c r="S404" s="148"/>
      <c r="T404" s="148"/>
      <c r="U404" s="148"/>
      <c r="V404" s="148"/>
      <c r="W404" s="163" t="s">
        <v>404</v>
      </c>
      <c r="X404" s="162" t="s">
        <v>205</v>
      </c>
      <c r="Y404" s="149" t="s">
        <v>71</v>
      </c>
      <c r="Z404" s="153">
        <v>46266</v>
      </c>
      <c r="AA404" s="153">
        <v>46286</v>
      </c>
      <c r="AB404" s="149"/>
      <c r="AC404" s="149"/>
      <c r="AD404" s="149"/>
      <c r="AE404" s="149"/>
      <c r="AF404" s="163" t="s">
        <v>979</v>
      </c>
      <c r="AG404" s="149" t="s">
        <v>346</v>
      </c>
      <c r="AH404" s="149">
        <v>876</v>
      </c>
      <c r="AI404" s="149" t="s">
        <v>73</v>
      </c>
      <c r="AJ404" s="163">
        <v>1</v>
      </c>
      <c r="AK404" s="163">
        <v>81000000000</v>
      </c>
      <c r="AL404" s="163" t="s">
        <v>207</v>
      </c>
      <c r="AM404" s="153">
        <v>46293</v>
      </c>
      <c r="AN404" s="153">
        <v>46300</v>
      </c>
      <c r="AO404" s="153">
        <v>46387</v>
      </c>
      <c r="AP404" s="163">
        <v>2026</v>
      </c>
      <c r="AQ404" s="149"/>
      <c r="AR404" s="149"/>
      <c r="AS404" s="149"/>
      <c r="AT404" s="149"/>
      <c r="AU404" s="153"/>
      <c r="AV404" s="197"/>
      <c r="AW404" s="180"/>
      <c r="AX404" s="149"/>
      <c r="AY404" s="149"/>
      <c r="AZ404" s="149"/>
      <c r="BA404" s="149"/>
      <c r="BB404" s="149"/>
    </row>
    <row r="405" spans="1:55" s="181" customFormat="1" ht="63.75" x14ac:dyDescent="0.25">
      <c r="A405" s="289">
        <v>7</v>
      </c>
      <c r="B405" s="162" t="s">
        <v>2132</v>
      </c>
      <c r="C405" s="289" t="s">
        <v>60</v>
      </c>
      <c r="D405" s="289" t="s">
        <v>199</v>
      </c>
      <c r="E405" s="289" t="s">
        <v>341</v>
      </c>
      <c r="F405" s="163" t="s">
        <v>797</v>
      </c>
      <c r="G405" s="163" t="s">
        <v>980</v>
      </c>
      <c r="H405" s="163" t="s">
        <v>799</v>
      </c>
      <c r="I405" s="163" t="s">
        <v>799</v>
      </c>
      <c r="J405" s="289">
        <v>1</v>
      </c>
      <c r="K405" s="289"/>
      <c r="L405" s="289" t="s">
        <v>167</v>
      </c>
      <c r="M405" s="289"/>
      <c r="N405" s="289" t="s">
        <v>390</v>
      </c>
      <c r="O405" s="148">
        <v>186</v>
      </c>
      <c r="P405" s="148">
        <v>186</v>
      </c>
      <c r="Q405" s="148"/>
      <c r="R405" s="148"/>
      <c r="S405" s="148"/>
      <c r="T405" s="148"/>
      <c r="U405" s="148"/>
      <c r="V405" s="148"/>
      <c r="W405" s="163" t="s">
        <v>404</v>
      </c>
      <c r="X405" s="162" t="s">
        <v>205</v>
      </c>
      <c r="Y405" s="149" t="s">
        <v>71</v>
      </c>
      <c r="Z405" s="153">
        <v>46266</v>
      </c>
      <c r="AA405" s="153">
        <v>46286</v>
      </c>
      <c r="AB405" s="149"/>
      <c r="AC405" s="149"/>
      <c r="AD405" s="149"/>
      <c r="AE405" s="149"/>
      <c r="AF405" s="163" t="s">
        <v>980</v>
      </c>
      <c r="AG405" s="149" t="s">
        <v>346</v>
      </c>
      <c r="AH405" s="149">
        <v>876</v>
      </c>
      <c r="AI405" s="149" t="s">
        <v>73</v>
      </c>
      <c r="AJ405" s="163">
        <v>1</v>
      </c>
      <c r="AK405" s="163">
        <v>81000000000</v>
      </c>
      <c r="AL405" s="163" t="s">
        <v>207</v>
      </c>
      <c r="AM405" s="153">
        <v>46293</v>
      </c>
      <c r="AN405" s="153">
        <v>46300</v>
      </c>
      <c r="AO405" s="153">
        <v>46387</v>
      </c>
      <c r="AP405" s="163">
        <v>2026</v>
      </c>
      <c r="AQ405" s="149"/>
      <c r="AR405" s="149"/>
      <c r="AS405" s="149"/>
      <c r="AT405" s="149"/>
      <c r="AU405" s="153"/>
      <c r="AV405" s="197"/>
      <c r="AW405" s="180"/>
      <c r="AX405" s="149"/>
      <c r="AY405" s="149"/>
      <c r="AZ405" s="149"/>
      <c r="BA405" s="149"/>
      <c r="BB405" s="149"/>
    </row>
    <row r="406" spans="1:55" s="181" customFormat="1" ht="63.75" x14ac:dyDescent="0.25">
      <c r="A406" s="289">
        <v>7</v>
      </c>
      <c r="B406" s="162" t="s">
        <v>2133</v>
      </c>
      <c r="C406" s="289" t="s">
        <v>60</v>
      </c>
      <c r="D406" s="289" t="s">
        <v>199</v>
      </c>
      <c r="E406" s="289" t="s">
        <v>341</v>
      </c>
      <c r="F406" s="163" t="s">
        <v>797</v>
      </c>
      <c r="G406" s="163" t="s">
        <v>981</v>
      </c>
      <c r="H406" s="163" t="s">
        <v>799</v>
      </c>
      <c r="I406" s="163" t="s">
        <v>799</v>
      </c>
      <c r="J406" s="289">
        <v>1</v>
      </c>
      <c r="K406" s="289"/>
      <c r="L406" s="289" t="s">
        <v>167</v>
      </c>
      <c r="M406" s="289"/>
      <c r="N406" s="289" t="s">
        <v>390</v>
      </c>
      <c r="O406" s="148">
        <v>173</v>
      </c>
      <c r="P406" s="148">
        <v>173</v>
      </c>
      <c r="Q406" s="148"/>
      <c r="R406" s="148"/>
      <c r="S406" s="148"/>
      <c r="T406" s="148"/>
      <c r="U406" s="148"/>
      <c r="V406" s="148"/>
      <c r="W406" s="163" t="s">
        <v>404</v>
      </c>
      <c r="X406" s="162" t="s">
        <v>205</v>
      </c>
      <c r="Y406" s="149" t="s">
        <v>71</v>
      </c>
      <c r="Z406" s="153">
        <v>46266</v>
      </c>
      <c r="AA406" s="153">
        <v>46286</v>
      </c>
      <c r="AB406" s="149"/>
      <c r="AC406" s="149"/>
      <c r="AD406" s="149"/>
      <c r="AE406" s="149"/>
      <c r="AF406" s="163" t="s">
        <v>981</v>
      </c>
      <c r="AG406" s="149" t="s">
        <v>346</v>
      </c>
      <c r="AH406" s="149">
        <v>876</v>
      </c>
      <c r="AI406" s="149" t="s">
        <v>73</v>
      </c>
      <c r="AJ406" s="163">
        <v>1</v>
      </c>
      <c r="AK406" s="163">
        <v>81000000000</v>
      </c>
      <c r="AL406" s="163" t="s">
        <v>207</v>
      </c>
      <c r="AM406" s="153">
        <v>46293</v>
      </c>
      <c r="AN406" s="153">
        <v>46300</v>
      </c>
      <c r="AO406" s="153">
        <v>46387</v>
      </c>
      <c r="AP406" s="163">
        <v>2026</v>
      </c>
      <c r="AQ406" s="149"/>
      <c r="AR406" s="149"/>
      <c r="AS406" s="149"/>
      <c r="AT406" s="149"/>
      <c r="AU406" s="153"/>
      <c r="AV406" s="197"/>
      <c r="AW406" s="180"/>
      <c r="AX406" s="149"/>
      <c r="AY406" s="149"/>
      <c r="AZ406" s="149"/>
      <c r="BA406" s="149"/>
      <c r="BB406" s="149"/>
    </row>
    <row r="407" spans="1:55" s="181" customFormat="1" ht="63.75" x14ac:dyDescent="0.25">
      <c r="A407" s="289">
        <v>7</v>
      </c>
      <c r="B407" s="162" t="s">
        <v>2134</v>
      </c>
      <c r="C407" s="289" t="s">
        <v>60</v>
      </c>
      <c r="D407" s="289" t="s">
        <v>199</v>
      </c>
      <c r="E407" s="289" t="s">
        <v>341</v>
      </c>
      <c r="F407" s="163" t="s">
        <v>797</v>
      </c>
      <c r="G407" s="163" t="s">
        <v>982</v>
      </c>
      <c r="H407" s="163" t="s">
        <v>799</v>
      </c>
      <c r="I407" s="163" t="s">
        <v>799</v>
      </c>
      <c r="J407" s="289">
        <v>1</v>
      </c>
      <c r="K407" s="289"/>
      <c r="L407" s="289" t="s">
        <v>167</v>
      </c>
      <c r="M407" s="289"/>
      <c r="N407" s="289" t="s">
        <v>390</v>
      </c>
      <c r="O407" s="148">
        <v>499</v>
      </c>
      <c r="P407" s="148">
        <v>499</v>
      </c>
      <c r="Q407" s="148"/>
      <c r="R407" s="148"/>
      <c r="S407" s="148"/>
      <c r="T407" s="148"/>
      <c r="U407" s="148"/>
      <c r="V407" s="148"/>
      <c r="W407" s="163" t="s">
        <v>404</v>
      </c>
      <c r="X407" s="162" t="s">
        <v>205</v>
      </c>
      <c r="Y407" s="149" t="s">
        <v>71</v>
      </c>
      <c r="Z407" s="153">
        <v>46266</v>
      </c>
      <c r="AA407" s="153">
        <v>46286</v>
      </c>
      <c r="AB407" s="149"/>
      <c r="AC407" s="149"/>
      <c r="AD407" s="149"/>
      <c r="AE407" s="149"/>
      <c r="AF407" s="163" t="s">
        <v>982</v>
      </c>
      <c r="AG407" s="149" t="s">
        <v>346</v>
      </c>
      <c r="AH407" s="149">
        <v>876</v>
      </c>
      <c r="AI407" s="149" t="s">
        <v>73</v>
      </c>
      <c r="AJ407" s="163">
        <v>1</v>
      </c>
      <c r="AK407" s="163">
        <v>81000000000</v>
      </c>
      <c r="AL407" s="163" t="s">
        <v>207</v>
      </c>
      <c r="AM407" s="153">
        <v>46293</v>
      </c>
      <c r="AN407" s="153">
        <v>46300</v>
      </c>
      <c r="AO407" s="153">
        <v>46387</v>
      </c>
      <c r="AP407" s="163">
        <v>2026</v>
      </c>
      <c r="AQ407" s="149"/>
      <c r="AR407" s="149"/>
      <c r="AS407" s="149"/>
      <c r="AT407" s="149"/>
      <c r="AU407" s="153"/>
      <c r="AV407" s="197"/>
      <c r="AW407" s="180"/>
      <c r="AX407" s="149"/>
      <c r="AY407" s="149"/>
      <c r="AZ407" s="149"/>
      <c r="BA407" s="149"/>
      <c r="BB407" s="149"/>
    </row>
    <row r="408" spans="1:55" s="181" customFormat="1" ht="63.75" x14ac:dyDescent="0.25">
      <c r="A408" s="289">
        <v>7</v>
      </c>
      <c r="B408" s="162" t="s">
        <v>2135</v>
      </c>
      <c r="C408" s="289" t="s">
        <v>60</v>
      </c>
      <c r="D408" s="289" t="s">
        <v>199</v>
      </c>
      <c r="E408" s="289" t="s">
        <v>341</v>
      </c>
      <c r="F408" s="163" t="s">
        <v>797</v>
      </c>
      <c r="G408" s="163" t="s">
        <v>983</v>
      </c>
      <c r="H408" s="163" t="s">
        <v>799</v>
      </c>
      <c r="I408" s="163" t="s">
        <v>799</v>
      </c>
      <c r="J408" s="289">
        <v>1</v>
      </c>
      <c r="K408" s="289"/>
      <c r="L408" s="289" t="s">
        <v>167</v>
      </c>
      <c r="M408" s="289"/>
      <c r="N408" s="289" t="s">
        <v>390</v>
      </c>
      <c r="O408" s="148">
        <v>199</v>
      </c>
      <c r="P408" s="148">
        <v>199</v>
      </c>
      <c r="Q408" s="148"/>
      <c r="R408" s="148"/>
      <c r="S408" s="148"/>
      <c r="T408" s="148"/>
      <c r="U408" s="148"/>
      <c r="V408" s="148"/>
      <c r="W408" s="163" t="s">
        <v>404</v>
      </c>
      <c r="X408" s="162" t="s">
        <v>205</v>
      </c>
      <c r="Y408" s="149" t="s">
        <v>71</v>
      </c>
      <c r="Z408" s="153">
        <v>46266</v>
      </c>
      <c r="AA408" s="153">
        <v>46286</v>
      </c>
      <c r="AB408" s="149"/>
      <c r="AC408" s="149"/>
      <c r="AD408" s="149"/>
      <c r="AE408" s="149"/>
      <c r="AF408" s="163" t="s">
        <v>983</v>
      </c>
      <c r="AG408" s="149" t="s">
        <v>346</v>
      </c>
      <c r="AH408" s="149">
        <v>876</v>
      </c>
      <c r="AI408" s="149" t="s">
        <v>73</v>
      </c>
      <c r="AJ408" s="163">
        <v>1</v>
      </c>
      <c r="AK408" s="163">
        <v>81000000000</v>
      </c>
      <c r="AL408" s="163" t="s">
        <v>207</v>
      </c>
      <c r="AM408" s="153">
        <v>46293</v>
      </c>
      <c r="AN408" s="153">
        <v>46300</v>
      </c>
      <c r="AO408" s="153">
        <v>46387</v>
      </c>
      <c r="AP408" s="163">
        <v>2026</v>
      </c>
      <c r="AQ408" s="149"/>
      <c r="AR408" s="149"/>
      <c r="AS408" s="149"/>
      <c r="AT408" s="149"/>
      <c r="AU408" s="153"/>
      <c r="AV408" s="197"/>
      <c r="AW408" s="180"/>
      <c r="AX408" s="149"/>
      <c r="AY408" s="149"/>
      <c r="AZ408" s="149"/>
      <c r="BA408" s="149"/>
      <c r="BB408" s="149"/>
    </row>
    <row r="409" spans="1:55" s="181" customFormat="1" ht="63.75" x14ac:dyDescent="0.25">
      <c r="A409" s="289">
        <v>7</v>
      </c>
      <c r="B409" s="162" t="s">
        <v>2136</v>
      </c>
      <c r="C409" s="289" t="s">
        <v>60</v>
      </c>
      <c r="D409" s="289" t="s">
        <v>199</v>
      </c>
      <c r="E409" s="289" t="s">
        <v>341</v>
      </c>
      <c r="F409" s="163" t="s">
        <v>797</v>
      </c>
      <c r="G409" s="163" t="s">
        <v>984</v>
      </c>
      <c r="H409" s="163" t="s">
        <v>799</v>
      </c>
      <c r="I409" s="163" t="s">
        <v>799</v>
      </c>
      <c r="J409" s="289">
        <v>1</v>
      </c>
      <c r="K409" s="289"/>
      <c r="L409" s="289" t="s">
        <v>167</v>
      </c>
      <c r="M409" s="289"/>
      <c r="N409" s="289" t="s">
        <v>390</v>
      </c>
      <c r="O409" s="148">
        <v>121</v>
      </c>
      <c r="P409" s="148">
        <v>121</v>
      </c>
      <c r="Q409" s="148"/>
      <c r="R409" s="148"/>
      <c r="S409" s="148"/>
      <c r="T409" s="148"/>
      <c r="U409" s="148"/>
      <c r="V409" s="148"/>
      <c r="W409" s="163" t="s">
        <v>404</v>
      </c>
      <c r="X409" s="162" t="s">
        <v>205</v>
      </c>
      <c r="Y409" s="149" t="s">
        <v>71</v>
      </c>
      <c r="Z409" s="153">
        <v>46266</v>
      </c>
      <c r="AA409" s="153">
        <v>46286</v>
      </c>
      <c r="AB409" s="149"/>
      <c r="AC409" s="149"/>
      <c r="AD409" s="149"/>
      <c r="AE409" s="149"/>
      <c r="AF409" s="163" t="s">
        <v>984</v>
      </c>
      <c r="AG409" s="149" t="s">
        <v>346</v>
      </c>
      <c r="AH409" s="149">
        <v>876</v>
      </c>
      <c r="AI409" s="149" t="s">
        <v>73</v>
      </c>
      <c r="AJ409" s="163">
        <v>1</v>
      </c>
      <c r="AK409" s="163">
        <v>81000000000</v>
      </c>
      <c r="AL409" s="163" t="s">
        <v>207</v>
      </c>
      <c r="AM409" s="153">
        <v>46293</v>
      </c>
      <c r="AN409" s="153">
        <v>46300</v>
      </c>
      <c r="AO409" s="153">
        <v>46387</v>
      </c>
      <c r="AP409" s="163">
        <v>2026</v>
      </c>
      <c r="AQ409" s="149"/>
      <c r="AR409" s="149"/>
      <c r="AS409" s="149"/>
      <c r="AT409" s="149"/>
      <c r="AU409" s="153"/>
      <c r="AV409" s="197"/>
      <c r="AW409" s="180"/>
      <c r="AX409" s="149"/>
      <c r="AY409" s="149"/>
      <c r="AZ409" s="149"/>
      <c r="BA409" s="149"/>
      <c r="BB409" s="149"/>
    </row>
    <row r="410" spans="1:55" s="181" customFormat="1" ht="63.75" x14ac:dyDescent="0.25">
      <c r="A410" s="289">
        <v>7</v>
      </c>
      <c r="B410" s="162" t="s">
        <v>2137</v>
      </c>
      <c r="C410" s="289" t="s">
        <v>60</v>
      </c>
      <c r="D410" s="289" t="s">
        <v>199</v>
      </c>
      <c r="E410" s="289" t="s">
        <v>341</v>
      </c>
      <c r="F410" s="163" t="s">
        <v>797</v>
      </c>
      <c r="G410" s="163" t="s">
        <v>985</v>
      </c>
      <c r="H410" s="163" t="s">
        <v>799</v>
      </c>
      <c r="I410" s="163" t="s">
        <v>799</v>
      </c>
      <c r="J410" s="289">
        <v>1</v>
      </c>
      <c r="K410" s="289"/>
      <c r="L410" s="289" t="s">
        <v>167</v>
      </c>
      <c r="M410" s="289"/>
      <c r="N410" s="289" t="s">
        <v>390</v>
      </c>
      <c r="O410" s="148">
        <v>104</v>
      </c>
      <c r="P410" s="148">
        <v>104</v>
      </c>
      <c r="Q410" s="148"/>
      <c r="R410" s="148"/>
      <c r="S410" s="148"/>
      <c r="T410" s="148"/>
      <c r="U410" s="148"/>
      <c r="V410" s="148"/>
      <c r="W410" s="163" t="s">
        <v>404</v>
      </c>
      <c r="X410" s="162" t="s">
        <v>205</v>
      </c>
      <c r="Y410" s="149" t="s">
        <v>71</v>
      </c>
      <c r="Z410" s="153">
        <v>46266</v>
      </c>
      <c r="AA410" s="153">
        <v>46286</v>
      </c>
      <c r="AB410" s="149"/>
      <c r="AC410" s="149"/>
      <c r="AD410" s="149"/>
      <c r="AE410" s="149"/>
      <c r="AF410" s="163" t="s">
        <v>985</v>
      </c>
      <c r="AG410" s="149" t="s">
        <v>346</v>
      </c>
      <c r="AH410" s="149">
        <v>876</v>
      </c>
      <c r="AI410" s="149" t="s">
        <v>73</v>
      </c>
      <c r="AJ410" s="163">
        <v>1</v>
      </c>
      <c r="AK410" s="163">
        <v>81000000000</v>
      </c>
      <c r="AL410" s="163" t="s">
        <v>207</v>
      </c>
      <c r="AM410" s="153">
        <v>46293</v>
      </c>
      <c r="AN410" s="153">
        <v>46300</v>
      </c>
      <c r="AO410" s="153">
        <v>46387</v>
      </c>
      <c r="AP410" s="163">
        <v>2026</v>
      </c>
      <c r="AQ410" s="149"/>
      <c r="AR410" s="149"/>
      <c r="AS410" s="149"/>
      <c r="AT410" s="149"/>
      <c r="AU410" s="153"/>
      <c r="AV410" s="197"/>
      <c r="AW410" s="180"/>
      <c r="AX410" s="149"/>
      <c r="AY410" s="149"/>
      <c r="AZ410" s="149"/>
      <c r="BA410" s="149"/>
      <c r="BB410" s="149"/>
    </row>
    <row r="411" spans="1:55" s="181" customFormat="1" ht="63.75" x14ac:dyDescent="0.25">
      <c r="A411" s="289">
        <v>7</v>
      </c>
      <c r="B411" s="162" t="s">
        <v>2138</v>
      </c>
      <c r="C411" s="289" t="s">
        <v>60</v>
      </c>
      <c r="D411" s="289" t="s">
        <v>199</v>
      </c>
      <c r="E411" s="289" t="s">
        <v>341</v>
      </c>
      <c r="F411" s="163" t="s">
        <v>797</v>
      </c>
      <c r="G411" s="163" t="s">
        <v>986</v>
      </c>
      <c r="H411" s="163" t="s">
        <v>799</v>
      </c>
      <c r="I411" s="163" t="s">
        <v>799</v>
      </c>
      <c r="J411" s="289">
        <v>1</v>
      </c>
      <c r="K411" s="289"/>
      <c r="L411" s="289" t="s">
        <v>167</v>
      </c>
      <c r="M411" s="289"/>
      <c r="N411" s="289" t="s">
        <v>390</v>
      </c>
      <c r="O411" s="148">
        <v>128</v>
      </c>
      <c r="P411" s="148">
        <v>128</v>
      </c>
      <c r="Q411" s="148"/>
      <c r="R411" s="148"/>
      <c r="S411" s="148"/>
      <c r="T411" s="148"/>
      <c r="U411" s="148"/>
      <c r="V411" s="148"/>
      <c r="W411" s="163" t="s">
        <v>404</v>
      </c>
      <c r="X411" s="162" t="s">
        <v>205</v>
      </c>
      <c r="Y411" s="149" t="s">
        <v>71</v>
      </c>
      <c r="Z411" s="153">
        <v>46266</v>
      </c>
      <c r="AA411" s="153">
        <v>46286</v>
      </c>
      <c r="AB411" s="149"/>
      <c r="AC411" s="149"/>
      <c r="AD411" s="149"/>
      <c r="AE411" s="149"/>
      <c r="AF411" s="163" t="s">
        <v>986</v>
      </c>
      <c r="AG411" s="149" t="s">
        <v>346</v>
      </c>
      <c r="AH411" s="149">
        <v>876</v>
      </c>
      <c r="AI411" s="149" t="s">
        <v>73</v>
      </c>
      <c r="AJ411" s="163">
        <v>1</v>
      </c>
      <c r="AK411" s="163">
        <v>81000000000</v>
      </c>
      <c r="AL411" s="163" t="s">
        <v>207</v>
      </c>
      <c r="AM411" s="153">
        <v>46293</v>
      </c>
      <c r="AN411" s="153">
        <v>46300</v>
      </c>
      <c r="AO411" s="153">
        <v>46387</v>
      </c>
      <c r="AP411" s="163">
        <v>2026</v>
      </c>
      <c r="AQ411" s="149"/>
      <c r="AR411" s="149"/>
      <c r="AS411" s="149"/>
      <c r="AT411" s="149"/>
      <c r="AU411" s="153"/>
      <c r="AV411" s="197"/>
      <c r="AW411" s="180"/>
      <c r="AX411" s="149"/>
      <c r="AY411" s="149"/>
      <c r="AZ411" s="149"/>
      <c r="BA411" s="149"/>
      <c r="BB411" s="149"/>
    </row>
    <row r="412" spans="1:55" s="181" customFormat="1" ht="63.75" x14ac:dyDescent="0.25">
      <c r="A412" s="289">
        <v>7</v>
      </c>
      <c r="B412" s="162" t="s">
        <v>2139</v>
      </c>
      <c r="C412" s="289" t="s">
        <v>60</v>
      </c>
      <c r="D412" s="289" t="s">
        <v>199</v>
      </c>
      <c r="E412" s="289" t="s">
        <v>341</v>
      </c>
      <c r="F412" s="163" t="s">
        <v>797</v>
      </c>
      <c r="G412" s="163" t="s">
        <v>987</v>
      </c>
      <c r="H412" s="163" t="s">
        <v>799</v>
      </c>
      <c r="I412" s="163" t="s">
        <v>799</v>
      </c>
      <c r="J412" s="289">
        <v>1</v>
      </c>
      <c r="K412" s="289"/>
      <c r="L412" s="289" t="s">
        <v>167</v>
      </c>
      <c r="M412" s="289"/>
      <c r="N412" s="289" t="s">
        <v>390</v>
      </c>
      <c r="O412" s="148">
        <v>452</v>
      </c>
      <c r="P412" s="148">
        <v>452</v>
      </c>
      <c r="Q412" s="148"/>
      <c r="R412" s="148"/>
      <c r="S412" s="148"/>
      <c r="T412" s="148"/>
      <c r="U412" s="148"/>
      <c r="V412" s="148"/>
      <c r="W412" s="163" t="s">
        <v>404</v>
      </c>
      <c r="X412" s="162" t="s">
        <v>205</v>
      </c>
      <c r="Y412" s="149" t="s">
        <v>71</v>
      </c>
      <c r="Z412" s="153">
        <v>46266</v>
      </c>
      <c r="AA412" s="153">
        <v>46286</v>
      </c>
      <c r="AB412" s="149"/>
      <c r="AC412" s="149"/>
      <c r="AD412" s="149"/>
      <c r="AE412" s="149"/>
      <c r="AF412" s="163" t="s">
        <v>987</v>
      </c>
      <c r="AG412" s="149" t="s">
        <v>346</v>
      </c>
      <c r="AH412" s="149">
        <v>876</v>
      </c>
      <c r="AI412" s="149" t="s">
        <v>73</v>
      </c>
      <c r="AJ412" s="163">
        <v>1</v>
      </c>
      <c r="AK412" s="163">
        <v>81000000000</v>
      </c>
      <c r="AL412" s="163" t="s">
        <v>207</v>
      </c>
      <c r="AM412" s="153">
        <v>46293</v>
      </c>
      <c r="AN412" s="153">
        <v>46300</v>
      </c>
      <c r="AO412" s="153">
        <v>46387</v>
      </c>
      <c r="AP412" s="163">
        <v>2026</v>
      </c>
      <c r="AQ412" s="149"/>
      <c r="AR412" s="149"/>
      <c r="AS412" s="149"/>
      <c r="AT412" s="149"/>
      <c r="AU412" s="153"/>
      <c r="AV412" s="197"/>
      <c r="AW412" s="180"/>
      <c r="AX412" s="149"/>
      <c r="AY412" s="149"/>
      <c r="AZ412" s="149"/>
      <c r="BA412" s="149"/>
      <c r="BB412" s="149"/>
    </row>
    <row r="413" spans="1:55" s="181" customFormat="1" ht="51" x14ac:dyDescent="0.25">
      <c r="A413" s="289">
        <v>7</v>
      </c>
      <c r="B413" s="162" t="s">
        <v>2140</v>
      </c>
      <c r="C413" s="289" t="s">
        <v>60</v>
      </c>
      <c r="D413" s="289" t="s">
        <v>199</v>
      </c>
      <c r="E413" s="289" t="s">
        <v>341</v>
      </c>
      <c r="F413" s="163" t="s">
        <v>797</v>
      </c>
      <c r="G413" s="163" t="s">
        <v>988</v>
      </c>
      <c r="H413" s="163" t="s">
        <v>799</v>
      </c>
      <c r="I413" s="163" t="s">
        <v>799</v>
      </c>
      <c r="J413" s="289">
        <v>1</v>
      </c>
      <c r="K413" s="289"/>
      <c r="L413" s="289" t="s">
        <v>167</v>
      </c>
      <c r="M413" s="289"/>
      <c r="N413" s="289" t="s">
        <v>390</v>
      </c>
      <c r="O413" s="148">
        <v>127</v>
      </c>
      <c r="P413" s="148">
        <v>127</v>
      </c>
      <c r="Q413" s="148"/>
      <c r="R413" s="148"/>
      <c r="S413" s="148"/>
      <c r="T413" s="148"/>
      <c r="U413" s="148"/>
      <c r="V413" s="148"/>
      <c r="W413" s="163" t="s">
        <v>404</v>
      </c>
      <c r="X413" s="162" t="s">
        <v>205</v>
      </c>
      <c r="Y413" s="149" t="s">
        <v>71</v>
      </c>
      <c r="Z413" s="153">
        <v>46266</v>
      </c>
      <c r="AA413" s="153">
        <v>46286</v>
      </c>
      <c r="AB413" s="149"/>
      <c r="AC413" s="149"/>
      <c r="AD413" s="149"/>
      <c r="AE413" s="149"/>
      <c r="AF413" s="163" t="s">
        <v>988</v>
      </c>
      <c r="AG413" s="149" t="s">
        <v>346</v>
      </c>
      <c r="AH413" s="149">
        <v>876</v>
      </c>
      <c r="AI413" s="149" t="s">
        <v>73</v>
      </c>
      <c r="AJ413" s="163">
        <v>1</v>
      </c>
      <c r="AK413" s="163">
        <v>81000000000</v>
      </c>
      <c r="AL413" s="163" t="s">
        <v>207</v>
      </c>
      <c r="AM413" s="153">
        <v>46293</v>
      </c>
      <c r="AN413" s="153">
        <v>46300</v>
      </c>
      <c r="AO413" s="153">
        <v>46387</v>
      </c>
      <c r="AP413" s="163">
        <v>2026</v>
      </c>
      <c r="AQ413" s="149"/>
      <c r="AR413" s="149"/>
      <c r="AS413" s="149"/>
      <c r="AT413" s="149"/>
      <c r="AU413" s="153"/>
      <c r="AV413" s="197"/>
      <c r="AW413" s="180"/>
      <c r="AX413" s="149"/>
      <c r="AY413" s="149"/>
      <c r="AZ413" s="149"/>
      <c r="BA413" s="149"/>
      <c r="BB413" s="149"/>
    </row>
    <row r="414" spans="1:55" s="181" customFormat="1" ht="63.75" x14ac:dyDescent="0.25">
      <c r="A414" s="289">
        <v>7</v>
      </c>
      <c r="B414" s="162" t="s">
        <v>2141</v>
      </c>
      <c r="C414" s="289" t="s">
        <v>60</v>
      </c>
      <c r="D414" s="289" t="s">
        <v>199</v>
      </c>
      <c r="E414" s="289" t="s">
        <v>341</v>
      </c>
      <c r="F414" s="163" t="s">
        <v>797</v>
      </c>
      <c r="G414" s="163" t="s">
        <v>989</v>
      </c>
      <c r="H414" s="163" t="s">
        <v>799</v>
      </c>
      <c r="I414" s="163" t="s">
        <v>799</v>
      </c>
      <c r="J414" s="289">
        <v>1</v>
      </c>
      <c r="K414" s="289"/>
      <c r="L414" s="289" t="s">
        <v>167</v>
      </c>
      <c r="M414" s="289"/>
      <c r="N414" s="289" t="s">
        <v>390</v>
      </c>
      <c r="O414" s="148">
        <v>133</v>
      </c>
      <c r="P414" s="148">
        <v>133</v>
      </c>
      <c r="Q414" s="148"/>
      <c r="R414" s="148"/>
      <c r="S414" s="148"/>
      <c r="T414" s="148"/>
      <c r="U414" s="148"/>
      <c r="V414" s="148"/>
      <c r="W414" s="163" t="s">
        <v>404</v>
      </c>
      <c r="X414" s="162" t="s">
        <v>205</v>
      </c>
      <c r="Y414" s="149" t="s">
        <v>71</v>
      </c>
      <c r="Z414" s="153">
        <v>46266</v>
      </c>
      <c r="AA414" s="153">
        <v>46286</v>
      </c>
      <c r="AB414" s="149"/>
      <c r="AC414" s="149"/>
      <c r="AD414" s="149"/>
      <c r="AE414" s="149"/>
      <c r="AF414" s="163" t="s">
        <v>989</v>
      </c>
      <c r="AG414" s="149" t="s">
        <v>346</v>
      </c>
      <c r="AH414" s="149">
        <v>876</v>
      </c>
      <c r="AI414" s="149" t="s">
        <v>73</v>
      </c>
      <c r="AJ414" s="163">
        <v>1</v>
      </c>
      <c r="AK414" s="163">
        <v>81000000000</v>
      </c>
      <c r="AL414" s="163" t="s">
        <v>207</v>
      </c>
      <c r="AM414" s="153">
        <v>46293</v>
      </c>
      <c r="AN414" s="153">
        <v>46300</v>
      </c>
      <c r="AO414" s="153">
        <v>46387</v>
      </c>
      <c r="AP414" s="163">
        <v>2026</v>
      </c>
      <c r="AQ414" s="149"/>
      <c r="AR414" s="149"/>
      <c r="AS414" s="149"/>
      <c r="AT414" s="149"/>
      <c r="AU414" s="153"/>
      <c r="AV414" s="197"/>
      <c r="AW414" s="180"/>
      <c r="AX414" s="149"/>
      <c r="AY414" s="149"/>
      <c r="AZ414" s="149"/>
      <c r="BA414" s="149"/>
      <c r="BB414" s="149"/>
    </row>
    <row r="415" spans="1:55" s="181" customFormat="1" ht="63.75" x14ac:dyDescent="0.25">
      <c r="A415" s="289">
        <v>7</v>
      </c>
      <c r="B415" s="162" t="s">
        <v>2142</v>
      </c>
      <c r="C415" s="289" t="s">
        <v>60</v>
      </c>
      <c r="D415" s="289" t="s">
        <v>199</v>
      </c>
      <c r="E415" s="289" t="s">
        <v>341</v>
      </c>
      <c r="F415" s="163" t="s">
        <v>797</v>
      </c>
      <c r="G415" s="163" t="s">
        <v>990</v>
      </c>
      <c r="H415" s="163" t="s">
        <v>799</v>
      </c>
      <c r="I415" s="163" t="s">
        <v>799</v>
      </c>
      <c r="J415" s="289">
        <v>1</v>
      </c>
      <c r="K415" s="289"/>
      <c r="L415" s="289" t="s">
        <v>167</v>
      </c>
      <c r="M415" s="289"/>
      <c r="N415" s="289" t="s">
        <v>390</v>
      </c>
      <c r="O415" s="148">
        <v>153</v>
      </c>
      <c r="P415" s="148">
        <v>153</v>
      </c>
      <c r="Q415" s="148"/>
      <c r="R415" s="148"/>
      <c r="S415" s="148"/>
      <c r="T415" s="148"/>
      <c r="U415" s="148"/>
      <c r="V415" s="148"/>
      <c r="W415" s="163" t="s">
        <v>404</v>
      </c>
      <c r="X415" s="162" t="s">
        <v>205</v>
      </c>
      <c r="Y415" s="149" t="s">
        <v>71</v>
      </c>
      <c r="Z415" s="153">
        <v>46266</v>
      </c>
      <c r="AA415" s="153">
        <v>46286</v>
      </c>
      <c r="AB415" s="149"/>
      <c r="AC415" s="149"/>
      <c r="AD415" s="149"/>
      <c r="AE415" s="149"/>
      <c r="AF415" s="163" t="s">
        <v>990</v>
      </c>
      <c r="AG415" s="149" t="s">
        <v>346</v>
      </c>
      <c r="AH415" s="149">
        <v>876</v>
      </c>
      <c r="AI415" s="149" t="s">
        <v>73</v>
      </c>
      <c r="AJ415" s="163">
        <v>1</v>
      </c>
      <c r="AK415" s="163">
        <v>81000000000</v>
      </c>
      <c r="AL415" s="163" t="s">
        <v>207</v>
      </c>
      <c r="AM415" s="153">
        <v>46293</v>
      </c>
      <c r="AN415" s="153">
        <v>46300</v>
      </c>
      <c r="AO415" s="153">
        <v>46387</v>
      </c>
      <c r="AP415" s="163">
        <v>2026</v>
      </c>
      <c r="AQ415" s="149"/>
      <c r="AR415" s="149"/>
      <c r="AS415" s="149"/>
      <c r="AT415" s="149"/>
      <c r="AU415" s="153"/>
      <c r="AV415" s="197"/>
      <c r="AW415" s="180"/>
      <c r="AX415" s="149"/>
      <c r="AY415" s="149"/>
      <c r="AZ415" s="149"/>
      <c r="BA415" s="149"/>
      <c r="BB415" s="149"/>
    </row>
    <row r="416" spans="1:55" s="181" customFormat="1" ht="63.75" x14ac:dyDescent="0.25">
      <c r="A416" s="289">
        <v>7</v>
      </c>
      <c r="B416" s="162" t="s">
        <v>2143</v>
      </c>
      <c r="C416" s="289" t="s">
        <v>60</v>
      </c>
      <c r="D416" s="289" t="s">
        <v>199</v>
      </c>
      <c r="E416" s="289" t="s">
        <v>341</v>
      </c>
      <c r="F416" s="163" t="s">
        <v>797</v>
      </c>
      <c r="G416" s="163" t="s">
        <v>991</v>
      </c>
      <c r="H416" s="163" t="s">
        <v>799</v>
      </c>
      <c r="I416" s="163" t="s">
        <v>799</v>
      </c>
      <c r="J416" s="289">
        <v>1</v>
      </c>
      <c r="K416" s="289"/>
      <c r="L416" s="289" t="s">
        <v>167</v>
      </c>
      <c r="M416" s="289"/>
      <c r="N416" s="289" t="s">
        <v>390</v>
      </c>
      <c r="O416" s="148">
        <v>158</v>
      </c>
      <c r="P416" s="148">
        <v>158</v>
      </c>
      <c r="Q416" s="148"/>
      <c r="R416" s="148"/>
      <c r="S416" s="148"/>
      <c r="T416" s="148"/>
      <c r="U416" s="148"/>
      <c r="V416" s="148"/>
      <c r="W416" s="163" t="s">
        <v>404</v>
      </c>
      <c r="X416" s="162" t="s">
        <v>205</v>
      </c>
      <c r="Y416" s="149" t="s">
        <v>71</v>
      </c>
      <c r="Z416" s="153">
        <v>46266</v>
      </c>
      <c r="AA416" s="153">
        <v>46286</v>
      </c>
      <c r="AB416" s="149"/>
      <c r="AC416" s="149"/>
      <c r="AD416" s="149"/>
      <c r="AE416" s="149"/>
      <c r="AF416" s="163" t="s">
        <v>991</v>
      </c>
      <c r="AG416" s="149" t="s">
        <v>346</v>
      </c>
      <c r="AH416" s="149">
        <v>876</v>
      </c>
      <c r="AI416" s="149" t="s">
        <v>73</v>
      </c>
      <c r="AJ416" s="163">
        <v>1</v>
      </c>
      <c r="AK416" s="163">
        <v>81000000000</v>
      </c>
      <c r="AL416" s="163" t="s">
        <v>207</v>
      </c>
      <c r="AM416" s="153">
        <v>46293</v>
      </c>
      <c r="AN416" s="153">
        <v>46300</v>
      </c>
      <c r="AO416" s="153">
        <v>46387</v>
      </c>
      <c r="AP416" s="163">
        <v>2026</v>
      </c>
      <c r="AQ416" s="149"/>
      <c r="AR416" s="149"/>
      <c r="AS416" s="149"/>
      <c r="AT416" s="149"/>
      <c r="AU416" s="153"/>
      <c r="AV416" s="197"/>
      <c r="AW416" s="180"/>
      <c r="AX416" s="149"/>
      <c r="AY416" s="149"/>
      <c r="AZ416" s="149"/>
      <c r="BA416" s="149"/>
      <c r="BB416" s="149"/>
    </row>
    <row r="417" spans="1:54" s="181" customFormat="1" ht="63.75" x14ac:dyDescent="0.25">
      <c r="A417" s="289">
        <v>7</v>
      </c>
      <c r="B417" s="162" t="s">
        <v>2144</v>
      </c>
      <c r="C417" s="289" t="s">
        <v>60</v>
      </c>
      <c r="D417" s="289" t="s">
        <v>199</v>
      </c>
      <c r="E417" s="289" t="s">
        <v>341</v>
      </c>
      <c r="F417" s="163" t="s">
        <v>797</v>
      </c>
      <c r="G417" s="163" t="s">
        <v>992</v>
      </c>
      <c r="H417" s="163" t="s">
        <v>799</v>
      </c>
      <c r="I417" s="163" t="s">
        <v>799</v>
      </c>
      <c r="J417" s="289">
        <v>1</v>
      </c>
      <c r="K417" s="289"/>
      <c r="L417" s="289" t="s">
        <v>167</v>
      </c>
      <c r="M417" s="289"/>
      <c r="N417" s="289" t="s">
        <v>390</v>
      </c>
      <c r="O417" s="148">
        <v>180</v>
      </c>
      <c r="P417" s="148">
        <v>180</v>
      </c>
      <c r="Q417" s="165"/>
      <c r="R417" s="165"/>
      <c r="S417" s="165"/>
      <c r="T417" s="165"/>
      <c r="U417" s="165"/>
      <c r="V417" s="165"/>
      <c r="W417" s="163" t="s">
        <v>404</v>
      </c>
      <c r="X417" s="162" t="s">
        <v>205</v>
      </c>
      <c r="Y417" s="149" t="s">
        <v>71</v>
      </c>
      <c r="Z417" s="153">
        <v>46266</v>
      </c>
      <c r="AA417" s="153">
        <v>46286</v>
      </c>
      <c r="AB417" s="166"/>
      <c r="AC417" s="166"/>
      <c r="AD417" s="166"/>
      <c r="AE417" s="166"/>
      <c r="AF417" s="166" t="s">
        <v>992</v>
      </c>
      <c r="AG417" s="149" t="s">
        <v>346</v>
      </c>
      <c r="AH417" s="149">
        <v>876</v>
      </c>
      <c r="AI417" s="149" t="s">
        <v>73</v>
      </c>
      <c r="AJ417" s="166">
        <v>1</v>
      </c>
      <c r="AK417" s="166">
        <v>81000000000</v>
      </c>
      <c r="AL417" s="166" t="s">
        <v>207</v>
      </c>
      <c r="AM417" s="153">
        <v>46293</v>
      </c>
      <c r="AN417" s="153">
        <v>46300</v>
      </c>
      <c r="AO417" s="153">
        <v>46387</v>
      </c>
      <c r="AP417" s="166">
        <v>2026</v>
      </c>
      <c r="AQ417" s="166"/>
      <c r="AR417" s="166"/>
      <c r="AS417" s="166"/>
      <c r="AT417" s="166"/>
      <c r="AU417" s="166"/>
      <c r="AV417" s="166"/>
      <c r="AW417" s="166"/>
      <c r="AX417" s="166"/>
      <c r="AY417" s="166"/>
      <c r="AZ417" s="166"/>
      <c r="BA417" s="166"/>
      <c r="BB417" s="166"/>
    </row>
    <row r="418" spans="1:54" s="181" customFormat="1" ht="63.75" x14ac:dyDescent="0.25">
      <c r="A418" s="289">
        <v>7</v>
      </c>
      <c r="B418" s="162" t="s">
        <v>2145</v>
      </c>
      <c r="C418" s="289" t="s">
        <v>60</v>
      </c>
      <c r="D418" s="289" t="s">
        <v>199</v>
      </c>
      <c r="E418" s="289" t="s">
        <v>341</v>
      </c>
      <c r="F418" s="163" t="s">
        <v>797</v>
      </c>
      <c r="G418" s="163" t="s">
        <v>993</v>
      </c>
      <c r="H418" s="163" t="s">
        <v>799</v>
      </c>
      <c r="I418" s="163" t="s">
        <v>799</v>
      </c>
      <c r="J418" s="289">
        <v>1</v>
      </c>
      <c r="K418" s="289"/>
      <c r="L418" s="289" t="s">
        <v>167</v>
      </c>
      <c r="M418" s="289"/>
      <c r="N418" s="289" t="s">
        <v>390</v>
      </c>
      <c r="O418" s="148">
        <v>154</v>
      </c>
      <c r="P418" s="148">
        <v>154</v>
      </c>
      <c r="Q418" s="165"/>
      <c r="R418" s="165"/>
      <c r="S418" s="165"/>
      <c r="T418" s="165"/>
      <c r="U418" s="165"/>
      <c r="V418" s="165"/>
      <c r="W418" s="163" t="s">
        <v>404</v>
      </c>
      <c r="X418" s="162" t="s">
        <v>205</v>
      </c>
      <c r="Y418" s="149" t="s">
        <v>71</v>
      </c>
      <c r="Z418" s="153">
        <v>46266</v>
      </c>
      <c r="AA418" s="153">
        <v>46286</v>
      </c>
      <c r="AB418" s="166"/>
      <c r="AC418" s="166"/>
      <c r="AD418" s="166"/>
      <c r="AE418" s="166"/>
      <c r="AF418" s="166" t="s">
        <v>993</v>
      </c>
      <c r="AG418" s="149" t="s">
        <v>346</v>
      </c>
      <c r="AH418" s="149">
        <v>876</v>
      </c>
      <c r="AI418" s="149" t="s">
        <v>73</v>
      </c>
      <c r="AJ418" s="166">
        <v>1</v>
      </c>
      <c r="AK418" s="166">
        <v>81000000000</v>
      </c>
      <c r="AL418" s="166" t="s">
        <v>207</v>
      </c>
      <c r="AM418" s="153">
        <v>46293</v>
      </c>
      <c r="AN418" s="153">
        <v>46300</v>
      </c>
      <c r="AO418" s="153">
        <v>46387</v>
      </c>
      <c r="AP418" s="166">
        <v>2026</v>
      </c>
      <c r="AQ418" s="166"/>
      <c r="AR418" s="166"/>
      <c r="AS418" s="166"/>
      <c r="AT418" s="166"/>
      <c r="AU418" s="166"/>
      <c r="AV418" s="166"/>
      <c r="AW418" s="166"/>
      <c r="AX418" s="166"/>
      <c r="AY418" s="166"/>
      <c r="AZ418" s="166"/>
      <c r="BA418" s="166"/>
      <c r="BB418" s="166"/>
    </row>
    <row r="419" spans="1:54" s="181" customFormat="1" ht="63.75" x14ac:dyDescent="0.25">
      <c r="A419" s="289">
        <v>7</v>
      </c>
      <c r="B419" s="162" t="s">
        <v>2146</v>
      </c>
      <c r="C419" s="289" t="s">
        <v>60</v>
      </c>
      <c r="D419" s="289" t="s">
        <v>199</v>
      </c>
      <c r="E419" s="289" t="s">
        <v>341</v>
      </c>
      <c r="F419" s="163" t="s">
        <v>797</v>
      </c>
      <c r="G419" s="163" t="s">
        <v>994</v>
      </c>
      <c r="H419" s="163" t="s">
        <v>799</v>
      </c>
      <c r="I419" s="163" t="s">
        <v>799</v>
      </c>
      <c r="J419" s="289">
        <v>1</v>
      </c>
      <c r="K419" s="289"/>
      <c r="L419" s="289" t="s">
        <v>167</v>
      </c>
      <c r="M419" s="289"/>
      <c r="N419" s="289" t="s">
        <v>390</v>
      </c>
      <c r="O419" s="148">
        <v>148</v>
      </c>
      <c r="P419" s="148">
        <v>148</v>
      </c>
      <c r="Q419" s="165"/>
      <c r="R419" s="165"/>
      <c r="S419" s="165"/>
      <c r="T419" s="165"/>
      <c r="U419" s="165"/>
      <c r="V419" s="165"/>
      <c r="W419" s="163" t="s">
        <v>404</v>
      </c>
      <c r="X419" s="162" t="s">
        <v>205</v>
      </c>
      <c r="Y419" s="149" t="s">
        <v>71</v>
      </c>
      <c r="Z419" s="153">
        <v>46266</v>
      </c>
      <c r="AA419" s="153">
        <v>46286</v>
      </c>
      <c r="AB419" s="166"/>
      <c r="AC419" s="166"/>
      <c r="AD419" s="166"/>
      <c r="AE419" s="166"/>
      <c r="AF419" s="166" t="s">
        <v>994</v>
      </c>
      <c r="AG419" s="149" t="s">
        <v>346</v>
      </c>
      <c r="AH419" s="149">
        <v>876</v>
      </c>
      <c r="AI419" s="149" t="s">
        <v>73</v>
      </c>
      <c r="AJ419" s="166">
        <v>1</v>
      </c>
      <c r="AK419" s="166">
        <v>81000000000</v>
      </c>
      <c r="AL419" s="166" t="s">
        <v>207</v>
      </c>
      <c r="AM419" s="153">
        <v>46293</v>
      </c>
      <c r="AN419" s="153">
        <v>46300</v>
      </c>
      <c r="AO419" s="153">
        <v>46387</v>
      </c>
      <c r="AP419" s="166">
        <v>2026</v>
      </c>
      <c r="AQ419" s="166"/>
      <c r="AR419" s="166"/>
      <c r="AS419" s="166"/>
      <c r="AT419" s="166"/>
      <c r="AU419" s="166"/>
      <c r="AV419" s="166"/>
      <c r="AW419" s="166"/>
      <c r="AX419" s="166"/>
      <c r="AY419" s="166"/>
      <c r="AZ419" s="166"/>
      <c r="BA419" s="166"/>
      <c r="BB419" s="166"/>
    </row>
    <row r="420" spans="1:54" s="181" customFormat="1" ht="63.75" x14ac:dyDescent="0.25">
      <c r="A420" s="289">
        <v>7</v>
      </c>
      <c r="B420" s="162" t="s">
        <v>2147</v>
      </c>
      <c r="C420" s="289" t="s">
        <v>60</v>
      </c>
      <c r="D420" s="289" t="s">
        <v>199</v>
      </c>
      <c r="E420" s="289" t="s">
        <v>341</v>
      </c>
      <c r="F420" s="163" t="s">
        <v>797</v>
      </c>
      <c r="G420" s="163" t="s">
        <v>995</v>
      </c>
      <c r="H420" s="163" t="s">
        <v>799</v>
      </c>
      <c r="I420" s="163" t="s">
        <v>799</v>
      </c>
      <c r="J420" s="289">
        <v>1</v>
      </c>
      <c r="K420" s="289"/>
      <c r="L420" s="289" t="s">
        <v>167</v>
      </c>
      <c r="M420" s="289"/>
      <c r="N420" s="289" t="s">
        <v>390</v>
      </c>
      <c r="O420" s="148">
        <v>266</v>
      </c>
      <c r="P420" s="148">
        <v>266</v>
      </c>
      <c r="Q420" s="165"/>
      <c r="R420" s="165"/>
      <c r="S420" s="165"/>
      <c r="T420" s="165"/>
      <c r="U420" s="165"/>
      <c r="V420" s="165"/>
      <c r="W420" s="163" t="s">
        <v>404</v>
      </c>
      <c r="X420" s="162" t="s">
        <v>205</v>
      </c>
      <c r="Y420" s="149" t="s">
        <v>71</v>
      </c>
      <c r="Z420" s="153">
        <v>46266</v>
      </c>
      <c r="AA420" s="153">
        <v>46286</v>
      </c>
      <c r="AB420" s="166"/>
      <c r="AC420" s="166"/>
      <c r="AD420" s="166"/>
      <c r="AE420" s="166"/>
      <c r="AF420" s="166" t="s">
        <v>995</v>
      </c>
      <c r="AG420" s="149" t="s">
        <v>346</v>
      </c>
      <c r="AH420" s="149">
        <v>876</v>
      </c>
      <c r="AI420" s="149" t="s">
        <v>73</v>
      </c>
      <c r="AJ420" s="166">
        <v>1</v>
      </c>
      <c r="AK420" s="166">
        <v>81000000000</v>
      </c>
      <c r="AL420" s="166" t="s">
        <v>207</v>
      </c>
      <c r="AM420" s="153">
        <v>46293</v>
      </c>
      <c r="AN420" s="153">
        <v>46300</v>
      </c>
      <c r="AO420" s="153">
        <v>46387</v>
      </c>
      <c r="AP420" s="166">
        <v>2026</v>
      </c>
      <c r="AQ420" s="166"/>
      <c r="AR420" s="166"/>
      <c r="AS420" s="166"/>
      <c r="AT420" s="166"/>
      <c r="AU420" s="166"/>
      <c r="AV420" s="166"/>
      <c r="AW420" s="166"/>
      <c r="AX420" s="166"/>
      <c r="AY420" s="166"/>
      <c r="AZ420" s="166"/>
      <c r="BA420" s="166"/>
      <c r="BB420" s="166"/>
    </row>
    <row r="421" spans="1:54" s="181" customFormat="1" ht="63.75" x14ac:dyDescent="0.25">
      <c r="A421" s="289">
        <v>7</v>
      </c>
      <c r="B421" s="162" t="s">
        <v>2148</v>
      </c>
      <c r="C421" s="289" t="s">
        <v>60</v>
      </c>
      <c r="D421" s="289" t="s">
        <v>199</v>
      </c>
      <c r="E421" s="289" t="s">
        <v>341</v>
      </c>
      <c r="F421" s="163" t="s">
        <v>797</v>
      </c>
      <c r="G421" s="163" t="s">
        <v>996</v>
      </c>
      <c r="H421" s="163" t="s">
        <v>799</v>
      </c>
      <c r="I421" s="163" t="s">
        <v>799</v>
      </c>
      <c r="J421" s="289">
        <v>1</v>
      </c>
      <c r="K421" s="289"/>
      <c r="L421" s="289" t="s">
        <v>167</v>
      </c>
      <c r="M421" s="289"/>
      <c r="N421" s="289" t="s">
        <v>390</v>
      </c>
      <c r="O421" s="148">
        <v>120</v>
      </c>
      <c r="P421" s="148">
        <v>120</v>
      </c>
      <c r="Q421" s="165"/>
      <c r="R421" s="165"/>
      <c r="S421" s="165"/>
      <c r="T421" s="165"/>
      <c r="U421" s="165"/>
      <c r="V421" s="165"/>
      <c r="W421" s="163" t="s">
        <v>404</v>
      </c>
      <c r="X421" s="162" t="s">
        <v>205</v>
      </c>
      <c r="Y421" s="149" t="s">
        <v>71</v>
      </c>
      <c r="Z421" s="153">
        <v>46266</v>
      </c>
      <c r="AA421" s="153">
        <v>46286</v>
      </c>
      <c r="AB421" s="166"/>
      <c r="AC421" s="166"/>
      <c r="AD421" s="166"/>
      <c r="AE421" s="166"/>
      <c r="AF421" s="166" t="s">
        <v>996</v>
      </c>
      <c r="AG421" s="149" t="s">
        <v>346</v>
      </c>
      <c r="AH421" s="149">
        <v>876</v>
      </c>
      <c r="AI421" s="149" t="s">
        <v>73</v>
      </c>
      <c r="AJ421" s="166">
        <v>1</v>
      </c>
      <c r="AK421" s="166">
        <v>81000000000</v>
      </c>
      <c r="AL421" s="166" t="s">
        <v>207</v>
      </c>
      <c r="AM421" s="153">
        <v>46293</v>
      </c>
      <c r="AN421" s="153">
        <v>46300</v>
      </c>
      <c r="AO421" s="153">
        <v>46387</v>
      </c>
      <c r="AP421" s="166">
        <v>2026</v>
      </c>
      <c r="AQ421" s="166"/>
      <c r="AR421" s="166"/>
      <c r="AS421" s="166"/>
      <c r="AT421" s="166"/>
      <c r="AU421" s="166"/>
      <c r="AV421" s="166"/>
      <c r="AW421" s="166"/>
      <c r="AX421" s="166"/>
      <c r="AY421" s="166"/>
      <c r="AZ421" s="166"/>
      <c r="BA421" s="166"/>
      <c r="BB421" s="166"/>
    </row>
    <row r="422" spans="1:54" s="181" customFormat="1" ht="63.75" x14ac:dyDescent="0.25">
      <c r="A422" s="289">
        <v>7</v>
      </c>
      <c r="B422" s="162" t="s">
        <v>2149</v>
      </c>
      <c r="C422" s="289" t="s">
        <v>60</v>
      </c>
      <c r="D422" s="289" t="s">
        <v>199</v>
      </c>
      <c r="E422" s="289" t="s">
        <v>341</v>
      </c>
      <c r="F422" s="163" t="s">
        <v>797</v>
      </c>
      <c r="G422" s="163" t="s">
        <v>997</v>
      </c>
      <c r="H422" s="163" t="s">
        <v>799</v>
      </c>
      <c r="I422" s="163" t="s">
        <v>799</v>
      </c>
      <c r="J422" s="289">
        <v>1</v>
      </c>
      <c r="K422" s="289"/>
      <c r="L422" s="289" t="s">
        <v>167</v>
      </c>
      <c r="M422" s="289"/>
      <c r="N422" s="289" t="s">
        <v>390</v>
      </c>
      <c r="O422" s="148">
        <v>119</v>
      </c>
      <c r="P422" s="148">
        <v>119</v>
      </c>
      <c r="Q422" s="165"/>
      <c r="R422" s="165"/>
      <c r="S422" s="165"/>
      <c r="T422" s="165"/>
      <c r="U422" s="165"/>
      <c r="V422" s="165"/>
      <c r="W422" s="163" t="s">
        <v>404</v>
      </c>
      <c r="X422" s="162" t="s">
        <v>205</v>
      </c>
      <c r="Y422" s="149" t="s">
        <v>71</v>
      </c>
      <c r="Z422" s="153">
        <v>46266</v>
      </c>
      <c r="AA422" s="153">
        <v>46286</v>
      </c>
      <c r="AB422" s="166"/>
      <c r="AC422" s="166"/>
      <c r="AD422" s="166"/>
      <c r="AE422" s="166"/>
      <c r="AF422" s="166" t="s">
        <v>997</v>
      </c>
      <c r="AG422" s="149" t="s">
        <v>346</v>
      </c>
      <c r="AH422" s="149">
        <v>876</v>
      </c>
      <c r="AI422" s="149" t="s">
        <v>73</v>
      </c>
      <c r="AJ422" s="166">
        <v>1</v>
      </c>
      <c r="AK422" s="166">
        <v>81000000000</v>
      </c>
      <c r="AL422" s="166" t="s">
        <v>207</v>
      </c>
      <c r="AM422" s="153">
        <v>46293</v>
      </c>
      <c r="AN422" s="153">
        <v>46300</v>
      </c>
      <c r="AO422" s="153">
        <v>46387</v>
      </c>
      <c r="AP422" s="166">
        <v>2026</v>
      </c>
      <c r="AQ422" s="166"/>
      <c r="AR422" s="166"/>
      <c r="AS422" s="166"/>
      <c r="AT422" s="166"/>
      <c r="AU422" s="166"/>
      <c r="AV422" s="166"/>
      <c r="AW422" s="166"/>
      <c r="AX422" s="166"/>
      <c r="AY422" s="166"/>
      <c r="AZ422" s="166"/>
      <c r="BA422" s="166"/>
      <c r="BB422" s="166"/>
    </row>
    <row r="423" spans="1:54" s="181" customFormat="1" ht="63.75" x14ac:dyDescent="0.25">
      <c r="A423" s="289">
        <v>7</v>
      </c>
      <c r="B423" s="162" t="s">
        <v>2150</v>
      </c>
      <c r="C423" s="289" t="s">
        <v>60</v>
      </c>
      <c r="D423" s="289" t="s">
        <v>199</v>
      </c>
      <c r="E423" s="289" t="s">
        <v>341</v>
      </c>
      <c r="F423" s="163" t="s">
        <v>797</v>
      </c>
      <c r="G423" s="163" t="s">
        <v>998</v>
      </c>
      <c r="H423" s="163" t="s">
        <v>799</v>
      </c>
      <c r="I423" s="163" t="s">
        <v>799</v>
      </c>
      <c r="J423" s="289">
        <v>1</v>
      </c>
      <c r="K423" s="289"/>
      <c r="L423" s="289" t="s">
        <v>167</v>
      </c>
      <c r="M423" s="289"/>
      <c r="N423" s="289" t="s">
        <v>390</v>
      </c>
      <c r="O423" s="148">
        <v>135</v>
      </c>
      <c r="P423" s="148">
        <v>135</v>
      </c>
      <c r="Q423" s="165"/>
      <c r="R423" s="165"/>
      <c r="S423" s="165"/>
      <c r="T423" s="165"/>
      <c r="U423" s="165"/>
      <c r="V423" s="165"/>
      <c r="W423" s="163" t="s">
        <v>404</v>
      </c>
      <c r="X423" s="162" t="s">
        <v>205</v>
      </c>
      <c r="Y423" s="149" t="s">
        <v>71</v>
      </c>
      <c r="Z423" s="153">
        <v>46266</v>
      </c>
      <c r="AA423" s="153">
        <v>46286</v>
      </c>
      <c r="AB423" s="166"/>
      <c r="AC423" s="166"/>
      <c r="AD423" s="166"/>
      <c r="AE423" s="166"/>
      <c r="AF423" s="166" t="s">
        <v>998</v>
      </c>
      <c r="AG423" s="149" t="s">
        <v>346</v>
      </c>
      <c r="AH423" s="149">
        <v>876</v>
      </c>
      <c r="AI423" s="149" t="s">
        <v>73</v>
      </c>
      <c r="AJ423" s="166">
        <v>1</v>
      </c>
      <c r="AK423" s="166">
        <v>81000000000</v>
      </c>
      <c r="AL423" s="166" t="s">
        <v>207</v>
      </c>
      <c r="AM423" s="153">
        <v>46293</v>
      </c>
      <c r="AN423" s="153">
        <v>46300</v>
      </c>
      <c r="AO423" s="153">
        <v>46387</v>
      </c>
      <c r="AP423" s="166">
        <v>2026</v>
      </c>
      <c r="AQ423" s="166"/>
      <c r="AR423" s="166"/>
      <c r="AS423" s="166"/>
      <c r="AT423" s="166"/>
      <c r="AU423" s="166"/>
      <c r="AV423" s="166"/>
      <c r="AW423" s="166"/>
      <c r="AX423" s="166"/>
      <c r="AY423" s="166"/>
      <c r="AZ423" s="166"/>
      <c r="BA423" s="166"/>
      <c r="BB423" s="166"/>
    </row>
    <row r="424" spans="1:54" s="181" customFormat="1" ht="102" x14ac:dyDescent="0.25">
      <c r="A424" s="289">
        <v>7</v>
      </c>
      <c r="B424" s="162" t="s">
        <v>2151</v>
      </c>
      <c r="C424" s="289" t="s">
        <v>60</v>
      </c>
      <c r="D424" s="289" t="s">
        <v>199</v>
      </c>
      <c r="E424" s="178" t="s">
        <v>341</v>
      </c>
      <c r="F424" s="178" t="s">
        <v>999</v>
      </c>
      <c r="G424" s="178" t="s">
        <v>1000</v>
      </c>
      <c r="H424" s="178" t="s">
        <v>799</v>
      </c>
      <c r="I424" s="178" t="s">
        <v>799</v>
      </c>
      <c r="J424" s="178">
        <v>1</v>
      </c>
      <c r="K424" s="288"/>
      <c r="L424" s="178" t="s">
        <v>167</v>
      </c>
      <c r="M424" s="178"/>
      <c r="N424" s="178" t="s">
        <v>345</v>
      </c>
      <c r="O424" s="148">
        <v>7800</v>
      </c>
      <c r="P424" s="148">
        <v>7800</v>
      </c>
      <c r="Q424" s="286"/>
      <c r="R424" s="286"/>
      <c r="S424" s="286"/>
      <c r="T424" s="286"/>
      <c r="U424" s="286"/>
      <c r="V424" s="286"/>
      <c r="W424" s="283" t="s">
        <v>2522</v>
      </c>
      <c r="X424" s="162" t="s">
        <v>205</v>
      </c>
      <c r="Y424" s="149" t="s">
        <v>71</v>
      </c>
      <c r="Z424" s="153">
        <v>46272</v>
      </c>
      <c r="AA424" s="153">
        <v>46293</v>
      </c>
      <c r="AB424" s="166"/>
      <c r="AC424" s="166"/>
      <c r="AD424" s="166"/>
      <c r="AE424" s="166"/>
      <c r="AF424" s="178" t="s">
        <v>1000</v>
      </c>
      <c r="AG424" s="149" t="s">
        <v>346</v>
      </c>
      <c r="AH424" s="149">
        <v>876</v>
      </c>
      <c r="AI424" s="149" t="s">
        <v>73</v>
      </c>
      <c r="AJ424" s="166">
        <v>1</v>
      </c>
      <c r="AK424" s="166">
        <v>81000000000</v>
      </c>
      <c r="AL424" s="166" t="s">
        <v>207</v>
      </c>
      <c r="AM424" s="153">
        <v>46328</v>
      </c>
      <c r="AN424" s="153">
        <v>46388</v>
      </c>
      <c r="AO424" s="153">
        <v>46752</v>
      </c>
      <c r="AP424" s="166">
        <v>2027</v>
      </c>
      <c r="AQ424" s="166"/>
      <c r="AR424" s="166"/>
      <c r="AS424" s="166"/>
      <c r="AT424" s="166"/>
      <c r="AU424" s="166"/>
      <c r="AV424" s="166"/>
      <c r="AW424" s="166"/>
      <c r="AX424" s="166"/>
      <c r="AY424" s="166"/>
      <c r="AZ424" s="166"/>
      <c r="BA424" s="166"/>
      <c r="BB424" s="166"/>
    </row>
    <row r="425" spans="1:54" s="181" customFormat="1" ht="51" x14ac:dyDescent="0.25">
      <c r="A425" s="289">
        <v>7</v>
      </c>
      <c r="B425" s="162" t="s">
        <v>2152</v>
      </c>
      <c r="C425" s="289" t="s">
        <v>60</v>
      </c>
      <c r="D425" s="289" t="s">
        <v>199</v>
      </c>
      <c r="E425" s="289" t="s">
        <v>341</v>
      </c>
      <c r="F425" s="289" t="s">
        <v>361</v>
      </c>
      <c r="G425" s="305" t="s">
        <v>1001</v>
      </c>
      <c r="H425" s="288" t="s">
        <v>504</v>
      </c>
      <c r="I425" s="288" t="s">
        <v>504</v>
      </c>
      <c r="J425" s="289">
        <v>2</v>
      </c>
      <c r="K425" s="289"/>
      <c r="L425" s="288" t="s">
        <v>167</v>
      </c>
      <c r="M425" s="289"/>
      <c r="N425" s="288" t="s">
        <v>1002</v>
      </c>
      <c r="O425" s="165">
        <v>393.44262295081967</v>
      </c>
      <c r="P425" s="165">
        <v>480</v>
      </c>
      <c r="Q425" s="165"/>
      <c r="R425" s="165"/>
      <c r="S425" s="165"/>
      <c r="T425" s="165"/>
      <c r="U425" s="165"/>
      <c r="V425" s="165"/>
      <c r="W425" s="166" t="s">
        <v>404</v>
      </c>
      <c r="X425" s="162" t="s">
        <v>205</v>
      </c>
      <c r="Y425" s="149" t="s">
        <v>71</v>
      </c>
      <c r="Z425" s="153">
        <v>46072</v>
      </c>
      <c r="AA425" s="153">
        <v>46107</v>
      </c>
      <c r="AB425" s="149"/>
      <c r="AC425" s="149"/>
      <c r="AD425" s="149"/>
      <c r="AE425" s="149"/>
      <c r="AF425" s="166" t="s">
        <v>1003</v>
      </c>
      <c r="AG425" s="149" t="s">
        <v>346</v>
      </c>
      <c r="AH425" s="149">
        <v>876</v>
      </c>
      <c r="AI425" s="149" t="s">
        <v>73</v>
      </c>
      <c r="AJ425" s="149">
        <v>1</v>
      </c>
      <c r="AK425" s="166">
        <v>81000000000</v>
      </c>
      <c r="AL425" s="166" t="s">
        <v>207</v>
      </c>
      <c r="AM425" s="153">
        <v>46107</v>
      </c>
      <c r="AN425" s="153">
        <v>46107</v>
      </c>
      <c r="AO425" s="153">
        <v>46387</v>
      </c>
      <c r="AP425" s="149">
        <v>2026</v>
      </c>
      <c r="AQ425" s="149"/>
      <c r="AR425" s="166"/>
      <c r="AS425" s="166"/>
      <c r="AT425" s="166"/>
      <c r="AU425" s="166"/>
      <c r="AV425" s="166"/>
      <c r="AW425" s="166"/>
      <c r="AX425" s="166"/>
      <c r="AY425" s="166"/>
      <c r="AZ425" s="166"/>
      <c r="BA425" s="166"/>
      <c r="BB425" s="166"/>
    </row>
    <row r="426" spans="1:54" s="181" customFormat="1" ht="63.75" x14ac:dyDescent="0.25">
      <c r="A426" s="289">
        <v>7</v>
      </c>
      <c r="B426" s="162" t="s">
        <v>2153</v>
      </c>
      <c r="C426" s="289" t="s">
        <v>60</v>
      </c>
      <c r="D426" s="289" t="s">
        <v>199</v>
      </c>
      <c r="E426" s="289" t="s">
        <v>341</v>
      </c>
      <c r="F426" s="289" t="s">
        <v>1004</v>
      </c>
      <c r="G426" s="305" t="s">
        <v>1005</v>
      </c>
      <c r="H426" s="288" t="s">
        <v>1006</v>
      </c>
      <c r="I426" s="288" t="s">
        <v>1006</v>
      </c>
      <c r="J426" s="289">
        <v>2</v>
      </c>
      <c r="K426" s="289"/>
      <c r="L426" s="289" t="s">
        <v>167</v>
      </c>
      <c r="M426" s="288"/>
      <c r="N426" s="288" t="s">
        <v>1002</v>
      </c>
      <c r="O426" s="165">
        <v>373.77049180327867</v>
      </c>
      <c r="P426" s="165">
        <v>456</v>
      </c>
      <c r="Q426" s="165"/>
      <c r="R426" s="165"/>
      <c r="S426" s="165"/>
      <c r="T426" s="165"/>
      <c r="U426" s="165"/>
      <c r="V426" s="165"/>
      <c r="W426" s="166" t="s">
        <v>404</v>
      </c>
      <c r="X426" s="162" t="s">
        <v>205</v>
      </c>
      <c r="Y426" s="149" t="s">
        <v>71</v>
      </c>
      <c r="Z426" s="153">
        <v>46249</v>
      </c>
      <c r="AA426" s="153">
        <v>46267</v>
      </c>
      <c r="AB426" s="149"/>
      <c r="AC426" s="149"/>
      <c r="AD426" s="149"/>
      <c r="AE426" s="149"/>
      <c r="AF426" s="166" t="s">
        <v>1005</v>
      </c>
      <c r="AG426" s="149" t="s">
        <v>957</v>
      </c>
      <c r="AH426" s="149">
        <v>876</v>
      </c>
      <c r="AI426" s="149" t="s">
        <v>73</v>
      </c>
      <c r="AJ426" s="149">
        <v>1</v>
      </c>
      <c r="AK426" s="185">
        <v>81000000000</v>
      </c>
      <c r="AL426" s="149" t="s">
        <v>207</v>
      </c>
      <c r="AM426" s="153">
        <v>46273</v>
      </c>
      <c r="AN426" s="153">
        <v>46273</v>
      </c>
      <c r="AO426" s="153">
        <v>46387</v>
      </c>
      <c r="AP426" s="149">
        <v>2026</v>
      </c>
      <c r="AQ426" s="149"/>
      <c r="AR426" s="166"/>
      <c r="AS426" s="166"/>
      <c r="AT426" s="166"/>
      <c r="AU426" s="166"/>
      <c r="AV426" s="166"/>
      <c r="AW426" s="166"/>
      <c r="AX426" s="166"/>
      <c r="AY426" s="166"/>
      <c r="AZ426" s="166"/>
      <c r="BA426" s="166"/>
      <c r="BB426" s="166"/>
    </row>
    <row r="427" spans="1:54" s="181" customFormat="1" ht="63.75" x14ac:dyDescent="0.25">
      <c r="A427" s="289">
        <v>7</v>
      </c>
      <c r="B427" s="162" t="s">
        <v>2154</v>
      </c>
      <c r="C427" s="289" t="s">
        <v>60</v>
      </c>
      <c r="D427" s="289" t="s">
        <v>199</v>
      </c>
      <c r="E427" s="289" t="s">
        <v>341</v>
      </c>
      <c r="F427" s="289" t="s">
        <v>826</v>
      </c>
      <c r="G427" s="306" t="s">
        <v>1007</v>
      </c>
      <c r="H427" s="289" t="s">
        <v>1008</v>
      </c>
      <c r="I427" s="289" t="s">
        <v>831</v>
      </c>
      <c r="J427" s="289">
        <v>1</v>
      </c>
      <c r="K427" s="289"/>
      <c r="L427" s="289" t="s">
        <v>167</v>
      </c>
      <c r="M427" s="289"/>
      <c r="N427" s="288" t="s">
        <v>1002</v>
      </c>
      <c r="O427" s="165">
        <v>408.19672131147541</v>
      </c>
      <c r="P427" s="165">
        <v>498</v>
      </c>
      <c r="Q427" s="165"/>
      <c r="R427" s="165"/>
      <c r="S427" s="165"/>
      <c r="T427" s="165"/>
      <c r="U427" s="165"/>
      <c r="V427" s="165"/>
      <c r="W427" s="166" t="s">
        <v>404</v>
      </c>
      <c r="X427" s="162" t="s">
        <v>205</v>
      </c>
      <c r="Y427" s="149" t="s">
        <v>71</v>
      </c>
      <c r="Z427" s="153">
        <v>46325</v>
      </c>
      <c r="AA427" s="153">
        <v>46358</v>
      </c>
      <c r="AB427" s="149"/>
      <c r="AC427" s="149"/>
      <c r="AD427" s="149"/>
      <c r="AE427" s="149"/>
      <c r="AF427" s="149" t="s">
        <v>1009</v>
      </c>
      <c r="AG427" s="149" t="s">
        <v>957</v>
      </c>
      <c r="AH427" s="149">
        <v>876</v>
      </c>
      <c r="AI427" s="149" t="s">
        <v>73</v>
      </c>
      <c r="AJ427" s="149">
        <v>1</v>
      </c>
      <c r="AK427" s="185">
        <v>81000000000</v>
      </c>
      <c r="AL427" s="149" t="s">
        <v>207</v>
      </c>
      <c r="AM427" s="153">
        <v>46358</v>
      </c>
      <c r="AN427" s="153">
        <v>46388</v>
      </c>
      <c r="AO427" s="153">
        <v>46752</v>
      </c>
      <c r="AP427" s="149">
        <v>2027</v>
      </c>
      <c r="AQ427" s="149"/>
      <c r="AR427" s="166"/>
      <c r="AS427" s="166"/>
      <c r="AT427" s="166"/>
      <c r="AU427" s="166"/>
      <c r="AV427" s="166"/>
      <c r="AW427" s="166"/>
      <c r="AX427" s="166"/>
      <c r="AY427" s="166"/>
      <c r="AZ427" s="166"/>
      <c r="BA427" s="166"/>
      <c r="BB427" s="166"/>
    </row>
    <row r="428" spans="1:54" s="181" customFormat="1" ht="63.75" x14ac:dyDescent="0.25">
      <c r="A428" s="289">
        <v>7</v>
      </c>
      <c r="B428" s="162" t="s">
        <v>2155</v>
      </c>
      <c r="C428" s="289" t="s">
        <v>60</v>
      </c>
      <c r="D428" s="289" t="s">
        <v>199</v>
      </c>
      <c r="E428" s="289" t="s">
        <v>341</v>
      </c>
      <c r="F428" s="289" t="s">
        <v>826</v>
      </c>
      <c r="G428" s="306" t="s">
        <v>1007</v>
      </c>
      <c r="H428" s="289" t="s">
        <v>1010</v>
      </c>
      <c r="I428" s="289" t="s">
        <v>814</v>
      </c>
      <c r="J428" s="289">
        <v>1</v>
      </c>
      <c r="K428" s="289"/>
      <c r="L428" s="289" t="s">
        <v>167</v>
      </c>
      <c r="M428" s="289"/>
      <c r="N428" s="288" t="s">
        <v>1002</v>
      </c>
      <c r="O428" s="165">
        <v>287.21311475409834</v>
      </c>
      <c r="P428" s="165">
        <v>350.4</v>
      </c>
      <c r="Q428" s="165"/>
      <c r="R428" s="165"/>
      <c r="S428" s="165"/>
      <c r="T428" s="165"/>
      <c r="U428" s="165"/>
      <c r="V428" s="165"/>
      <c r="W428" s="166" t="s">
        <v>404</v>
      </c>
      <c r="X428" s="162" t="s">
        <v>205</v>
      </c>
      <c r="Y428" s="149" t="s">
        <v>71</v>
      </c>
      <c r="Z428" s="153">
        <v>46325</v>
      </c>
      <c r="AA428" s="153">
        <v>46358</v>
      </c>
      <c r="AB428" s="149"/>
      <c r="AC428" s="149"/>
      <c r="AD428" s="149"/>
      <c r="AE428" s="149"/>
      <c r="AF428" s="149" t="s">
        <v>1011</v>
      </c>
      <c r="AG428" s="149" t="s">
        <v>957</v>
      </c>
      <c r="AH428" s="149">
        <v>876</v>
      </c>
      <c r="AI428" s="149" t="s">
        <v>73</v>
      </c>
      <c r="AJ428" s="149">
        <v>1</v>
      </c>
      <c r="AK428" s="185">
        <v>81000000000</v>
      </c>
      <c r="AL428" s="149" t="s">
        <v>207</v>
      </c>
      <c r="AM428" s="153">
        <v>46358</v>
      </c>
      <c r="AN428" s="153">
        <v>46388</v>
      </c>
      <c r="AO428" s="153">
        <v>46752</v>
      </c>
      <c r="AP428" s="149">
        <v>2027</v>
      </c>
      <c r="AQ428" s="149"/>
      <c r="AR428" s="166"/>
      <c r="AS428" s="166"/>
      <c r="AT428" s="166"/>
      <c r="AU428" s="166"/>
      <c r="AV428" s="166"/>
      <c r="AW428" s="166"/>
      <c r="AX428" s="166"/>
      <c r="AY428" s="166"/>
      <c r="AZ428" s="166"/>
      <c r="BA428" s="166"/>
      <c r="BB428" s="166"/>
    </row>
    <row r="429" spans="1:54" s="181" customFormat="1" ht="63.75" x14ac:dyDescent="0.25">
      <c r="A429" s="289">
        <v>7</v>
      </c>
      <c r="B429" s="162" t="s">
        <v>2156</v>
      </c>
      <c r="C429" s="289" t="s">
        <v>60</v>
      </c>
      <c r="D429" s="289" t="s">
        <v>199</v>
      </c>
      <c r="E429" s="289" t="s">
        <v>341</v>
      </c>
      <c r="F429" s="289" t="s">
        <v>361</v>
      </c>
      <c r="G429" s="306" t="s">
        <v>1012</v>
      </c>
      <c r="H429" s="289" t="s">
        <v>504</v>
      </c>
      <c r="I429" s="289" t="s">
        <v>504</v>
      </c>
      <c r="J429" s="289">
        <v>2</v>
      </c>
      <c r="K429" s="289"/>
      <c r="L429" s="289" t="s">
        <v>167</v>
      </c>
      <c r="M429" s="289"/>
      <c r="N429" s="288" t="s">
        <v>1002</v>
      </c>
      <c r="O429" s="165">
        <v>98.360655737704917</v>
      </c>
      <c r="P429" s="165">
        <v>120</v>
      </c>
      <c r="Q429" s="165"/>
      <c r="R429" s="165"/>
      <c r="S429" s="165"/>
      <c r="T429" s="165"/>
      <c r="U429" s="165"/>
      <c r="V429" s="165"/>
      <c r="W429" s="166" t="s">
        <v>404</v>
      </c>
      <c r="X429" s="162" t="s">
        <v>205</v>
      </c>
      <c r="Y429" s="149" t="s">
        <v>71</v>
      </c>
      <c r="Z429" s="153">
        <v>46142</v>
      </c>
      <c r="AA429" s="153">
        <v>46175</v>
      </c>
      <c r="AB429" s="149"/>
      <c r="AC429" s="149"/>
      <c r="AD429" s="149"/>
      <c r="AE429" s="149"/>
      <c r="AF429" s="149" t="s">
        <v>1013</v>
      </c>
      <c r="AG429" s="149" t="s">
        <v>957</v>
      </c>
      <c r="AH429" s="149">
        <v>876</v>
      </c>
      <c r="AI429" s="149" t="s">
        <v>73</v>
      </c>
      <c r="AJ429" s="149">
        <v>1</v>
      </c>
      <c r="AK429" s="185">
        <v>81000000000</v>
      </c>
      <c r="AL429" s="149" t="s">
        <v>207</v>
      </c>
      <c r="AM429" s="153">
        <v>46175</v>
      </c>
      <c r="AN429" s="153">
        <v>46351</v>
      </c>
      <c r="AO429" s="153">
        <v>46387</v>
      </c>
      <c r="AP429" s="149">
        <v>2026</v>
      </c>
      <c r="AQ429" s="149"/>
      <c r="AR429" s="166"/>
      <c r="AS429" s="166"/>
      <c r="AT429" s="166"/>
      <c r="AU429" s="166"/>
      <c r="AV429" s="166"/>
      <c r="AW429" s="166"/>
      <c r="AX429" s="166"/>
      <c r="AY429" s="166"/>
      <c r="AZ429" s="166"/>
      <c r="BA429" s="166"/>
      <c r="BB429" s="166"/>
    </row>
    <row r="430" spans="1:54" s="181" customFormat="1" ht="38.25" x14ac:dyDescent="0.25">
      <c r="A430" s="289">
        <v>7</v>
      </c>
      <c r="B430" s="162" t="s">
        <v>2157</v>
      </c>
      <c r="C430" s="289" t="s">
        <v>60</v>
      </c>
      <c r="D430" s="289" t="s">
        <v>199</v>
      </c>
      <c r="E430" s="289" t="s">
        <v>1014</v>
      </c>
      <c r="F430" s="289" t="s">
        <v>870</v>
      </c>
      <c r="G430" s="306" t="s">
        <v>1015</v>
      </c>
      <c r="H430" s="289" t="s">
        <v>872</v>
      </c>
      <c r="I430" s="289" t="s">
        <v>872</v>
      </c>
      <c r="J430" s="289">
        <v>1</v>
      </c>
      <c r="K430" s="289"/>
      <c r="L430" s="289" t="s">
        <v>167</v>
      </c>
      <c r="M430" s="289"/>
      <c r="N430" s="289" t="s">
        <v>357</v>
      </c>
      <c r="O430" s="148">
        <v>6984.5901639344265</v>
      </c>
      <c r="P430" s="148">
        <v>8521.2000000000007</v>
      </c>
      <c r="Q430" s="148">
        <v>6390.9</v>
      </c>
      <c r="R430" s="148">
        <v>2130.3000000000002</v>
      </c>
      <c r="S430" s="148"/>
      <c r="T430" s="148"/>
      <c r="U430" s="148"/>
      <c r="V430" s="148"/>
      <c r="W430" s="283" t="s">
        <v>2522</v>
      </c>
      <c r="X430" s="162" t="s">
        <v>205</v>
      </c>
      <c r="Y430" s="149" t="s">
        <v>71</v>
      </c>
      <c r="Z430" s="153">
        <v>46038</v>
      </c>
      <c r="AA430" s="153">
        <v>46083</v>
      </c>
      <c r="AB430" s="149"/>
      <c r="AC430" s="149"/>
      <c r="AD430" s="149"/>
      <c r="AE430" s="149"/>
      <c r="AF430" s="149" t="s">
        <v>1015</v>
      </c>
      <c r="AG430" s="149" t="s">
        <v>874</v>
      </c>
      <c r="AH430" s="149">
        <v>876</v>
      </c>
      <c r="AI430" s="149" t="s">
        <v>73</v>
      </c>
      <c r="AJ430" s="149">
        <v>1</v>
      </c>
      <c r="AK430" s="185">
        <v>81000000000</v>
      </c>
      <c r="AL430" s="149" t="s">
        <v>207</v>
      </c>
      <c r="AM430" s="153">
        <v>46111</v>
      </c>
      <c r="AN430" s="153">
        <v>46113</v>
      </c>
      <c r="AO430" s="153">
        <v>46477</v>
      </c>
      <c r="AP430" s="149" t="s">
        <v>645</v>
      </c>
      <c r="AQ430" s="149"/>
      <c r="AR430" s="149"/>
      <c r="AS430" s="149"/>
      <c r="AT430" s="149"/>
      <c r="AU430" s="153"/>
      <c r="AV430" s="197"/>
      <c r="AW430" s="180"/>
      <c r="AX430" s="149"/>
      <c r="AY430" s="149"/>
      <c r="AZ430" s="149"/>
      <c r="BA430" s="149"/>
      <c r="BB430" s="149"/>
    </row>
    <row r="431" spans="1:54" s="181" customFormat="1" ht="46.5" customHeight="1" x14ac:dyDescent="0.25">
      <c r="A431" s="289">
        <v>7</v>
      </c>
      <c r="B431" s="162" t="s">
        <v>2158</v>
      </c>
      <c r="C431" s="289" t="s">
        <v>60</v>
      </c>
      <c r="D431" s="289" t="s">
        <v>199</v>
      </c>
      <c r="E431" s="289" t="s">
        <v>869</v>
      </c>
      <c r="F431" s="289" t="s">
        <v>870</v>
      </c>
      <c r="G431" s="306" t="s">
        <v>1016</v>
      </c>
      <c r="H431" s="289" t="s">
        <v>872</v>
      </c>
      <c r="I431" s="289" t="s">
        <v>872</v>
      </c>
      <c r="J431" s="289">
        <v>1</v>
      </c>
      <c r="K431" s="289"/>
      <c r="L431" s="289" t="s">
        <v>167</v>
      </c>
      <c r="M431" s="289"/>
      <c r="N431" s="289" t="s">
        <v>357</v>
      </c>
      <c r="O431" s="148">
        <v>52995.645245901644</v>
      </c>
      <c r="P431" s="148">
        <v>64654.6872</v>
      </c>
      <c r="Q431" s="148">
        <v>5387.8905999999997</v>
      </c>
      <c r="R431" s="148">
        <v>59266.796600000001</v>
      </c>
      <c r="S431" s="148"/>
      <c r="T431" s="148"/>
      <c r="U431" s="148"/>
      <c r="V431" s="148"/>
      <c r="W431" s="166" t="s">
        <v>87</v>
      </c>
      <c r="X431" s="162" t="s">
        <v>205</v>
      </c>
      <c r="Y431" s="149" t="s">
        <v>71</v>
      </c>
      <c r="Z431" s="153">
        <v>46277</v>
      </c>
      <c r="AA431" s="153">
        <v>46327</v>
      </c>
      <c r="AB431" s="149"/>
      <c r="AC431" s="149"/>
      <c r="AD431" s="149"/>
      <c r="AE431" s="149"/>
      <c r="AF431" s="149" t="s">
        <v>1016</v>
      </c>
      <c r="AG431" s="149" t="s">
        <v>874</v>
      </c>
      <c r="AH431" s="149">
        <v>876</v>
      </c>
      <c r="AI431" s="149" t="s">
        <v>73</v>
      </c>
      <c r="AJ431" s="149">
        <v>1</v>
      </c>
      <c r="AK431" s="185">
        <v>81000000000</v>
      </c>
      <c r="AL431" s="149" t="s">
        <v>207</v>
      </c>
      <c r="AM431" s="153">
        <v>46355</v>
      </c>
      <c r="AN431" s="153">
        <v>46357</v>
      </c>
      <c r="AO431" s="153">
        <v>46721</v>
      </c>
      <c r="AP431" s="149" t="s">
        <v>645</v>
      </c>
      <c r="AQ431" s="149" t="s">
        <v>1017</v>
      </c>
      <c r="AR431" s="149"/>
      <c r="AS431" s="149"/>
      <c r="AT431" s="149"/>
      <c r="AU431" s="153"/>
      <c r="AV431" s="197"/>
      <c r="AW431" s="180"/>
      <c r="AX431" s="149"/>
      <c r="AY431" s="149"/>
      <c r="AZ431" s="149"/>
      <c r="BA431" s="149"/>
      <c r="BB431" s="149"/>
    </row>
    <row r="432" spans="1:54" s="181" customFormat="1" ht="43.5" customHeight="1" x14ac:dyDescent="0.25">
      <c r="A432" s="289">
        <v>7</v>
      </c>
      <c r="B432" s="289" t="s">
        <v>2159</v>
      </c>
      <c r="C432" s="289" t="s">
        <v>60</v>
      </c>
      <c r="D432" s="163" t="s">
        <v>165</v>
      </c>
      <c r="E432" s="289" t="s">
        <v>341</v>
      </c>
      <c r="F432" s="289" t="s">
        <v>959</v>
      </c>
      <c r="G432" s="306" t="s">
        <v>1018</v>
      </c>
      <c r="H432" s="289" t="s">
        <v>961</v>
      </c>
      <c r="I432" s="289" t="s">
        <v>1019</v>
      </c>
      <c r="J432" s="289">
        <v>2</v>
      </c>
      <c r="K432" s="289"/>
      <c r="L432" s="289" t="s">
        <v>167</v>
      </c>
      <c r="M432" s="289"/>
      <c r="N432" s="289" t="s">
        <v>659</v>
      </c>
      <c r="O432" s="148">
        <v>14754.098360655738</v>
      </c>
      <c r="P432" s="148">
        <v>18000</v>
      </c>
      <c r="Q432" s="148">
        <v>10600</v>
      </c>
      <c r="R432" s="148">
        <v>4000</v>
      </c>
      <c r="S432" s="148">
        <v>2400</v>
      </c>
      <c r="T432" s="148">
        <v>1000</v>
      </c>
      <c r="U432" s="148"/>
      <c r="V432" s="148"/>
      <c r="W432" s="166" t="s">
        <v>87</v>
      </c>
      <c r="X432" s="149" t="s">
        <v>169</v>
      </c>
      <c r="Y432" s="149" t="s">
        <v>71</v>
      </c>
      <c r="Z432" s="150">
        <v>46041</v>
      </c>
      <c r="AA432" s="153">
        <v>46097</v>
      </c>
      <c r="AB432" s="149"/>
      <c r="AC432" s="149" t="s">
        <v>179</v>
      </c>
      <c r="AD432" s="149" t="s">
        <v>179</v>
      </c>
      <c r="AE432" s="149" t="s">
        <v>179</v>
      </c>
      <c r="AF432" s="149" t="s">
        <v>1018</v>
      </c>
      <c r="AG432" s="149" t="s">
        <v>846</v>
      </c>
      <c r="AH432" s="149">
        <v>876</v>
      </c>
      <c r="AI432" s="149" t="s">
        <v>73</v>
      </c>
      <c r="AJ432" s="149">
        <v>1</v>
      </c>
      <c r="AK432" s="185">
        <v>81000000000</v>
      </c>
      <c r="AL432" s="149" t="s">
        <v>171</v>
      </c>
      <c r="AM432" s="153">
        <v>46106</v>
      </c>
      <c r="AN432" s="153">
        <v>46122</v>
      </c>
      <c r="AO432" s="153">
        <v>47218</v>
      </c>
      <c r="AP432" s="149" t="s">
        <v>625</v>
      </c>
      <c r="AQ432" s="149" t="s">
        <v>179</v>
      </c>
      <c r="AR432" s="149" t="s">
        <v>179</v>
      </c>
      <c r="AS432" s="149" t="s">
        <v>179</v>
      </c>
      <c r="AT432" s="149" t="s">
        <v>179</v>
      </c>
      <c r="AU432" s="153" t="s">
        <v>179</v>
      </c>
      <c r="AV432" s="197" t="s">
        <v>179</v>
      </c>
      <c r="AW432" s="180" t="s">
        <v>179</v>
      </c>
      <c r="AX432" s="149" t="s">
        <v>179</v>
      </c>
      <c r="AY432" s="149" t="s">
        <v>179</v>
      </c>
      <c r="AZ432" s="149" t="s">
        <v>179</v>
      </c>
      <c r="BA432" s="149" t="s">
        <v>179</v>
      </c>
      <c r="BB432" s="149" t="s">
        <v>179</v>
      </c>
    </row>
    <row r="433" spans="1:56" s="181" customFormat="1" ht="49.7" customHeight="1" x14ac:dyDescent="0.25">
      <c r="A433" s="289">
        <v>7</v>
      </c>
      <c r="B433" s="289" t="s">
        <v>2160</v>
      </c>
      <c r="C433" s="289" t="s">
        <v>60</v>
      </c>
      <c r="D433" s="163" t="s">
        <v>165</v>
      </c>
      <c r="E433" s="289" t="s">
        <v>341</v>
      </c>
      <c r="F433" s="289" t="s">
        <v>959</v>
      </c>
      <c r="G433" s="306" t="s">
        <v>1020</v>
      </c>
      <c r="H433" s="289" t="s">
        <v>961</v>
      </c>
      <c r="I433" s="289" t="s">
        <v>1019</v>
      </c>
      <c r="J433" s="289">
        <v>2</v>
      </c>
      <c r="K433" s="289"/>
      <c r="L433" s="289" t="s">
        <v>167</v>
      </c>
      <c r="M433" s="289"/>
      <c r="N433" s="289" t="s">
        <v>659</v>
      </c>
      <c r="O433" s="148">
        <v>1009.1803278688525</v>
      </c>
      <c r="P433" s="148">
        <v>1231.2</v>
      </c>
      <c r="Q433" s="148">
        <v>1231.2</v>
      </c>
      <c r="R433" s="148">
        <v>0</v>
      </c>
      <c r="S433" s="148">
        <v>0</v>
      </c>
      <c r="T433" s="148">
        <v>0</v>
      </c>
      <c r="U433" s="148"/>
      <c r="V433" s="148"/>
      <c r="W433" s="166" t="s">
        <v>87</v>
      </c>
      <c r="X433" s="149" t="s">
        <v>169</v>
      </c>
      <c r="Y433" s="149" t="s">
        <v>71</v>
      </c>
      <c r="Z433" s="153">
        <v>46056</v>
      </c>
      <c r="AA433" s="153">
        <v>46115</v>
      </c>
      <c r="AB433" s="149"/>
      <c r="AC433" s="149" t="s">
        <v>179</v>
      </c>
      <c r="AD433" s="149" t="s">
        <v>179</v>
      </c>
      <c r="AE433" s="149" t="s">
        <v>179</v>
      </c>
      <c r="AF433" s="149" t="s">
        <v>1020</v>
      </c>
      <c r="AG433" s="149" t="s">
        <v>846</v>
      </c>
      <c r="AH433" s="149">
        <v>876</v>
      </c>
      <c r="AI433" s="149" t="s">
        <v>73</v>
      </c>
      <c r="AJ433" s="149">
        <v>1</v>
      </c>
      <c r="AK433" s="185">
        <v>81000000000</v>
      </c>
      <c r="AL433" s="149" t="s">
        <v>171</v>
      </c>
      <c r="AM433" s="153">
        <v>46135</v>
      </c>
      <c r="AN433" s="153">
        <v>46135</v>
      </c>
      <c r="AO433" s="153">
        <v>46387</v>
      </c>
      <c r="AP433" s="149">
        <v>2026</v>
      </c>
      <c r="AQ433" s="149" t="s">
        <v>179</v>
      </c>
      <c r="AR433" s="149" t="s">
        <v>179</v>
      </c>
      <c r="AS433" s="149" t="s">
        <v>179</v>
      </c>
      <c r="AT433" s="149" t="s">
        <v>179</v>
      </c>
      <c r="AU433" s="153" t="s">
        <v>179</v>
      </c>
      <c r="AV433" s="197" t="s">
        <v>179</v>
      </c>
      <c r="AW433" s="180" t="s">
        <v>179</v>
      </c>
      <c r="AX433" s="149" t="s">
        <v>179</v>
      </c>
      <c r="AY433" s="149" t="s">
        <v>179</v>
      </c>
      <c r="AZ433" s="149" t="s">
        <v>179</v>
      </c>
      <c r="BA433" s="149" t="s">
        <v>179</v>
      </c>
      <c r="BB433" s="149" t="s">
        <v>179</v>
      </c>
    </row>
    <row r="434" spans="1:56" s="181" customFormat="1" ht="62.25" customHeight="1" x14ac:dyDescent="0.25">
      <c r="A434" s="289">
        <v>7</v>
      </c>
      <c r="B434" s="289" t="s">
        <v>2161</v>
      </c>
      <c r="C434" s="289" t="s">
        <v>60</v>
      </c>
      <c r="D434" s="163" t="s">
        <v>165</v>
      </c>
      <c r="E434" s="289" t="s">
        <v>341</v>
      </c>
      <c r="F434" s="289" t="s">
        <v>1021</v>
      </c>
      <c r="G434" s="306" t="s">
        <v>1022</v>
      </c>
      <c r="H434" s="289" t="s">
        <v>1023</v>
      </c>
      <c r="I434" s="289" t="s">
        <v>1024</v>
      </c>
      <c r="J434" s="289">
        <v>1</v>
      </c>
      <c r="K434" s="289"/>
      <c r="L434" s="289" t="s">
        <v>167</v>
      </c>
      <c r="M434" s="158">
        <v>3</v>
      </c>
      <c r="N434" s="289" t="s">
        <v>513</v>
      </c>
      <c r="O434" s="148">
        <v>106.7407868852459</v>
      </c>
      <c r="P434" s="148">
        <v>130.22376</v>
      </c>
      <c r="Q434" s="148"/>
      <c r="R434" s="148">
        <f>O434</f>
        <v>106.7407868852459</v>
      </c>
      <c r="S434" s="148"/>
      <c r="T434" s="190"/>
      <c r="U434" s="190"/>
      <c r="V434" s="190"/>
      <c r="W434" s="158" t="s">
        <v>404</v>
      </c>
      <c r="X434" s="149" t="s">
        <v>169</v>
      </c>
      <c r="Y434" s="149" t="s">
        <v>378</v>
      </c>
      <c r="Z434" s="153">
        <v>46356</v>
      </c>
      <c r="AA434" s="153">
        <v>46356</v>
      </c>
      <c r="AB434" s="201"/>
      <c r="AC434" s="149"/>
      <c r="AD434" s="149"/>
      <c r="AE434" s="149"/>
      <c r="AF434" s="149" t="str">
        <f>G434</f>
        <v>Услуги по обеспечению проезда автомобильной техники через понтонный мост на реке Томь</v>
      </c>
      <c r="AG434" s="149" t="s">
        <v>179</v>
      </c>
      <c r="AH434" s="149">
        <v>876</v>
      </c>
      <c r="AI434" s="149" t="s">
        <v>73</v>
      </c>
      <c r="AJ434" s="149">
        <v>1</v>
      </c>
      <c r="AK434" s="185">
        <v>32000000000</v>
      </c>
      <c r="AL434" s="149" t="s">
        <v>171</v>
      </c>
      <c r="AM434" s="153">
        <v>46356</v>
      </c>
      <c r="AN434" s="153">
        <v>46388</v>
      </c>
      <c r="AO434" s="153">
        <v>46752</v>
      </c>
      <c r="AP434" s="149">
        <v>2027</v>
      </c>
      <c r="AQ434" s="166"/>
      <c r="AR434" s="166"/>
      <c r="AS434" s="166"/>
      <c r="AT434" s="166"/>
      <c r="AU434" s="149"/>
      <c r="AV434" s="149"/>
      <c r="AW434" s="149"/>
      <c r="AX434" s="149"/>
      <c r="AY434" s="153"/>
      <c r="AZ434" s="197"/>
      <c r="BA434" s="180"/>
      <c r="BB434" s="149"/>
      <c r="BC434" s="149"/>
      <c r="BD434" s="149"/>
    </row>
    <row r="435" spans="1:56" s="181" customFormat="1" ht="48" customHeight="1" x14ac:dyDescent="0.25">
      <c r="A435" s="289">
        <v>7</v>
      </c>
      <c r="B435" s="289" t="s">
        <v>2162</v>
      </c>
      <c r="C435" s="289" t="s">
        <v>60</v>
      </c>
      <c r="D435" s="163" t="s">
        <v>165</v>
      </c>
      <c r="E435" s="163" t="s">
        <v>305</v>
      </c>
      <c r="F435" s="162" t="s">
        <v>820</v>
      </c>
      <c r="G435" s="162" t="s">
        <v>1025</v>
      </c>
      <c r="H435" s="162" t="s">
        <v>1026</v>
      </c>
      <c r="I435" s="162" t="s">
        <v>499</v>
      </c>
      <c r="J435" s="288">
        <v>2</v>
      </c>
      <c r="K435" s="162"/>
      <c r="L435" s="162" t="s">
        <v>167</v>
      </c>
      <c r="M435" s="162"/>
      <c r="N435" s="162" t="s">
        <v>333</v>
      </c>
      <c r="O435" s="209">
        <v>421.28018032786883</v>
      </c>
      <c r="P435" s="209">
        <v>513.96181999999999</v>
      </c>
      <c r="Q435" s="209"/>
      <c r="R435" s="190">
        <v>513.96181999999999</v>
      </c>
      <c r="S435" s="209"/>
      <c r="T435" s="209"/>
      <c r="U435" s="209"/>
      <c r="V435" s="209"/>
      <c r="W435" s="166" t="s">
        <v>87</v>
      </c>
      <c r="X435" s="149" t="s">
        <v>169</v>
      </c>
      <c r="Y435" s="149" t="s">
        <v>71</v>
      </c>
      <c r="Z435" s="153">
        <v>46114</v>
      </c>
      <c r="AA435" s="153">
        <f>Z435+60</f>
        <v>46174</v>
      </c>
      <c r="AB435" s="149"/>
      <c r="AC435" s="149"/>
      <c r="AD435" s="149"/>
      <c r="AE435" s="149"/>
      <c r="AF435" s="162" t="str">
        <f>G435</f>
        <v>Огнезащитная обработка деревянных конструкций зданий и сооружений</v>
      </c>
      <c r="AG435" s="162" t="s">
        <v>1027</v>
      </c>
      <c r="AH435" s="149">
        <v>876</v>
      </c>
      <c r="AI435" s="149" t="s">
        <v>73</v>
      </c>
      <c r="AJ435" s="162">
        <v>1</v>
      </c>
      <c r="AK435" s="162">
        <v>32000000000</v>
      </c>
      <c r="AL435" s="149" t="s">
        <v>171</v>
      </c>
      <c r="AM435" s="153">
        <f>AA435+20</f>
        <v>46194</v>
      </c>
      <c r="AN435" s="153">
        <v>46204</v>
      </c>
      <c r="AO435" s="153">
        <v>46234</v>
      </c>
      <c r="AP435" s="162">
        <v>2026</v>
      </c>
      <c r="AQ435" s="166"/>
      <c r="AR435" s="166"/>
      <c r="AS435" s="163"/>
      <c r="AT435" s="149"/>
      <c r="AU435" s="153"/>
      <c r="AV435" s="197"/>
      <c r="AW435" s="180"/>
      <c r="AX435" s="149"/>
      <c r="AY435" s="149"/>
      <c r="AZ435" s="149"/>
      <c r="BA435" s="149"/>
      <c r="BB435" s="149"/>
    </row>
    <row r="436" spans="1:56" s="181" customFormat="1" ht="39.75" customHeight="1" x14ac:dyDescent="0.25">
      <c r="A436" s="289">
        <v>7</v>
      </c>
      <c r="B436" s="289" t="s">
        <v>2163</v>
      </c>
      <c r="C436" s="289" t="s">
        <v>60</v>
      </c>
      <c r="D436" s="163" t="s">
        <v>165</v>
      </c>
      <c r="E436" s="162" t="s">
        <v>341</v>
      </c>
      <c r="F436" s="162" t="s">
        <v>1028</v>
      </c>
      <c r="G436" s="162" t="s">
        <v>1029</v>
      </c>
      <c r="H436" s="162" t="s">
        <v>814</v>
      </c>
      <c r="I436" s="162" t="s">
        <v>1030</v>
      </c>
      <c r="J436" s="288">
        <v>2</v>
      </c>
      <c r="K436" s="162"/>
      <c r="L436" s="162" t="s">
        <v>167</v>
      </c>
      <c r="M436" s="162"/>
      <c r="N436" s="162" t="s">
        <v>333</v>
      </c>
      <c r="O436" s="209">
        <v>335.78485245901641</v>
      </c>
      <c r="P436" s="209">
        <v>409.65751999999998</v>
      </c>
      <c r="Q436" s="209"/>
      <c r="R436" s="190">
        <v>409.65751999999998</v>
      </c>
      <c r="S436" s="209"/>
      <c r="T436" s="209"/>
      <c r="U436" s="209"/>
      <c r="V436" s="209"/>
      <c r="W436" s="162" t="s">
        <v>404</v>
      </c>
      <c r="X436" s="149" t="s">
        <v>169</v>
      </c>
      <c r="Y436" s="149" t="s">
        <v>71</v>
      </c>
      <c r="Z436" s="153">
        <v>46160</v>
      </c>
      <c r="AA436" s="153">
        <f>Z436+15</f>
        <v>46175</v>
      </c>
      <c r="AB436" s="149"/>
      <c r="AC436" s="149"/>
      <c r="AD436" s="149"/>
      <c r="AE436" s="149"/>
      <c r="AF436" s="162" t="str">
        <f>G436</f>
        <v>Услуги по проведению испытаний пожарных лестниц</v>
      </c>
      <c r="AG436" s="162" t="s">
        <v>1031</v>
      </c>
      <c r="AH436" s="149">
        <v>876</v>
      </c>
      <c r="AI436" s="149" t="s">
        <v>73</v>
      </c>
      <c r="AJ436" s="162">
        <v>1</v>
      </c>
      <c r="AK436" s="162">
        <v>32000000000</v>
      </c>
      <c r="AL436" s="149" t="s">
        <v>171</v>
      </c>
      <c r="AM436" s="153">
        <f>AA436+20</f>
        <v>46195</v>
      </c>
      <c r="AN436" s="153">
        <v>46204</v>
      </c>
      <c r="AO436" s="153">
        <v>46234</v>
      </c>
      <c r="AP436" s="162">
        <v>2026</v>
      </c>
      <c r="AQ436" s="166"/>
      <c r="AR436" s="166"/>
      <c r="AS436" s="163"/>
      <c r="AT436" s="162"/>
      <c r="AU436" s="162"/>
      <c r="AV436" s="162"/>
      <c r="AW436" s="162"/>
      <c r="AX436" s="162"/>
      <c r="AY436" s="162"/>
      <c r="AZ436" s="162"/>
      <c r="BA436" s="162"/>
      <c r="BB436" s="162"/>
    </row>
    <row r="437" spans="1:56" s="181" customFormat="1" ht="48" customHeight="1" x14ac:dyDescent="0.25">
      <c r="A437" s="289">
        <v>7</v>
      </c>
      <c r="B437" s="289" t="s">
        <v>2164</v>
      </c>
      <c r="C437" s="289" t="s">
        <v>60</v>
      </c>
      <c r="D437" s="163" t="s">
        <v>165</v>
      </c>
      <c r="E437" s="162" t="s">
        <v>341</v>
      </c>
      <c r="F437" s="163" t="s">
        <v>999</v>
      </c>
      <c r="G437" s="306" t="s">
        <v>1032</v>
      </c>
      <c r="H437" s="163" t="s">
        <v>1033</v>
      </c>
      <c r="I437" s="163" t="s">
        <v>1033</v>
      </c>
      <c r="J437" s="289">
        <v>1</v>
      </c>
      <c r="K437" s="289"/>
      <c r="L437" s="289" t="s">
        <v>67</v>
      </c>
      <c r="M437" s="163"/>
      <c r="N437" s="289" t="s">
        <v>1034</v>
      </c>
      <c r="O437" s="148">
        <v>10576.05</v>
      </c>
      <c r="P437" s="148">
        <v>10576.05</v>
      </c>
      <c r="Q437" s="148"/>
      <c r="R437" s="148">
        <v>10576.05</v>
      </c>
      <c r="S437" s="148"/>
      <c r="T437" s="148"/>
      <c r="U437" s="148"/>
      <c r="V437" s="148"/>
      <c r="W437" s="283" t="s">
        <v>2522</v>
      </c>
      <c r="X437" s="149" t="s">
        <v>169</v>
      </c>
      <c r="Y437" s="149" t="s">
        <v>71</v>
      </c>
      <c r="Z437" s="153">
        <v>46266</v>
      </c>
      <c r="AA437" s="153">
        <v>46326</v>
      </c>
      <c r="AB437" s="149"/>
      <c r="AC437" s="149"/>
      <c r="AD437" s="149"/>
      <c r="AE437" s="149"/>
      <c r="AF437" s="149" t="s">
        <v>1032</v>
      </c>
      <c r="AG437" s="149" t="s">
        <v>1035</v>
      </c>
      <c r="AH437" s="149">
        <v>876</v>
      </c>
      <c r="AI437" s="149" t="s">
        <v>73</v>
      </c>
      <c r="AJ437" s="149">
        <v>1</v>
      </c>
      <c r="AK437" s="163" t="s">
        <v>347</v>
      </c>
      <c r="AL437" s="149" t="s">
        <v>171</v>
      </c>
      <c r="AM437" s="153">
        <v>46341</v>
      </c>
      <c r="AN437" s="153">
        <v>46388</v>
      </c>
      <c r="AO437" s="153">
        <v>46752</v>
      </c>
      <c r="AP437" s="149">
        <v>2027</v>
      </c>
      <c r="AQ437" s="149" t="s">
        <v>1036</v>
      </c>
      <c r="AR437" s="149"/>
      <c r="AS437" s="149"/>
      <c r="AT437" s="149"/>
      <c r="AU437" s="153"/>
      <c r="AV437" s="197"/>
      <c r="AW437" s="180"/>
      <c r="AX437" s="149"/>
      <c r="AY437" s="149"/>
      <c r="AZ437" s="149"/>
      <c r="BA437" s="149"/>
      <c r="BB437" s="149"/>
    </row>
    <row r="438" spans="1:56" s="181" customFormat="1" ht="48" customHeight="1" x14ac:dyDescent="0.25">
      <c r="A438" s="289">
        <v>7</v>
      </c>
      <c r="B438" s="289" t="s">
        <v>2165</v>
      </c>
      <c r="C438" s="289" t="s">
        <v>60</v>
      </c>
      <c r="D438" s="163" t="s">
        <v>165</v>
      </c>
      <c r="E438" s="162" t="s">
        <v>341</v>
      </c>
      <c r="F438" s="163" t="s">
        <v>999</v>
      </c>
      <c r="G438" s="306" t="s">
        <v>1037</v>
      </c>
      <c r="H438" s="163" t="s">
        <v>1033</v>
      </c>
      <c r="I438" s="163" t="s">
        <v>1033</v>
      </c>
      <c r="J438" s="289">
        <v>1</v>
      </c>
      <c r="K438" s="289"/>
      <c r="L438" s="289" t="s">
        <v>67</v>
      </c>
      <c r="M438" s="163"/>
      <c r="N438" s="289" t="s">
        <v>1034</v>
      </c>
      <c r="O438" s="148">
        <v>1554.15</v>
      </c>
      <c r="P438" s="148">
        <v>1554.15</v>
      </c>
      <c r="Q438" s="148"/>
      <c r="R438" s="148">
        <v>1554.15</v>
      </c>
      <c r="S438" s="148"/>
      <c r="T438" s="148"/>
      <c r="U438" s="148"/>
      <c r="V438" s="148"/>
      <c r="W438" s="283" t="s">
        <v>2522</v>
      </c>
      <c r="X438" s="149" t="s">
        <v>169</v>
      </c>
      <c r="Y438" s="149" t="s">
        <v>71</v>
      </c>
      <c r="Z438" s="153">
        <v>46266</v>
      </c>
      <c r="AA438" s="153">
        <v>46326</v>
      </c>
      <c r="AB438" s="149"/>
      <c r="AC438" s="149"/>
      <c r="AD438" s="149"/>
      <c r="AE438" s="149"/>
      <c r="AF438" s="149" t="s">
        <v>1037</v>
      </c>
      <c r="AG438" s="149" t="s">
        <v>1035</v>
      </c>
      <c r="AH438" s="149">
        <v>876</v>
      </c>
      <c r="AI438" s="149" t="s">
        <v>73</v>
      </c>
      <c r="AJ438" s="149">
        <v>1</v>
      </c>
      <c r="AK438" s="163" t="s">
        <v>347</v>
      </c>
      <c r="AL438" s="149" t="s">
        <v>171</v>
      </c>
      <c r="AM438" s="153">
        <v>46341</v>
      </c>
      <c r="AN438" s="153">
        <v>46388</v>
      </c>
      <c r="AO438" s="153">
        <v>46752</v>
      </c>
      <c r="AP438" s="149">
        <v>2027</v>
      </c>
      <c r="AQ438" s="149" t="s">
        <v>1036</v>
      </c>
      <c r="AR438" s="149"/>
      <c r="AS438" s="149"/>
      <c r="AT438" s="149"/>
      <c r="AU438" s="153"/>
      <c r="AV438" s="197"/>
      <c r="AW438" s="180"/>
      <c r="AX438" s="149"/>
      <c r="AY438" s="149"/>
      <c r="AZ438" s="149"/>
      <c r="BA438" s="149"/>
      <c r="BB438" s="149"/>
    </row>
    <row r="439" spans="1:56" s="181" customFormat="1" ht="48" customHeight="1" x14ac:dyDescent="0.25">
      <c r="A439" s="289">
        <v>7</v>
      </c>
      <c r="B439" s="289" t="s">
        <v>2166</v>
      </c>
      <c r="C439" s="289" t="s">
        <v>60</v>
      </c>
      <c r="D439" s="163" t="s">
        <v>165</v>
      </c>
      <c r="E439" s="162" t="s">
        <v>341</v>
      </c>
      <c r="F439" s="163" t="s">
        <v>1038</v>
      </c>
      <c r="G439" s="163" t="s">
        <v>1039</v>
      </c>
      <c r="H439" s="163" t="s">
        <v>799</v>
      </c>
      <c r="I439" s="163" t="s">
        <v>799</v>
      </c>
      <c r="J439" s="163">
        <v>1</v>
      </c>
      <c r="K439" s="289"/>
      <c r="L439" s="289" t="s">
        <v>67</v>
      </c>
      <c r="M439" s="163"/>
      <c r="N439" s="289" t="s">
        <v>1034</v>
      </c>
      <c r="O439" s="148">
        <v>4400</v>
      </c>
      <c r="P439" s="148">
        <v>4400</v>
      </c>
      <c r="Q439" s="148"/>
      <c r="R439" s="148">
        <v>4400</v>
      </c>
      <c r="S439" s="148"/>
      <c r="T439" s="148"/>
      <c r="U439" s="148"/>
      <c r="V439" s="148"/>
      <c r="W439" s="283" t="s">
        <v>2522</v>
      </c>
      <c r="X439" s="149" t="s">
        <v>169</v>
      </c>
      <c r="Y439" s="149" t="s">
        <v>71</v>
      </c>
      <c r="Z439" s="153">
        <v>46266</v>
      </c>
      <c r="AA439" s="153">
        <v>46326</v>
      </c>
      <c r="AB439" s="149"/>
      <c r="AC439" s="149"/>
      <c r="AD439" s="149"/>
      <c r="AE439" s="149"/>
      <c r="AF439" s="163" t="s">
        <v>1040</v>
      </c>
      <c r="AG439" s="149" t="s">
        <v>1035</v>
      </c>
      <c r="AH439" s="149">
        <v>876</v>
      </c>
      <c r="AI439" s="149" t="s">
        <v>73</v>
      </c>
      <c r="AJ439" s="149">
        <v>1</v>
      </c>
      <c r="AK439" s="163" t="s">
        <v>347</v>
      </c>
      <c r="AL439" s="149" t="s">
        <v>171</v>
      </c>
      <c r="AM439" s="153">
        <v>46341</v>
      </c>
      <c r="AN439" s="153">
        <v>46388</v>
      </c>
      <c r="AO439" s="153">
        <v>46752</v>
      </c>
      <c r="AP439" s="149">
        <v>2027</v>
      </c>
      <c r="AQ439" s="163" t="s">
        <v>1041</v>
      </c>
      <c r="AR439" s="149"/>
      <c r="AS439" s="149"/>
      <c r="AT439" s="149"/>
      <c r="AU439" s="153"/>
      <c r="AV439" s="197"/>
      <c r="AW439" s="180"/>
      <c r="AX439" s="149"/>
      <c r="AY439" s="149"/>
      <c r="AZ439" s="149"/>
      <c r="BA439" s="149"/>
      <c r="BB439" s="149"/>
    </row>
    <row r="440" spans="1:56" s="181" customFormat="1" ht="48" customHeight="1" x14ac:dyDescent="0.25">
      <c r="A440" s="289">
        <v>7</v>
      </c>
      <c r="B440" s="289" t="s">
        <v>2167</v>
      </c>
      <c r="C440" s="289" t="s">
        <v>60</v>
      </c>
      <c r="D440" s="163" t="s">
        <v>165</v>
      </c>
      <c r="E440" s="162" t="s">
        <v>341</v>
      </c>
      <c r="F440" s="163" t="s">
        <v>1038</v>
      </c>
      <c r="G440" s="163" t="s">
        <v>1042</v>
      </c>
      <c r="H440" s="163" t="s">
        <v>799</v>
      </c>
      <c r="I440" s="163" t="s">
        <v>799</v>
      </c>
      <c r="J440" s="163">
        <v>1</v>
      </c>
      <c r="K440" s="289"/>
      <c r="L440" s="289" t="s">
        <v>67</v>
      </c>
      <c r="M440" s="163"/>
      <c r="N440" s="289" t="s">
        <v>1034</v>
      </c>
      <c r="O440" s="148">
        <v>1800</v>
      </c>
      <c r="P440" s="148">
        <v>1800</v>
      </c>
      <c r="Q440" s="148"/>
      <c r="R440" s="148">
        <v>1800</v>
      </c>
      <c r="S440" s="148"/>
      <c r="T440" s="148"/>
      <c r="U440" s="148"/>
      <c r="V440" s="148"/>
      <c r="W440" s="283" t="s">
        <v>2522</v>
      </c>
      <c r="X440" s="149" t="s">
        <v>169</v>
      </c>
      <c r="Y440" s="149" t="s">
        <v>71</v>
      </c>
      <c r="Z440" s="153">
        <v>46266</v>
      </c>
      <c r="AA440" s="153">
        <v>46326</v>
      </c>
      <c r="AB440" s="149"/>
      <c r="AC440" s="149"/>
      <c r="AD440" s="149"/>
      <c r="AE440" s="149"/>
      <c r="AF440" s="163" t="s">
        <v>1042</v>
      </c>
      <c r="AG440" s="149" t="s">
        <v>1035</v>
      </c>
      <c r="AH440" s="149">
        <v>876</v>
      </c>
      <c r="AI440" s="149" t="s">
        <v>73</v>
      </c>
      <c r="AJ440" s="149">
        <v>1</v>
      </c>
      <c r="AK440" s="163" t="s">
        <v>347</v>
      </c>
      <c r="AL440" s="149" t="s">
        <v>171</v>
      </c>
      <c r="AM440" s="153">
        <v>46341</v>
      </c>
      <c r="AN440" s="153">
        <v>46388</v>
      </c>
      <c r="AO440" s="153">
        <v>46752</v>
      </c>
      <c r="AP440" s="149">
        <v>2027</v>
      </c>
      <c r="AQ440" s="163" t="s">
        <v>1041</v>
      </c>
      <c r="AR440" s="149"/>
      <c r="AS440" s="149"/>
      <c r="AT440" s="149"/>
      <c r="AU440" s="153"/>
      <c r="AV440" s="197"/>
      <c r="AW440" s="180"/>
      <c r="AX440" s="149"/>
      <c r="AY440" s="149"/>
      <c r="AZ440" s="149"/>
      <c r="BA440" s="149"/>
      <c r="BB440" s="149"/>
    </row>
    <row r="441" spans="1:56" s="181" customFormat="1" ht="48" customHeight="1" x14ac:dyDescent="0.25">
      <c r="A441" s="289">
        <v>7</v>
      </c>
      <c r="B441" s="289" t="s">
        <v>2168</v>
      </c>
      <c r="C441" s="289" t="s">
        <v>60</v>
      </c>
      <c r="D441" s="163" t="s">
        <v>165</v>
      </c>
      <c r="E441" s="162" t="s">
        <v>341</v>
      </c>
      <c r="F441" s="163" t="s">
        <v>1038</v>
      </c>
      <c r="G441" s="163" t="s">
        <v>1043</v>
      </c>
      <c r="H441" s="163" t="s">
        <v>799</v>
      </c>
      <c r="I441" s="163" t="s">
        <v>799</v>
      </c>
      <c r="J441" s="163">
        <v>1</v>
      </c>
      <c r="K441" s="289"/>
      <c r="L441" s="289" t="s">
        <v>67</v>
      </c>
      <c r="M441" s="163"/>
      <c r="N441" s="289" t="s">
        <v>1034</v>
      </c>
      <c r="O441" s="148">
        <v>3000</v>
      </c>
      <c r="P441" s="148">
        <v>3000</v>
      </c>
      <c r="Q441" s="148"/>
      <c r="R441" s="148">
        <v>3000</v>
      </c>
      <c r="S441" s="148"/>
      <c r="T441" s="148"/>
      <c r="U441" s="148"/>
      <c r="V441" s="148"/>
      <c r="W441" s="283" t="s">
        <v>2522</v>
      </c>
      <c r="X441" s="149" t="s">
        <v>169</v>
      </c>
      <c r="Y441" s="149" t="s">
        <v>71</v>
      </c>
      <c r="Z441" s="153">
        <v>46266</v>
      </c>
      <c r="AA441" s="153">
        <v>46326</v>
      </c>
      <c r="AB441" s="149"/>
      <c r="AC441" s="149"/>
      <c r="AD441" s="149"/>
      <c r="AE441" s="149"/>
      <c r="AF441" s="163" t="s">
        <v>1040</v>
      </c>
      <c r="AG441" s="149" t="s">
        <v>1035</v>
      </c>
      <c r="AH441" s="149">
        <v>876</v>
      </c>
      <c r="AI441" s="149" t="s">
        <v>73</v>
      </c>
      <c r="AJ441" s="149">
        <v>1</v>
      </c>
      <c r="AK441" s="163" t="s">
        <v>347</v>
      </c>
      <c r="AL441" s="149" t="s">
        <v>171</v>
      </c>
      <c r="AM441" s="153">
        <v>46341</v>
      </c>
      <c r="AN441" s="153">
        <v>46388</v>
      </c>
      <c r="AO441" s="153">
        <v>46752</v>
      </c>
      <c r="AP441" s="149">
        <v>2027</v>
      </c>
      <c r="AQ441" s="163" t="s">
        <v>1041</v>
      </c>
      <c r="AR441" s="149"/>
      <c r="AS441" s="149"/>
      <c r="AT441" s="149"/>
      <c r="AU441" s="153"/>
      <c r="AV441" s="197"/>
      <c r="AW441" s="180"/>
      <c r="AX441" s="149"/>
      <c r="AY441" s="149"/>
      <c r="AZ441" s="149"/>
      <c r="BA441" s="149"/>
      <c r="BB441" s="149"/>
    </row>
    <row r="442" spans="1:56" s="181" customFormat="1" ht="48" customHeight="1" x14ac:dyDescent="0.25">
      <c r="A442" s="289">
        <v>7</v>
      </c>
      <c r="B442" s="289" t="s">
        <v>2169</v>
      </c>
      <c r="C442" s="289" t="s">
        <v>60</v>
      </c>
      <c r="D442" s="163" t="s">
        <v>165</v>
      </c>
      <c r="E442" s="162" t="s">
        <v>341</v>
      </c>
      <c r="F442" s="163" t="s">
        <v>1044</v>
      </c>
      <c r="G442" s="163" t="s">
        <v>1045</v>
      </c>
      <c r="H442" s="163" t="s">
        <v>799</v>
      </c>
      <c r="I442" s="163" t="s">
        <v>799</v>
      </c>
      <c r="J442" s="163">
        <v>1</v>
      </c>
      <c r="K442" s="289"/>
      <c r="L442" s="289" t="s">
        <v>67</v>
      </c>
      <c r="M442" s="158">
        <v>3</v>
      </c>
      <c r="N442" s="289" t="s">
        <v>1034</v>
      </c>
      <c r="O442" s="148">
        <v>150</v>
      </c>
      <c r="P442" s="148">
        <v>150</v>
      </c>
      <c r="Q442" s="148"/>
      <c r="R442" s="148">
        <v>150</v>
      </c>
      <c r="S442" s="148"/>
      <c r="T442" s="148"/>
      <c r="U442" s="148"/>
      <c r="V442" s="148"/>
      <c r="W442" s="158" t="s">
        <v>404</v>
      </c>
      <c r="X442" s="149" t="s">
        <v>169</v>
      </c>
      <c r="Y442" s="149" t="s">
        <v>378</v>
      </c>
      <c r="Z442" s="153">
        <v>46356</v>
      </c>
      <c r="AA442" s="153">
        <v>46356</v>
      </c>
      <c r="AB442" s="149"/>
      <c r="AC442" s="149"/>
      <c r="AD442" s="149"/>
      <c r="AE442" s="149"/>
      <c r="AF442" s="163" t="s">
        <v>1045</v>
      </c>
      <c r="AG442" s="149" t="s">
        <v>1035</v>
      </c>
      <c r="AH442" s="149">
        <v>876</v>
      </c>
      <c r="AI442" s="149" t="s">
        <v>73</v>
      </c>
      <c r="AJ442" s="149">
        <v>1</v>
      </c>
      <c r="AK442" s="163" t="s">
        <v>347</v>
      </c>
      <c r="AL442" s="149" t="s">
        <v>171</v>
      </c>
      <c r="AM442" s="153">
        <v>46356</v>
      </c>
      <c r="AN442" s="153">
        <v>46388</v>
      </c>
      <c r="AO442" s="153">
        <v>46752</v>
      </c>
      <c r="AP442" s="149">
        <v>2027</v>
      </c>
      <c r="AQ442" s="163" t="s">
        <v>1041</v>
      </c>
      <c r="AR442" s="149"/>
      <c r="AS442" s="149"/>
      <c r="AT442" s="149"/>
      <c r="AU442" s="153"/>
      <c r="AV442" s="197"/>
      <c r="AW442" s="180"/>
      <c r="AX442" s="149"/>
      <c r="AY442" s="149"/>
      <c r="AZ442" s="149"/>
      <c r="BA442" s="149"/>
      <c r="BB442" s="149"/>
    </row>
    <row r="443" spans="1:56" s="181" customFormat="1" ht="48" customHeight="1" x14ac:dyDescent="0.25">
      <c r="A443" s="289">
        <v>7</v>
      </c>
      <c r="B443" s="289" t="s">
        <v>2170</v>
      </c>
      <c r="C443" s="289" t="s">
        <v>60</v>
      </c>
      <c r="D443" s="163" t="s">
        <v>165</v>
      </c>
      <c r="E443" s="162" t="s">
        <v>341</v>
      </c>
      <c r="F443" s="163" t="s">
        <v>1044</v>
      </c>
      <c r="G443" s="163" t="s">
        <v>1047</v>
      </c>
      <c r="H443" s="163" t="s">
        <v>799</v>
      </c>
      <c r="I443" s="163" t="s">
        <v>799</v>
      </c>
      <c r="J443" s="163">
        <v>1</v>
      </c>
      <c r="K443" s="289"/>
      <c r="L443" s="289" t="s">
        <v>67</v>
      </c>
      <c r="M443" s="158">
        <v>3</v>
      </c>
      <c r="N443" s="289" t="s">
        <v>1034</v>
      </c>
      <c r="O443" s="148">
        <v>100</v>
      </c>
      <c r="P443" s="148">
        <v>100</v>
      </c>
      <c r="Q443" s="148"/>
      <c r="R443" s="148">
        <v>100</v>
      </c>
      <c r="S443" s="148"/>
      <c r="T443" s="148"/>
      <c r="U443" s="148"/>
      <c r="V443" s="148"/>
      <c r="W443" s="158" t="s">
        <v>404</v>
      </c>
      <c r="X443" s="149" t="s">
        <v>169</v>
      </c>
      <c r="Y443" s="149" t="s">
        <v>378</v>
      </c>
      <c r="Z443" s="153">
        <v>46356</v>
      </c>
      <c r="AA443" s="153">
        <v>46356</v>
      </c>
      <c r="AB443" s="149"/>
      <c r="AC443" s="149"/>
      <c r="AD443" s="149"/>
      <c r="AE443" s="149"/>
      <c r="AF443" s="163" t="s">
        <v>1047</v>
      </c>
      <c r="AG443" s="149" t="s">
        <v>1035</v>
      </c>
      <c r="AH443" s="149">
        <v>876</v>
      </c>
      <c r="AI443" s="149" t="s">
        <v>73</v>
      </c>
      <c r="AJ443" s="149">
        <v>1</v>
      </c>
      <c r="AK443" s="163" t="s">
        <v>347</v>
      </c>
      <c r="AL443" s="149" t="s">
        <v>171</v>
      </c>
      <c r="AM443" s="153">
        <v>46356</v>
      </c>
      <c r="AN443" s="153">
        <v>46388</v>
      </c>
      <c r="AO443" s="153">
        <v>46752</v>
      </c>
      <c r="AP443" s="149">
        <v>2027</v>
      </c>
      <c r="AQ443" s="163" t="s">
        <v>1041</v>
      </c>
      <c r="AR443" s="149"/>
      <c r="AS443" s="149"/>
      <c r="AT443" s="149"/>
      <c r="AU443" s="153"/>
      <c r="AV443" s="197"/>
      <c r="AW443" s="180"/>
      <c r="AX443" s="149"/>
      <c r="AY443" s="149"/>
      <c r="AZ443" s="149"/>
      <c r="BA443" s="149"/>
      <c r="BB443" s="149"/>
    </row>
    <row r="444" spans="1:56" s="181" customFormat="1" ht="48" customHeight="1" x14ac:dyDescent="0.25">
      <c r="A444" s="289">
        <v>7</v>
      </c>
      <c r="B444" s="289" t="s">
        <v>2171</v>
      </c>
      <c r="C444" s="289" t="s">
        <v>60</v>
      </c>
      <c r="D444" s="163" t="s">
        <v>165</v>
      </c>
      <c r="E444" s="162" t="s">
        <v>341</v>
      </c>
      <c r="F444" s="289" t="s">
        <v>803</v>
      </c>
      <c r="G444" s="163" t="s">
        <v>1048</v>
      </c>
      <c r="H444" s="289" t="s">
        <v>805</v>
      </c>
      <c r="I444" s="289" t="s">
        <v>806</v>
      </c>
      <c r="J444" s="289">
        <v>2</v>
      </c>
      <c r="K444" s="289"/>
      <c r="L444" s="289" t="s">
        <v>67</v>
      </c>
      <c r="M444" s="163"/>
      <c r="N444" s="289" t="s">
        <v>1034</v>
      </c>
      <c r="O444" s="148">
        <v>380.29180327868852</v>
      </c>
      <c r="P444" s="148">
        <v>463.95600000000002</v>
      </c>
      <c r="Q444" s="148">
        <v>400.84199999999998</v>
      </c>
      <c r="R444" s="148">
        <v>63.113999999999997</v>
      </c>
      <c r="S444" s="148"/>
      <c r="T444" s="148"/>
      <c r="U444" s="148"/>
      <c r="V444" s="148"/>
      <c r="W444" s="149" t="s">
        <v>404</v>
      </c>
      <c r="X444" s="149" t="s">
        <v>169</v>
      </c>
      <c r="Y444" s="149" t="s">
        <v>71</v>
      </c>
      <c r="Z444" s="153">
        <v>46174</v>
      </c>
      <c r="AA444" s="153">
        <v>46218</v>
      </c>
      <c r="AB444" s="149"/>
      <c r="AC444" s="149"/>
      <c r="AD444" s="149"/>
      <c r="AE444" s="149"/>
      <c r="AF444" s="163" t="s">
        <v>1048</v>
      </c>
      <c r="AG444" s="149" t="s">
        <v>1035</v>
      </c>
      <c r="AH444" s="149">
        <v>876</v>
      </c>
      <c r="AI444" s="149" t="s">
        <v>73</v>
      </c>
      <c r="AJ444" s="149">
        <v>1</v>
      </c>
      <c r="AK444" s="163" t="s">
        <v>347</v>
      </c>
      <c r="AL444" s="149" t="s">
        <v>171</v>
      </c>
      <c r="AM444" s="153">
        <v>46235</v>
      </c>
      <c r="AN444" s="153">
        <v>46235</v>
      </c>
      <c r="AO444" s="153">
        <v>46477</v>
      </c>
      <c r="AP444" s="149" t="s">
        <v>645</v>
      </c>
      <c r="AQ444" s="163" t="s">
        <v>1049</v>
      </c>
      <c r="AR444" s="149"/>
      <c r="AS444" s="149"/>
      <c r="AT444" s="149"/>
      <c r="AU444" s="153"/>
      <c r="AV444" s="197"/>
      <c r="AW444" s="180"/>
      <c r="AX444" s="149"/>
      <c r="AY444" s="149"/>
      <c r="AZ444" s="149"/>
      <c r="BA444" s="149"/>
      <c r="BB444" s="149"/>
    </row>
    <row r="445" spans="1:56" s="181" customFormat="1" ht="48" customHeight="1" x14ac:dyDescent="0.25">
      <c r="A445" s="289">
        <v>7</v>
      </c>
      <c r="B445" s="289" t="s">
        <v>2172</v>
      </c>
      <c r="C445" s="289" t="s">
        <v>60</v>
      </c>
      <c r="D445" s="163" t="s">
        <v>165</v>
      </c>
      <c r="E445" s="162" t="s">
        <v>341</v>
      </c>
      <c r="F445" s="163" t="s">
        <v>1050</v>
      </c>
      <c r="G445" s="306" t="s">
        <v>1051</v>
      </c>
      <c r="H445" s="163" t="s">
        <v>799</v>
      </c>
      <c r="I445" s="163" t="s">
        <v>799</v>
      </c>
      <c r="J445" s="162">
        <v>1</v>
      </c>
      <c r="K445" s="289"/>
      <c r="L445" s="289" t="s">
        <v>167</v>
      </c>
      <c r="M445" s="158">
        <v>3</v>
      </c>
      <c r="N445" s="289" t="s">
        <v>1034</v>
      </c>
      <c r="O445" s="148">
        <v>150</v>
      </c>
      <c r="P445" s="148">
        <v>150</v>
      </c>
      <c r="Q445" s="148"/>
      <c r="R445" s="148">
        <v>150</v>
      </c>
      <c r="S445" s="148"/>
      <c r="T445" s="148"/>
      <c r="U445" s="148"/>
      <c r="V445" s="148"/>
      <c r="W445" s="158" t="s">
        <v>404</v>
      </c>
      <c r="X445" s="149" t="s">
        <v>169</v>
      </c>
      <c r="Y445" s="149" t="s">
        <v>378</v>
      </c>
      <c r="Z445" s="153">
        <v>46357</v>
      </c>
      <c r="AA445" s="153">
        <v>46357</v>
      </c>
      <c r="AB445" s="149"/>
      <c r="AC445" s="149"/>
      <c r="AD445" s="149"/>
      <c r="AE445" s="149"/>
      <c r="AF445" s="149" t="s">
        <v>1051</v>
      </c>
      <c r="AG445" s="149" t="s">
        <v>1035</v>
      </c>
      <c r="AH445" s="149">
        <v>876</v>
      </c>
      <c r="AI445" s="149" t="s">
        <v>73</v>
      </c>
      <c r="AJ445" s="149">
        <v>1</v>
      </c>
      <c r="AK445" s="163" t="s">
        <v>347</v>
      </c>
      <c r="AL445" s="149" t="s">
        <v>171</v>
      </c>
      <c r="AM445" s="153">
        <v>46357</v>
      </c>
      <c r="AN445" s="153">
        <v>46388</v>
      </c>
      <c r="AO445" s="153">
        <v>46752</v>
      </c>
      <c r="AP445" s="149">
        <v>2027</v>
      </c>
      <c r="AQ445" s="163" t="s">
        <v>1052</v>
      </c>
      <c r="AR445" s="149"/>
      <c r="AS445" s="149"/>
      <c r="AT445" s="149"/>
      <c r="AU445" s="153"/>
      <c r="AV445" s="197"/>
      <c r="AW445" s="180"/>
      <c r="AX445" s="149"/>
      <c r="AY445" s="149"/>
      <c r="AZ445" s="149"/>
      <c r="BA445" s="149"/>
      <c r="BB445" s="149"/>
    </row>
    <row r="446" spans="1:56" s="181" customFormat="1" ht="48" customHeight="1" x14ac:dyDescent="0.25">
      <c r="A446" s="289">
        <v>7</v>
      </c>
      <c r="B446" s="289" t="s">
        <v>2173</v>
      </c>
      <c r="C446" s="289" t="s">
        <v>60</v>
      </c>
      <c r="D446" s="163" t="s">
        <v>165</v>
      </c>
      <c r="E446" s="162" t="s">
        <v>341</v>
      </c>
      <c r="F446" s="163" t="s">
        <v>1050</v>
      </c>
      <c r="G446" s="306" t="s">
        <v>1053</v>
      </c>
      <c r="H446" s="163" t="s">
        <v>799</v>
      </c>
      <c r="I446" s="163" t="s">
        <v>799</v>
      </c>
      <c r="J446" s="162">
        <v>1</v>
      </c>
      <c r="K446" s="289"/>
      <c r="L446" s="289" t="s">
        <v>167</v>
      </c>
      <c r="M446" s="158">
        <v>3</v>
      </c>
      <c r="N446" s="289" t="s">
        <v>1034</v>
      </c>
      <c r="O446" s="148">
        <v>100</v>
      </c>
      <c r="P446" s="148">
        <v>100</v>
      </c>
      <c r="Q446" s="148"/>
      <c r="R446" s="148">
        <v>100</v>
      </c>
      <c r="S446" s="148"/>
      <c r="T446" s="148"/>
      <c r="U446" s="148"/>
      <c r="V446" s="148"/>
      <c r="W446" s="158" t="s">
        <v>404</v>
      </c>
      <c r="X446" s="149" t="s">
        <v>169</v>
      </c>
      <c r="Y446" s="149" t="s">
        <v>378</v>
      </c>
      <c r="Z446" s="153">
        <v>46357</v>
      </c>
      <c r="AA446" s="153">
        <v>46357</v>
      </c>
      <c r="AB446" s="149"/>
      <c r="AC446" s="149"/>
      <c r="AD446" s="149"/>
      <c r="AE446" s="149"/>
      <c r="AF446" s="149" t="s">
        <v>1053</v>
      </c>
      <c r="AG446" s="149" t="s">
        <v>1035</v>
      </c>
      <c r="AH446" s="149">
        <v>876</v>
      </c>
      <c r="AI446" s="149" t="s">
        <v>73</v>
      </c>
      <c r="AJ446" s="149">
        <v>1</v>
      </c>
      <c r="AK446" s="163" t="s">
        <v>347</v>
      </c>
      <c r="AL446" s="149" t="s">
        <v>171</v>
      </c>
      <c r="AM446" s="153">
        <v>46357</v>
      </c>
      <c r="AN446" s="153">
        <v>46388</v>
      </c>
      <c r="AO446" s="153">
        <v>46752</v>
      </c>
      <c r="AP446" s="149">
        <v>2027</v>
      </c>
      <c r="AQ446" s="163" t="s">
        <v>1052</v>
      </c>
      <c r="AR446" s="149"/>
      <c r="AS446" s="149"/>
      <c r="AT446" s="149"/>
      <c r="AU446" s="153"/>
      <c r="AV446" s="197"/>
      <c r="AW446" s="180"/>
      <c r="AX446" s="149"/>
      <c r="AY446" s="149"/>
      <c r="AZ446" s="149"/>
      <c r="BA446" s="149"/>
      <c r="BB446" s="149"/>
    </row>
    <row r="447" spans="1:56" s="181" customFormat="1" ht="48" customHeight="1" x14ac:dyDescent="0.25">
      <c r="A447" s="289">
        <v>7</v>
      </c>
      <c r="B447" s="289" t="s">
        <v>2174</v>
      </c>
      <c r="C447" s="289" t="s">
        <v>60</v>
      </c>
      <c r="D447" s="163" t="s">
        <v>165</v>
      </c>
      <c r="E447" s="162" t="s">
        <v>341</v>
      </c>
      <c r="F447" s="163" t="s">
        <v>1050</v>
      </c>
      <c r="G447" s="306" t="s">
        <v>1054</v>
      </c>
      <c r="H447" s="163" t="s">
        <v>799</v>
      </c>
      <c r="I447" s="163" t="s">
        <v>799</v>
      </c>
      <c r="J447" s="162">
        <v>1</v>
      </c>
      <c r="K447" s="289"/>
      <c r="L447" s="289" t="s">
        <v>167</v>
      </c>
      <c r="M447" s="158">
        <v>3</v>
      </c>
      <c r="N447" s="289" t="s">
        <v>1034</v>
      </c>
      <c r="O447" s="148">
        <v>100</v>
      </c>
      <c r="P447" s="148">
        <v>100</v>
      </c>
      <c r="Q447" s="148"/>
      <c r="R447" s="148">
        <v>100</v>
      </c>
      <c r="S447" s="148"/>
      <c r="T447" s="148"/>
      <c r="U447" s="148"/>
      <c r="V447" s="148"/>
      <c r="W447" s="158" t="s">
        <v>404</v>
      </c>
      <c r="X447" s="149" t="s">
        <v>169</v>
      </c>
      <c r="Y447" s="149" t="s">
        <v>378</v>
      </c>
      <c r="Z447" s="153">
        <v>46357</v>
      </c>
      <c r="AA447" s="153">
        <v>46357</v>
      </c>
      <c r="AB447" s="149"/>
      <c r="AC447" s="149"/>
      <c r="AD447" s="149"/>
      <c r="AE447" s="149"/>
      <c r="AF447" s="149" t="s">
        <v>1054</v>
      </c>
      <c r="AG447" s="149" t="s">
        <v>1035</v>
      </c>
      <c r="AH447" s="149">
        <v>876</v>
      </c>
      <c r="AI447" s="149" t="s">
        <v>73</v>
      </c>
      <c r="AJ447" s="149">
        <v>1</v>
      </c>
      <c r="AK447" s="163" t="s">
        <v>347</v>
      </c>
      <c r="AL447" s="149" t="s">
        <v>171</v>
      </c>
      <c r="AM447" s="153">
        <v>46357</v>
      </c>
      <c r="AN447" s="153">
        <v>46388</v>
      </c>
      <c r="AO447" s="153">
        <v>46752</v>
      </c>
      <c r="AP447" s="149">
        <v>2027</v>
      </c>
      <c r="AQ447" s="163" t="s">
        <v>1052</v>
      </c>
      <c r="AR447" s="149"/>
      <c r="AS447" s="149"/>
      <c r="AT447" s="149"/>
      <c r="AU447" s="153"/>
      <c r="AV447" s="197"/>
      <c r="AW447" s="180"/>
      <c r="AX447" s="149"/>
      <c r="AY447" s="149"/>
      <c r="AZ447" s="149"/>
      <c r="BA447" s="149"/>
      <c r="BB447" s="149"/>
    </row>
    <row r="448" spans="1:56" s="181" customFormat="1" ht="48" customHeight="1" x14ac:dyDescent="0.25">
      <c r="A448" s="289">
        <v>7</v>
      </c>
      <c r="B448" s="289" t="s">
        <v>2175</v>
      </c>
      <c r="C448" s="289" t="s">
        <v>60</v>
      </c>
      <c r="D448" s="163" t="s">
        <v>165</v>
      </c>
      <c r="E448" s="289" t="s">
        <v>341</v>
      </c>
      <c r="F448" s="289" t="s">
        <v>808</v>
      </c>
      <c r="G448" s="306" t="s">
        <v>1055</v>
      </c>
      <c r="H448" s="289" t="s">
        <v>1056</v>
      </c>
      <c r="I448" s="289" t="s">
        <v>1030</v>
      </c>
      <c r="J448" s="162">
        <v>2</v>
      </c>
      <c r="K448" s="289"/>
      <c r="L448" s="163" t="s">
        <v>167</v>
      </c>
      <c r="M448" s="289"/>
      <c r="N448" s="289" t="s">
        <v>345</v>
      </c>
      <c r="O448" s="148">
        <v>1042.622950819672</v>
      </c>
      <c r="P448" s="148">
        <v>1272</v>
      </c>
      <c r="Q448" s="148">
        <v>1272</v>
      </c>
      <c r="R448" s="148"/>
      <c r="S448" s="148"/>
      <c r="T448" s="148"/>
      <c r="U448" s="148"/>
      <c r="V448" s="148"/>
      <c r="W448" s="149" t="s">
        <v>87</v>
      </c>
      <c r="X448" s="149" t="s">
        <v>169</v>
      </c>
      <c r="Y448" s="149" t="s">
        <v>71</v>
      </c>
      <c r="Z448" s="153">
        <v>46083</v>
      </c>
      <c r="AA448" s="153">
        <v>46136</v>
      </c>
      <c r="AB448" s="149"/>
      <c r="AC448" s="149"/>
      <c r="AD448" s="149"/>
      <c r="AE448" s="149"/>
      <c r="AF448" s="149" t="s">
        <v>1057</v>
      </c>
      <c r="AG448" s="149" t="s">
        <v>1035</v>
      </c>
      <c r="AH448" s="149">
        <v>876</v>
      </c>
      <c r="AI448" s="149" t="s">
        <v>73</v>
      </c>
      <c r="AJ448" s="149">
        <v>1</v>
      </c>
      <c r="AK448" s="185" t="s">
        <v>347</v>
      </c>
      <c r="AL448" s="149" t="s">
        <v>171</v>
      </c>
      <c r="AM448" s="153">
        <v>46142</v>
      </c>
      <c r="AN448" s="153">
        <v>46142</v>
      </c>
      <c r="AO448" s="153">
        <v>46381</v>
      </c>
      <c r="AP448" s="149">
        <v>2026</v>
      </c>
      <c r="AQ448" s="149"/>
      <c r="AR448" s="149"/>
      <c r="AS448" s="149"/>
      <c r="AT448" s="149"/>
      <c r="AU448" s="153"/>
      <c r="AV448" s="197"/>
      <c r="AW448" s="180"/>
      <c r="AX448" s="149"/>
      <c r="AY448" s="149"/>
      <c r="AZ448" s="149"/>
      <c r="BA448" s="149"/>
      <c r="BB448" s="149"/>
    </row>
    <row r="449" spans="1:55" s="181" customFormat="1" ht="48" customHeight="1" x14ac:dyDescent="0.25">
      <c r="A449" s="289">
        <v>7</v>
      </c>
      <c r="B449" s="289" t="s">
        <v>2176</v>
      </c>
      <c r="C449" s="289" t="s">
        <v>60</v>
      </c>
      <c r="D449" s="163" t="s">
        <v>165</v>
      </c>
      <c r="E449" s="289" t="s">
        <v>341</v>
      </c>
      <c r="F449" s="289" t="s">
        <v>1004</v>
      </c>
      <c r="G449" s="306" t="s">
        <v>1058</v>
      </c>
      <c r="H449" s="289" t="s">
        <v>832</v>
      </c>
      <c r="I449" s="289" t="s">
        <v>831</v>
      </c>
      <c r="J449" s="289">
        <v>1</v>
      </c>
      <c r="K449" s="289"/>
      <c r="L449" s="163" t="s">
        <v>167</v>
      </c>
      <c r="M449" s="289"/>
      <c r="N449" s="289" t="s">
        <v>1034</v>
      </c>
      <c r="O449" s="148">
        <v>550</v>
      </c>
      <c r="P449" s="148">
        <v>550</v>
      </c>
      <c r="Q449" s="148">
        <v>550</v>
      </c>
      <c r="R449" s="148"/>
      <c r="S449" s="148"/>
      <c r="T449" s="148"/>
      <c r="U449" s="148"/>
      <c r="V449" s="148"/>
      <c r="W449" s="283" t="s">
        <v>2522</v>
      </c>
      <c r="X449" s="149" t="s">
        <v>169</v>
      </c>
      <c r="Y449" s="149" t="s">
        <v>71</v>
      </c>
      <c r="Z449" s="153">
        <v>46073</v>
      </c>
      <c r="AA449" s="153">
        <v>46073</v>
      </c>
      <c r="AB449" s="149"/>
      <c r="AC449" s="149"/>
      <c r="AD449" s="149"/>
      <c r="AE449" s="149"/>
      <c r="AF449" s="149" t="s">
        <v>1059</v>
      </c>
      <c r="AG449" s="149" t="s">
        <v>346</v>
      </c>
      <c r="AH449" s="149">
        <v>876</v>
      </c>
      <c r="AI449" s="149" t="s">
        <v>73</v>
      </c>
      <c r="AJ449" s="149">
        <v>1</v>
      </c>
      <c r="AK449" s="163" t="s">
        <v>347</v>
      </c>
      <c r="AL449" s="149" t="s">
        <v>171</v>
      </c>
      <c r="AM449" s="153">
        <v>46081</v>
      </c>
      <c r="AN449" s="153">
        <v>46081</v>
      </c>
      <c r="AO449" s="153">
        <v>46387</v>
      </c>
      <c r="AP449" s="149">
        <v>2026</v>
      </c>
      <c r="AQ449" s="149"/>
      <c r="AR449" s="149"/>
      <c r="AS449" s="149"/>
      <c r="AT449" s="149"/>
      <c r="AU449" s="153"/>
      <c r="AV449" s="197"/>
      <c r="AW449" s="180"/>
      <c r="AX449" s="149"/>
      <c r="AY449" s="149"/>
      <c r="AZ449" s="149"/>
      <c r="BA449" s="149"/>
      <c r="BB449" s="149"/>
    </row>
    <row r="450" spans="1:55" s="181" customFormat="1" ht="48" customHeight="1" x14ac:dyDescent="0.25">
      <c r="A450" s="289">
        <v>7</v>
      </c>
      <c r="B450" s="289" t="s">
        <v>2177</v>
      </c>
      <c r="C450" s="289" t="s">
        <v>60</v>
      </c>
      <c r="D450" s="163" t="s">
        <v>165</v>
      </c>
      <c r="E450" s="289" t="s">
        <v>341</v>
      </c>
      <c r="F450" s="289" t="s">
        <v>1004</v>
      </c>
      <c r="G450" s="306" t="s">
        <v>1060</v>
      </c>
      <c r="H450" s="289" t="s">
        <v>832</v>
      </c>
      <c r="I450" s="289" t="s">
        <v>831</v>
      </c>
      <c r="J450" s="289">
        <v>1</v>
      </c>
      <c r="K450" s="289"/>
      <c r="L450" s="163" t="s">
        <v>167</v>
      </c>
      <c r="M450" s="289"/>
      <c r="N450" s="289" t="s">
        <v>1034</v>
      </c>
      <c r="O450" s="148">
        <v>490</v>
      </c>
      <c r="P450" s="148">
        <v>490</v>
      </c>
      <c r="Q450" s="148">
        <v>490</v>
      </c>
      <c r="R450" s="148"/>
      <c r="S450" s="148"/>
      <c r="T450" s="148"/>
      <c r="U450" s="148"/>
      <c r="V450" s="148"/>
      <c r="W450" s="149" t="s">
        <v>404</v>
      </c>
      <c r="X450" s="149" t="s">
        <v>169</v>
      </c>
      <c r="Y450" s="149" t="s">
        <v>71</v>
      </c>
      <c r="Z450" s="153">
        <v>46073</v>
      </c>
      <c r="AA450" s="153">
        <v>46073</v>
      </c>
      <c r="AB450" s="149"/>
      <c r="AC450" s="149"/>
      <c r="AD450" s="149"/>
      <c r="AE450" s="149"/>
      <c r="AF450" s="149" t="s">
        <v>1059</v>
      </c>
      <c r="AG450" s="149" t="s">
        <v>346</v>
      </c>
      <c r="AH450" s="149">
        <v>876</v>
      </c>
      <c r="AI450" s="149" t="s">
        <v>73</v>
      </c>
      <c r="AJ450" s="149">
        <v>1</v>
      </c>
      <c r="AK450" s="163" t="s">
        <v>347</v>
      </c>
      <c r="AL450" s="149" t="s">
        <v>171</v>
      </c>
      <c r="AM450" s="153">
        <v>46081</v>
      </c>
      <c r="AN450" s="153">
        <v>46081</v>
      </c>
      <c r="AO450" s="153">
        <v>46387</v>
      </c>
      <c r="AP450" s="149">
        <v>2026</v>
      </c>
      <c r="AQ450" s="149"/>
      <c r="AR450" s="149"/>
      <c r="AS450" s="149"/>
      <c r="AT450" s="149"/>
      <c r="AU450" s="153"/>
      <c r="AV450" s="197"/>
      <c r="AW450" s="180"/>
      <c r="AX450" s="149"/>
      <c r="AY450" s="149"/>
      <c r="AZ450" s="149"/>
      <c r="BA450" s="149"/>
      <c r="BB450" s="149"/>
    </row>
    <row r="451" spans="1:55" s="181" customFormat="1" ht="48" customHeight="1" x14ac:dyDescent="0.25">
      <c r="A451" s="289">
        <v>7</v>
      </c>
      <c r="B451" s="289" t="s">
        <v>2178</v>
      </c>
      <c r="C451" s="289" t="s">
        <v>60</v>
      </c>
      <c r="D451" s="163" t="s">
        <v>165</v>
      </c>
      <c r="E451" s="289" t="s">
        <v>341</v>
      </c>
      <c r="F451" s="289" t="s">
        <v>1004</v>
      </c>
      <c r="G451" s="306" t="s">
        <v>1061</v>
      </c>
      <c r="H451" s="289" t="s">
        <v>832</v>
      </c>
      <c r="I451" s="289" t="s">
        <v>831</v>
      </c>
      <c r="J451" s="289">
        <v>1</v>
      </c>
      <c r="K451" s="289"/>
      <c r="L451" s="163" t="s">
        <v>167</v>
      </c>
      <c r="M451" s="289"/>
      <c r="N451" s="289" t="s">
        <v>1034</v>
      </c>
      <c r="O451" s="148">
        <v>450</v>
      </c>
      <c r="P451" s="148">
        <v>450</v>
      </c>
      <c r="Q451" s="148">
        <v>450</v>
      </c>
      <c r="R451" s="148"/>
      <c r="S451" s="148"/>
      <c r="T451" s="148"/>
      <c r="U451" s="148"/>
      <c r="V451" s="148"/>
      <c r="W451" s="149" t="s">
        <v>404</v>
      </c>
      <c r="X451" s="149" t="s">
        <v>169</v>
      </c>
      <c r="Y451" s="149" t="s">
        <v>71</v>
      </c>
      <c r="Z451" s="153">
        <v>46073</v>
      </c>
      <c r="AA451" s="153">
        <v>46073</v>
      </c>
      <c r="AB451" s="149"/>
      <c r="AC451" s="149"/>
      <c r="AD451" s="149"/>
      <c r="AE451" s="149"/>
      <c r="AF451" s="149" t="s">
        <v>1059</v>
      </c>
      <c r="AG451" s="149" t="s">
        <v>346</v>
      </c>
      <c r="AH451" s="149">
        <v>876</v>
      </c>
      <c r="AI451" s="149" t="s">
        <v>73</v>
      </c>
      <c r="AJ451" s="149">
        <v>1</v>
      </c>
      <c r="AK451" s="163" t="s">
        <v>347</v>
      </c>
      <c r="AL451" s="149" t="s">
        <v>171</v>
      </c>
      <c r="AM451" s="153">
        <v>46081</v>
      </c>
      <c r="AN451" s="153">
        <v>46081</v>
      </c>
      <c r="AO451" s="153">
        <v>46387</v>
      </c>
      <c r="AP451" s="149">
        <v>2026</v>
      </c>
      <c r="AQ451" s="149"/>
      <c r="AR451" s="149"/>
      <c r="AS451" s="149"/>
      <c r="AT451" s="149"/>
      <c r="AU451" s="153"/>
      <c r="AV451" s="197"/>
      <c r="AW451" s="180"/>
      <c r="AX451" s="149"/>
      <c r="AY451" s="149"/>
      <c r="AZ451" s="149"/>
      <c r="BA451" s="149"/>
      <c r="BB451" s="149"/>
    </row>
    <row r="452" spans="1:55" s="181" customFormat="1" ht="48" customHeight="1" x14ac:dyDescent="0.25">
      <c r="A452" s="289">
        <v>7</v>
      </c>
      <c r="B452" s="289" t="s">
        <v>2179</v>
      </c>
      <c r="C452" s="289" t="s">
        <v>60</v>
      </c>
      <c r="D452" s="163" t="s">
        <v>165</v>
      </c>
      <c r="E452" s="289" t="s">
        <v>341</v>
      </c>
      <c r="F452" s="289" t="s">
        <v>1004</v>
      </c>
      <c r="G452" s="306" t="s">
        <v>1062</v>
      </c>
      <c r="H452" s="289" t="s">
        <v>1063</v>
      </c>
      <c r="I452" s="289" t="s">
        <v>831</v>
      </c>
      <c r="J452" s="289">
        <v>1</v>
      </c>
      <c r="K452" s="289"/>
      <c r="L452" s="163" t="s">
        <v>167</v>
      </c>
      <c r="M452" s="289"/>
      <c r="N452" s="289" t="s">
        <v>1034</v>
      </c>
      <c r="O452" s="148">
        <v>474.05</v>
      </c>
      <c r="P452" s="148">
        <v>497.75250000000005</v>
      </c>
      <c r="Q452" s="148">
        <v>497.75250000000005</v>
      </c>
      <c r="R452" s="148"/>
      <c r="S452" s="148"/>
      <c r="T452" s="148"/>
      <c r="U452" s="148"/>
      <c r="V452" s="148"/>
      <c r="W452" s="149" t="s">
        <v>404</v>
      </c>
      <c r="X452" s="149" t="s">
        <v>169</v>
      </c>
      <c r="Y452" s="149" t="s">
        <v>71</v>
      </c>
      <c r="Z452" s="153">
        <v>46085</v>
      </c>
      <c r="AA452" s="153">
        <v>46137</v>
      </c>
      <c r="AB452" s="149"/>
      <c r="AC452" s="149"/>
      <c r="AD452" s="149"/>
      <c r="AE452" s="149"/>
      <c r="AF452" s="149" t="s">
        <v>1064</v>
      </c>
      <c r="AG452" s="149" t="s">
        <v>346</v>
      </c>
      <c r="AH452" s="149">
        <v>876</v>
      </c>
      <c r="AI452" s="149" t="s">
        <v>73</v>
      </c>
      <c r="AJ452" s="149">
        <v>1</v>
      </c>
      <c r="AK452" s="163" t="s">
        <v>347</v>
      </c>
      <c r="AL452" s="149" t="s">
        <v>171</v>
      </c>
      <c r="AM452" s="153">
        <v>46142</v>
      </c>
      <c r="AN452" s="153">
        <v>46142</v>
      </c>
      <c r="AO452" s="153">
        <v>46507</v>
      </c>
      <c r="AP452" s="149">
        <v>2027</v>
      </c>
      <c r="AQ452" s="149"/>
      <c r="AR452" s="149"/>
      <c r="AS452" s="149"/>
      <c r="AT452" s="149"/>
      <c r="AU452" s="153"/>
      <c r="AV452" s="197"/>
      <c r="AW452" s="180"/>
      <c r="AX452" s="149"/>
      <c r="AY452" s="149"/>
      <c r="AZ452" s="149"/>
      <c r="BA452" s="149"/>
      <c r="BB452" s="149"/>
    </row>
    <row r="453" spans="1:55" s="175" customFormat="1" ht="66" customHeight="1" x14ac:dyDescent="0.25">
      <c r="A453" s="289">
        <v>7</v>
      </c>
      <c r="B453" s="289" t="s">
        <v>2180</v>
      </c>
      <c r="C453" s="289" t="s">
        <v>60</v>
      </c>
      <c r="D453" s="163" t="s">
        <v>165</v>
      </c>
      <c r="E453" s="163" t="s">
        <v>200</v>
      </c>
      <c r="F453" s="163">
        <v>184</v>
      </c>
      <c r="G453" s="306" t="s">
        <v>862</v>
      </c>
      <c r="H453" s="289" t="s">
        <v>1065</v>
      </c>
      <c r="I453" s="289" t="s">
        <v>1066</v>
      </c>
      <c r="J453" s="288">
        <v>2</v>
      </c>
      <c r="K453" s="167"/>
      <c r="L453" s="167" t="s">
        <v>167</v>
      </c>
      <c r="M453" s="167"/>
      <c r="N453" s="163" t="s">
        <v>1067</v>
      </c>
      <c r="O453" s="165">
        <v>2571.5109836065571</v>
      </c>
      <c r="P453" s="148">
        <v>3137.2433999999998</v>
      </c>
      <c r="Q453" s="148" t="s">
        <v>1068</v>
      </c>
      <c r="R453" s="148">
        <v>3137.2433999999998</v>
      </c>
      <c r="S453" s="148" t="s">
        <v>179</v>
      </c>
      <c r="T453" s="148" t="s">
        <v>179</v>
      </c>
      <c r="U453" s="148"/>
      <c r="V453" s="148"/>
      <c r="W453" s="166" t="s">
        <v>87</v>
      </c>
      <c r="X453" s="149" t="s">
        <v>169</v>
      </c>
      <c r="Y453" s="149" t="s">
        <v>71</v>
      </c>
      <c r="Z453" s="161">
        <v>46248</v>
      </c>
      <c r="AA453" s="161">
        <f>Z453+50</f>
        <v>46298</v>
      </c>
      <c r="AB453" s="149"/>
      <c r="AC453" s="149"/>
      <c r="AD453" s="149"/>
      <c r="AE453" s="149"/>
      <c r="AF453" s="149" t="str">
        <f>G453</f>
        <v>Поставка новогодних подарков</v>
      </c>
      <c r="AG453" s="163" t="s">
        <v>1069</v>
      </c>
      <c r="AH453" s="149">
        <v>876</v>
      </c>
      <c r="AI453" s="149" t="s">
        <v>73</v>
      </c>
      <c r="AJ453" s="163">
        <v>1</v>
      </c>
      <c r="AK453" s="149">
        <v>32000000000</v>
      </c>
      <c r="AL453" s="149" t="s">
        <v>171</v>
      </c>
      <c r="AM453" s="153">
        <f>AA453+20</f>
        <v>46318</v>
      </c>
      <c r="AN453" s="161">
        <v>46318</v>
      </c>
      <c r="AO453" s="161">
        <v>46387</v>
      </c>
      <c r="AP453" s="163">
        <v>2026</v>
      </c>
      <c r="AQ453" s="149" t="s">
        <v>1070</v>
      </c>
      <c r="AR453" s="149" t="s">
        <v>179</v>
      </c>
      <c r="AS453" s="149"/>
      <c r="AT453" s="149"/>
      <c r="AU453" s="149"/>
      <c r="AV453" s="149"/>
      <c r="AW453" s="149"/>
      <c r="AX453" s="149"/>
      <c r="AY453" s="149"/>
      <c r="AZ453" s="167"/>
      <c r="BA453" s="149"/>
      <c r="BB453" s="149"/>
    </row>
    <row r="454" spans="1:55" s="175" customFormat="1" ht="54" customHeight="1" x14ac:dyDescent="0.25">
      <c r="A454" s="289">
        <v>7</v>
      </c>
      <c r="B454" s="289" t="s">
        <v>2181</v>
      </c>
      <c r="C454" s="289" t="s">
        <v>60</v>
      </c>
      <c r="D454" s="163" t="s">
        <v>165</v>
      </c>
      <c r="E454" s="289" t="s">
        <v>341</v>
      </c>
      <c r="F454" s="288" t="s">
        <v>858</v>
      </c>
      <c r="G454" s="306" t="s">
        <v>859</v>
      </c>
      <c r="H454" s="289" t="s">
        <v>860</v>
      </c>
      <c r="I454" s="289" t="s">
        <v>860</v>
      </c>
      <c r="J454" s="289">
        <v>1</v>
      </c>
      <c r="K454" s="289"/>
      <c r="L454" s="289" t="s">
        <v>167</v>
      </c>
      <c r="M454" s="158">
        <v>3</v>
      </c>
      <c r="N454" s="289" t="s">
        <v>345</v>
      </c>
      <c r="O454" s="148">
        <v>1232.7049180327867</v>
      </c>
      <c r="P454" s="148">
        <v>1503.8999999999999</v>
      </c>
      <c r="Q454" s="148"/>
      <c r="R454" s="148"/>
      <c r="S454" s="148"/>
      <c r="T454" s="148"/>
      <c r="U454" s="148"/>
      <c r="V454" s="148"/>
      <c r="W454" s="149" t="s">
        <v>377</v>
      </c>
      <c r="X454" s="149" t="s">
        <v>169</v>
      </c>
      <c r="Y454" s="149" t="s">
        <v>378</v>
      </c>
      <c r="Z454" s="161">
        <v>46384</v>
      </c>
      <c r="AA454" s="161">
        <v>46384</v>
      </c>
      <c r="AB454" s="152" t="s">
        <v>1749</v>
      </c>
      <c r="AC454" s="149" t="s">
        <v>1071</v>
      </c>
      <c r="AD454" s="149">
        <v>7724490000</v>
      </c>
      <c r="AE454" s="149">
        <v>420543001</v>
      </c>
      <c r="AF454" s="149" t="s">
        <v>859</v>
      </c>
      <c r="AG454" s="149" t="s">
        <v>345</v>
      </c>
      <c r="AH454" s="149">
        <v>876</v>
      </c>
      <c r="AI454" s="149" t="s">
        <v>73</v>
      </c>
      <c r="AJ454" s="149">
        <v>1</v>
      </c>
      <c r="AK454" s="166" t="s">
        <v>347</v>
      </c>
      <c r="AL454" s="149" t="s">
        <v>171</v>
      </c>
      <c r="AM454" s="161">
        <v>46384</v>
      </c>
      <c r="AN454" s="161">
        <v>46388</v>
      </c>
      <c r="AO454" s="161">
        <v>46752</v>
      </c>
      <c r="AP454" s="163">
        <v>2027</v>
      </c>
      <c r="AQ454" s="166"/>
      <c r="AR454" s="149"/>
      <c r="AS454" s="149"/>
      <c r="AT454" s="149"/>
      <c r="AU454" s="149"/>
      <c r="AV454" s="149"/>
      <c r="AW454" s="149"/>
      <c r="AX454" s="149"/>
      <c r="AY454" s="149"/>
      <c r="AZ454" s="149"/>
      <c r="BA454" s="149"/>
      <c r="BB454" s="149"/>
    </row>
    <row r="455" spans="1:55" s="181" customFormat="1" ht="107.25" customHeight="1" x14ac:dyDescent="0.25">
      <c r="A455" s="289">
        <v>7</v>
      </c>
      <c r="B455" s="289" t="s">
        <v>2182</v>
      </c>
      <c r="C455" s="289" t="s">
        <v>60</v>
      </c>
      <c r="D455" s="163" t="s">
        <v>165</v>
      </c>
      <c r="E455" s="289" t="s">
        <v>796</v>
      </c>
      <c r="F455" s="289" t="s">
        <v>855</v>
      </c>
      <c r="G455" s="306" t="s">
        <v>1072</v>
      </c>
      <c r="H455" s="289" t="s">
        <v>857</v>
      </c>
      <c r="I455" s="289" t="s">
        <v>857</v>
      </c>
      <c r="J455" s="289">
        <v>2</v>
      </c>
      <c r="K455" s="289"/>
      <c r="L455" s="289" t="s">
        <v>167</v>
      </c>
      <c r="M455" s="289"/>
      <c r="N455" s="289" t="s">
        <v>345</v>
      </c>
      <c r="O455" s="148">
        <v>20167.406557377046</v>
      </c>
      <c r="P455" s="148">
        <v>24604.235999999997</v>
      </c>
      <c r="Q455" s="148">
        <v>9266.5879999999997</v>
      </c>
      <c r="R455" s="148">
        <v>15337.647999999999</v>
      </c>
      <c r="S455" s="148"/>
      <c r="T455" s="148"/>
      <c r="U455" s="148"/>
      <c r="V455" s="148"/>
      <c r="W455" s="166" t="s">
        <v>87</v>
      </c>
      <c r="X455" s="149" t="s">
        <v>169</v>
      </c>
      <c r="Y455" s="149" t="s">
        <v>71</v>
      </c>
      <c r="Z455" s="153">
        <v>46093</v>
      </c>
      <c r="AA455" s="153">
        <v>46154</v>
      </c>
      <c r="AB455" s="149"/>
      <c r="AC455" s="149"/>
      <c r="AD455" s="149"/>
      <c r="AE455" s="149"/>
      <c r="AF455" s="149" t="s">
        <v>1072</v>
      </c>
      <c r="AG455" s="149" t="s">
        <v>1073</v>
      </c>
      <c r="AH455" s="149">
        <v>876</v>
      </c>
      <c r="AI455" s="149" t="s">
        <v>73</v>
      </c>
      <c r="AJ455" s="149">
        <v>1</v>
      </c>
      <c r="AK455" s="185">
        <v>32000000000</v>
      </c>
      <c r="AL455" s="149" t="s">
        <v>171</v>
      </c>
      <c r="AM455" s="153">
        <v>46164</v>
      </c>
      <c r="AN455" s="153">
        <v>46310</v>
      </c>
      <c r="AO455" s="153">
        <v>46674</v>
      </c>
      <c r="AP455" s="149">
        <v>2026</v>
      </c>
      <c r="AQ455" s="149"/>
      <c r="AR455" s="149"/>
      <c r="AS455" s="149"/>
      <c r="AT455" s="149"/>
      <c r="AU455" s="153"/>
      <c r="AV455" s="197"/>
      <c r="AW455" s="180"/>
      <c r="AX455" s="149"/>
      <c r="AY455" s="149"/>
      <c r="AZ455" s="149"/>
      <c r="BA455" s="149"/>
      <c r="BB455" s="149"/>
    </row>
    <row r="456" spans="1:55" s="181" customFormat="1" ht="114" customHeight="1" x14ac:dyDescent="0.25">
      <c r="A456" s="289">
        <v>7</v>
      </c>
      <c r="B456" s="289" t="s">
        <v>2183</v>
      </c>
      <c r="C456" s="289" t="s">
        <v>60</v>
      </c>
      <c r="D456" s="163" t="s">
        <v>165</v>
      </c>
      <c r="E456" s="289" t="s">
        <v>796</v>
      </c>
      <c r="F456" s="289" t="s">
        <v>870</v>
      </c>
      <c r="G456" s="306" t="s">
        <v>1074</v>
      </c>
      <c r="H456" s="289" t="s">
        <v>872</v>
      </c>
      <c r="I456" s="289" t="s">
        <v>872</v>
      </c>
      <c r="J456" s="289">
        <v>1</v>
      </c>
      <c r="K456" s="289"/>
      <c r="L456" s="289" t="s">
        <v>67</v>
      </c>
      <c r="M456" s="158">
        <v>3</v>
      </c>
      <c r="N456" s="289" t="s">
        <v>1075</v>
      </c>
      <c r="O456" s="148">
        <v>4440</v>
      </c>
      <c r="P456" s="148">
        <v>4440</v>
      </c>
      <c r="Q456" s="148">
        <v>0</v>
      </c>
      <c r="R456" s="148">
        <v>4440</v>
      </c>
      <c r="S456" s="148">
        <v>0</v>
      </c>
      <c r="T456" s="148">
        <v>0</v>
      </c>
      <c r="U456" s="148"/>
      <c r="V456" s="148"/>
      <c r="W456" s="149" t="s">
        <v>377</v>
      </c>
      <c r="X456" s="149" t="s">
        <v>169</v>
      </c>
      <c r="Y456" s="149" t="s">
        <v>378</v>
      </c>
      <c r="Z456" s="153">
        <v>46385</v>
      </c>
      <c r="AA456" s="153">
        <v>46385</v>
      </c>
      <c r="AB456" s="154" t="s">
        <v>1751</v>
      </c>
      <c r="AC456" s="149" t="s">
        <v>1076</v>
      </c>
      <c r="AD456" s="149">
        <v>4205250464</v>
      </c>
      <c r="AE456" s="149">
        <v>420501001</v>
      </c>
      <c r="AF456" s="149" t="s">
        <v>1077</v>
      </c>
      <c r="AG456" s="149" t="s">
        <v>170</v>
      </c>
      <c r="AH456" s="149">
        <v>876</v>
      </c>
      <c r="AI456" s="149" t="s">
        <v>73</v>
      </c>
      <c r="AJ456" s="149">
        <v>1</v>
      </c>
      <c r="AK456" s="166" t="s">
        <v>347</v>
      </c>
      <c r="AL456" s="149" t="s">
        <v>171</v>
      </c>
      <c r="AM456" s="153">
        <v>46385</v>
      </c>
      <c r="AN456" s="153">
        <v>46388</v>
      </c>
      <c r="AO456" s="153">
        <v>46752</v>
      </c>
      <c r="AP456" s="149">
        <v>2027</v>
      </c>
      <c r="AQ456" s="166"/>
      <c r="AR456" s="149"/>
      <c r="AS456" s="149"/>
      <c r="AT456" s="149"/>
      <c r="AU456" s="149"/>
      <c r="AV456" s="153"/>
      <c r="AW456" s="197"/>
      <c r="AX456" s="180"/>
      <c r="AY456" s="149"/>
      <c r="AZ456" s="149"/>
      <c r="BA456" s="149"/>
      <c r="BB456" s="149"/>
      <c r="BC456" s="149"/>
    </row>
    <row r="457" spans="1:55" s="181" customFormat="1" ht="38.25" x14ac:dyDescent="0.25">
      <c r="A457" s="289">
        <v>7</v>
      </c>
      <c r="B457" s="288" t="s">
        <v>2184</v>
      </c>
      <c r="C457" s="289" t="s">
        <v>60</v>
      </c>
      <c r="D457" s="289" t="s">
        <v>175</v>
      </c>
      <c r="E457" s="289" t="s">
        <v>200</v>
      </c>
      <c r="F457" s="289">
        <v>285</v>
      </c>
      <c r="G457" s="307" t="s">
        <v>1078</v>
      </c>
      <c r="H457" s="288" t="s">
        <v>579</v>
      </c>
      <c r="I457" s="288" t="s">
        <v>1079</v>
      </c>
      <c r="J457" s="289">
        <v>2</v>
      </c>
      <c r="K457" s="289"/>
      <c r="L457" s="289" t="s">
        <v>167</v>
      </c>
      <c r="M457" s="289"/>
      <c r="N457" s="162" t="s">
        <v>390</v>
      </c>
      <c r="O457" s="286">
        <v>38.452768524590162</v>
      </c>
      <c r="P457" s="148">
        <v>46.912377599999999</v>
      </c>
      <c r="Q457" s="286"/>
      <c r="R457" s="148">
        <v>46.912377599999999</v>
      </c>
      <c r="S457" s="286"/>
      <c r="T457" s="286"/>
      <c r="U457" s="286"/>
      <c r="V457" s="286"/>
      <c r="W457" s="149" t="s">
        <v>404</v>
      </c>
      <c r="X457" s="166" t="s">
        <v>178</v>
      </c>
      <c r="Y457" s="149" t="s">
        <v>378</v>
      </c>
      <c r="Z457" s="153">
        <v>46295</v>
      </c>
      <c r="AA457" s="153">
        <v>46356</v>
      </c>
      <c r="AB457" s="166"/>
      <c r="AC457" s="166"/>
      <c r="AD457" s="166"/>
      <c r="AE457" s="166"/>
      <c r="AF457" s="183" t="s">
        <v>1078</v>
      </c>
      <c r="AG457" s="166" t="s">
        <v>391</v>
      </c>
      <c r="AH457" s="149">
        <v>876</v>
      </c>
      <c r="AI457" s="149" t="s">
        <v>73</v>
      </c>
      <c r="AJ457" s="149">
        <v>100</v>
      </c>
      <c r="AK457" s="182" t="s">
        <v>181</v>
      </c>
      <c r="AL457" s="149" t="s">
        <v>392</v>
      </c>
      <c r="AM457" s="153">
        <v>46376</v>
      </c>
      <c r="AN457" s="153">
        <v>46376</v>
      </c>
      <c r="AO457" s="153">
        <v>46752</v>
      </c>
      <c r="AP457" s="149">
        <v>2027</v>
      </c>
      <c r="AQ457" s="166"/>
      <c r="AR457" s="166"/>
      <c r="AS457" s="166"/>
      <c r="AT457" s="166"/>
      <c r="AU457" s="166"/>
      <c r="AV457" s="166"/>
      <c r="AW457" s="166"/>
      <c r="AX457" s="166"/>
      <c r="AY457" s="166"/>
      <c r="AZ457" s="166"/>
      <c r="BA457" s="166"/>
      <c r="BB457" s="166"/>
    </row>
    <row r="458" spans="1:55" s="181" customFormat="1" ht="38.25" x14ac:dyDescent="0.25">
      <c r="A458" s="289">
        <v>7</v>
      </c>
      <c r="B458" s="288" t="s">
        <v>2185</v>
      </c>
      <c r="C458" s="289" t="s">
        <v>60</v>
      </c>
      <c r="D458" s="289" t="s">
        <v>175</v>
      </c>
      <c r="E458" s="289" t="s">
        <v>200</v>
      </c>
      <c r="F458" s="289">
        <v>203</v>
      </c>
      <c r="G458" s="307" t="s">
        <v>1080</v>
      </c>
      <c r="H458" s="288" t="s">
        <v>1065</v>
      </c>
      <c r="I458" s="288" t="s">
        <v>1081</v>
      </c>
      <c r="J458" s="289">
        <v>2</v>
      </c>
      <c r="K458" s="289"/>
      <c r="L458" s="289" t="s">
        <v>167</v>
      </c>
      <c r="M458" s="289"/>
      <c r="N458" s="162" t="s">
        <v>390</v>
      </c>
      <c r="O458" s="286">
        <v>31.068141639344251</v>
      </c>
      <c r="P458" s="148">
        <v>37.903132799999987</v>
      </c>
      <c r="Q458" s="286"/>
      <c r="R458" s="148">
        <v>37.903132799999987</v>
      </c>
      <c r="S458" s="286"/>
      <c r="T458" s="286"/>
      <c r="U458" s="286"/>
      <c r="V458" s="286"/>
      <c r="W458" s="149" t="s">
        <v>404</v>
      </c>
      <c r="X458" s="166" t="s">
        <v>178</v>
      </c>
      <c r="Y458" s="149" t="s">
        <v>378</v>
      </c>
      <c r="Z458" s="153">
        <v>46295</v>
      </c>
      <c r="AA458" s="153">
        <v>46356</v>
      </c>
      <c r="AB458" s="166"/>
      <c r="AC458" s="166"/>
      <c r="AD458" s="166"/>
      <c r="AE458" s="166"/>
      <c r="AF458" s="183" t="s">
        <v>1080</v>
      </c>
      <c r="AG458" s="166" t="s">
        <v>391</v>
      </c>
      <c r="AH458" s="149">
        <v>876</v>
      </c>
      <c r="AI458" s="149" t="s">
        <v>73</v>
      </c>
      <c r="AJ458" s="149">
        <v>100</v>
      </c>
      <c r="AK458" s="182" t="s">
        <v>181</v>
      </c>
      <c r="AL458" s="149" t="s">
        <v>392</v>
      </c>
      <c r="AM458" s="153">
        <v>46376</v>
      </c>
      <c r="AN458" s="153">
        <v>46376</v>
      </c>
      <c r="AO458" s="153">
        <v>46752</v>
      </c>
      <c r="AP458" s="149">
        <v>2027</v>
      </c>
      <c r="AQ458" s="166"/>
      <c r="AR458" s="166"/>
      <c r="AS458" s="166"/>
      <c r="AT458" s="166"/>
      <c r="AU458" s="166"/>
      <c r="AV458" s="166"/>
      <c r="AW458" s="166"/>
      <c r="AX458" s="166"/>
      <c r="AY458" s="166"/>
      <c r="AZ458" s="166"/>
      <c r="BA458" s="166"/>
      <c r="BB458" s="166"/>
    </row>
    <row r="459" spans="1:55" s="181" customFormat="1" ht="38.25" x14ac:dyDescent="0.25">
      <c r="A459" s="289">
        <v>7</v>
      </c>
      <c r="B459" s="288" t="s">
        <v>2186</v>
      </c>
      <c r="C459" s="289" t="s">
        <v>60</v>
      </c>
      <c r="D459" s="289" t="s">
        <v>175</v>
      </c>
      <c r="E459" s="289" t="s">
        <v>200</v>
      </c>
      <c r="F459" s="289">
        <v>308</v>
      </c>
      <c r="G459" s="167" t="s">
        <v>1082</v>
      </c>
      <c r="H459" s="288" t="s">
        <v>448</v>
      </c>
      <c r="I459" s="288" t="s">
        <v>448</v>
      </c>
      <c r="J459" s="289">
        <v>2</v>
      </c>
      <c r="K459" s="289"/>
      <c r="L459" s="289" t="s">
        <v>167</v>
      </c>
      <c r="M459" s="289"/>
      <c r="N459" s="162" t="s">
        <v>390</v>
      </c>
      <c r="O459" s="190">
        <v>1233.5368367213116</v>
      </c>
      <c r="P459" s="148">
        <v>1504.9149408000001</v>
      </c>
      <c r="Q459" s="148"/>
      <c r="R459" s="148">
        <v>1504.9149408000001</v>
      </c>
      <c r="S459" s="148"/>
      <c r="T459" s="148"/>
      <c r="U459" s="148"/>
      <c r="V459" s="148"/>
      <c r="W459" s="166" t="s">
        <v>87</v>
      </c>
      <c r="X459" s="166" t="s">
        <v>178</v>
      </c>
      <c r="Y459" s="149" t="s">
        <v>71</v>
      </c>
      <c r="Z459" s="153">
        <v>46295</v>
      </c>
      <c r="AA459" s="153">
        <v>46356</v>
      </c>
      <c r="AB459" s="153"/>
      <c r="AC459" s="153"/>
      <c r="AD459" s="149"/>
      <c r="AE459" s="149"/>
      <c r="AF459" s="183" t="s">
        <v>1082</v>
      </c>
      <c r="AG459" s="166" t="s">
        <v>391</v>
      </c>
      <c r="AH459" s="149">
        <v>876</v>
      </c>
      <c r="AI459" s="149" t="s">
        <v>73</v>
      </c>
      <c r="AJ459" s="149">
        <v>100</v>
      </c>
      <c r="AK459" s="182" t="s">
        <v>181</v>
      </c>
      <c r="AL459" s="149" t="s">
        <v>392</v>
      </c>
      <c r="AM459" s="153">
        <v>46376</v>
      </c>
      <c r="AN459" s="153">
        <v>46376</v>
      </c>
      <c r="AO459" s="153">
        <v>46752</v>
      </c>
      <c r="AP459" s="149">
        <v>2027</v>
      </c>
      <c r="AQ459" s="153"/>
      <c r="AR459" s="149"/>
      <c r="AS459" s="149"/>
      <c r="AT459" s="149"/>
      <c r="AU459" s="149"/>
      <c r="AV459" s="149"/>
      <c r="AW459" s="149"/>
      <c r="AX459" s="149"/>
      <c r="AY459" s="149"/>
      <c r="AZ459" s="149"/>
      <c r="BA459" s="149"/>
      <c r="BB459" s="149"/>
    </row>
    <row r="460" spans="1:55" s="181" customFormat="1" ht="38.25" x14ac:dyDescent="0.25">
      <c r="A460" s="289">
        <v>7</v>
      </c>
      <c r="B460" s="288" t="s">
        <v>2187</v>
      </c>
      <c r="C460" s="289" t="s">
        <v>60</v>
      </c>
      <c r="D460" s="289" t="s">
        <v>175</v>
      </c>
      <c r="E460" s="289" t="s">
        <v>200</v>
      </c>
      <c r="F460" s="289">
        <v>293</v>
      </c>
      <c r="G460" s="307" t="s">
        <v>1083</v>
      </c>
      <c r="H460" s="288" t="s">
        <v>1084</v>
      </c>
      <c r="I460" s="288" t="s">
        <v>1085</v>
      </c>
      <c r="J460" s="289">
        <v>2</v>
      </c>
      <c r="K460" s="289"/>
      <c r="L460" s="289" t="s">
        <v>167</v>
      </c>
      <c r="M460" s="289"/>
      <c r="N460" s="162" t="s">
        <v>390</v>
      </c>
      <c r="O460" s="286">
        <v>95.388786885245892</v>
      </c>
      <c r="P460" s="148">
        <v>116.37431999999998</v>
      </c>
      <c r="Q460" s="286"/>
      <c r="R460" s="148">
        <v>116.37431999999998</v>
      </c>
      <c r="S460" s="286"/>
      <c r="T460" s="286"/>
      <c r="U460" s="286"/>
      <c r="V460" s="286"/>
      <c r="W460" s="149" t="s">
        <v>404</v>
      </c>
      <c r="X460" s="166" t="s">
        <v>178</v>
      </c>
      <c r="Y460" s="149" t="s">
        <v>71</v>
      </c>
      <c r="Z460" s="153">
        <v>46295</v>
      </c>
      <c r="AA460" s="153">
        <v>46356</v>
      </c>
      <c r="AB460" s="166"/>
      <c r="AC460" s="166"/>
      <c r="AD460" s="166"/>
      <c r="AE460" s="166"/>
      <c r="AF460" s="183" t="s">
        <v>1083</v>
      </c>
      <c r="AG460" s="166" t="s">
        <v>391</v>
      </c>
      <c r="AH460" s="149">
        <v>876</v>
      </c>
      <c r="AI460" s="149" t="s">
        <v>73</v>
      </c>
      <c r="AJ460" s="149">
        <v>100</v>
      </c>
      <c r="AK460" s="182" t="s">
        <v>181</v>
      </c>
      <c r="AL460" s="149" t="s">
        <v>392</v>
      </c>
      <c r="AM460" s="153">
        <v>46376</v>
      </c>
      <c r="AN460" s="153">
        <v>46376</v>
      </c>
      <c r="AO460" s="153">
        <v>46752</v>
      </c>
      <c r="AP460" s="149">
        <v>2027</v>
      </c>
      <c r="AQ460" s="166"/>
      <c r="AR460" s="166"/>
      <c r="AS460" s="166"/>
      <c r="AT460" s="166"/>
      <c r="AU460" s="166"/>
      <c r="AV460" s="166"/>
      <c r="AW460" s="166"/>
      <c r="AX460" s="166"/>
      <c r="AY460" s="166"/>
      <c r="AZ460" s="166"/>
      <c r="BA460" s="166"/>
      <c r="BB460" s="166"/>
    </row>
    <row r="461" spans="1:55" s="181" customFormat="1" ht="38.25" x14ac:dyDescent="0.25">
      <c r="A461" s="289">
        <v>7</v>
      </c>
      <c r="B461" s="288" t="s">
        <v>2188</v>
      </c>
      <c r="C461" s="289" t="s">
        <v>60</v>
      </c>
      <c r="D461" s="289" t="s">
        <v>175</v>
      </c>
      <c r="E461" s="289" t="s">
        <v>200</v>
      </c>
      <c r="F461" s="289">
        <v>10</v>
      </c>
      <c r="G461" s="307" t="s">
        <v>1086</v>
      </c>
      <c r="H461" s="288" t="s">
        <v>1087</v>
      </c>
      <c r="I461" s="288" t="s">
        <v>1088</v>
      </c>
      <c r="J461" s="289">
        <v>2</v>
      </c>
      <c r="K461" s="289"/>
      <c r="L461" s="289" t="s">
        <v>167</v>
      </c>
      <c r="M461" s="289"/>
      <c r="N461" s="162" t="s">
        <v>390</v>
      </c>
      <c r="O461" s="286">
        <v>383.92522229508194</v>
      </c>
      <c r="P461" s="148">
        <v>468.38877119999995</v>
      </c>
      <c r="Q461" s="286"/>
      <c r="R461" s="148">
        <v>468.38877119999995</v>
      </c>
      <c r="S461" s="286"/>
      <c r="T461" s="286"/>
      <c r="U461" s="286"/>
      <c r="V461" s="286"/>
      <c r="W461" s="149" t="s">
        <v>404</v>
      </c>
      <c r="X461" s="166" t="s">
        <v>178</v>
      </c>
      <c r="Y461" s="149" t="s">
        <v>71</v>
      </c>
      <c r="Z461" s="153">
        <v>46295</v>
      </c>
      <c r="AA461" s="153">
        <v>46356</v>
      </c>
      <c r="AB461" s="166"/>
      <c r="AC461" s="166"/>
      <c r="AD461" s="166"/>
      <c r="AE461" s="166"/>
      <c r="AF461" s="183" t="s">
        <v>1086</v>
      </c>
      <c r="AG461" s="166" t="s">
        <v>391</v>
      </c>
      <c r="AH461" s="149">
        <v>876</v>
      </c>
      <c r="AI461" s="149" t="s">
        <v>73</v>
      </c>
      <c r="AJ461" s="149">
        <v>100</v>
      </c>
      <c r="AK461" s="182" t="s">
        <v>181</v>
      </c>
      <c r="AL461" s="149" t="s">
        <v>392</v>
      </c>
      <c r="AM461" s="153">
        <v>46376</v>
      </c>
      <c r="AN461" s="153">
        <v>46376</v>
      </c>
      <c r="AO461" s="153">
        <v>46752</v>
      </c>
      <c r="AP461" s="149">
        <v>2027</v>
      </c>
      <c r="AQ461" s="166"/>
      <c r="AR461" s="166"/>
      <c r="AS461" s="166"/>
      <c r="AT461" s="166"/>
      <c r="AU461" s="166"/>
      <c r="AV461" s="166"/>
      <c r="AW461" s="166"/>
      <c r="AX461" s="166"/>
      <c r="AY461" s="166"/>
      <c r="AZ461" s="166"/>
      <c r="BA461" s="166"/>
      <c r="BB461" s="166"/>
    </row>
    <row r="462" spans="1:55" s="181" customFormat="1" ht="38.25" x14ac:dyDescent="0.25">
      <c r="A462" s="289">
        <v>7</v>
      </c>
      <c r="B462" s="288" t="s">
        <v>2189</v>
      </c>
      <c r="C462" s="289" t="s">
        <v>60</v>
      </c>
      <c r="D462" s="289" t="s">
        <v>175</v>
      </c>
      <c r="E462" s="289" t="s">
        <v>200</v>
      </c>
      <c r="F462" s="289">
        <v>15</v>
      </c>
      <c r="G462" s="307" t="s">
        <v>1089</v>
      </c>
      <c r="H462" s="288" t="s">
        <v>430</v>
      </c>
      <c r="I462" s="287" t="s">
        <v>492</v>
      </c>
      <c r="J462" s="289">
        <v>2</v>
      </c>
      <c r="K462" s="289"/>
      <c r="L462" s="289" t="s">
        <v>167</v>
      </c>
      <c r="M462" s="289"/>
      <c r="N462" s="162" t="s">
        <v>390</v>
      </c>
      <c r="O462" s="286">
        <v>189.32528655737704</v>
      </c>
      <c r="P462" s="148">
        <v>230.97684959999998</v>
      </c>
      <c r="Q462" s="286"/>
      <c r="R462" s="148">
        <v>230.97684959999998</v>
      </c>
      <c r="S462" s="286"/>
      <c r="T462" s="286"/>
      <c r="U462" s="286"/>
      <c r="V462" s="286"/>
      <c r="W462" s="149" t="s">
        <v>404</v>
      </c>
      <c r="X462" s="166" t="s">
        <v>178</v>
      </c>
      <c r="Y462" s="149" t="s">
        <v>71</v>
      </c>
      <c r="Z462" s="153">
        <v>46295</v>
      </c>
      <c r="AA462" s="153">
        <v>46356</v>
      </c>
      <c r="AB462" s="166"/>
      <c r="AC462" s="166"/>
      <c r="AD462" s="166"/>
      <c r="AE462" s="166"/>
      <c r="AF462" s="183" t="s">
        <v>1089</v>
      </c>
      <c r="AG462" s="166" t="s">
        <v>391</v>
      </c>
      <c r="AH462" s="149">
        <v>876</v>
      </c>
      <c r="AI462" s="149" t="s">
        <v>73</v>
      </c>
      <c r="AJ462" s="149">
        <v>100</v>
      </c>
      <c r="AK462" s="182" t="s">
        <v>181</v>
      </c>
      <c r="AL462" s="149" t="s">
        <v>392</v>
      </c>
      <c r="AM462" s="153">
        <v>46376</v>
      </c>
      <c r="AN462" s="153">
        <v>46376</v>
      </c>
      <c r="AO462" s="153">
        <v>46752</v>
      </c>
      <c r="AP462" s="149">
        <v>2027</v>
      </c>
      <c r="AQ462" s="166"/>
      <c r="AR462" s="166"/>
      <c r="AS462" s="166"/>
      <c r="AT462" s="166"/>
      <c r="AU462" s="166"/>
      <c r="AV462" s="166"/>
      <c r="AW462" s="166"/>
      <c r="AX462" s="166"/>
      <c r="AY462" s="166"/>
      <c r="AZ462" s="166"/>
      <c r="BA462" s="166"/>
      <c r="BB462" s="166"/>
    </row>
    <row r="463" spans="1:55" s="181" customFormat="1" ht="38.25" x14ac:dyDescent="0.25">
      <c r="A463" s="289">
        <v>7</v>
      </c>
      <c r="B463" s="288" t="s">
        <v>2190</v>
      </c>
      <c r="C463" s="289" t="s">
        <v>60</v>
      </c>
      <c r="D463" s="289" t="s">
        <v>175</v>
      </c>
      <c r="E463" s="289" t="s">
        <v>200</v>
      </c>
      <c r="F463" s="289">
        <v>16</v>
      </c>
      <c r="G463" s="167" t="s">
        <v>1090</v>
      </c>
      <c r="H463" s="288" t="s">
        <v>1091</v>
      </c>
      <c r="I463" s="288" t="s">
        <v>1091</v>
      </c>
      <c r="J463" s="289">
        <v>2</v>
      </c>
      <c r="K463" s="289"/>
      <c r="L463" s="289" t="s">
        <v>167</v>
      </c>
      <c r="M463" s="289"/>
      <c r="N463" s="162" t="s">
        <v>390</v>
      </c>
      <c r="O463" s="190">
        <v>2698.4141350819668</v>
      </c>
      <c r="P463" s="148">
        <v>3292.0652447999996</v>
      </c>
      <c r="Q463" s="148"/>
      <c r="R463" s="148">
        <v>3292.0652447999996</v>
      </c>
      <c r="S463" s="148"/>
      <c r="T463" s="148"/>
      <c r="U463" s="148"/>
      <c r="V463" s="148"/>
      <c r="W463" s="166" t="s">
        <v>87</v>
      </c>
      <c r="X463" s="166" t="s">
        <v>178</v>
      </c>
      <c r="Y463" s="149" t="s">
        <v>71</v>
      </c>
      <c r="Z463" s="153">
        <v>46295</v>
      </c>
      <c r="AA463" s="153">
        <v>46356</v>
      </c>
      <c r="AB463" s="149"/>
      <c r="AC463" s="149"/>
      <c r="AD463" s="149"/>
      <c r="AE463" s="149"/>
      <c r="AF463" s="183" t="s">
        <v>1090</v>
      </c>
      <c r="AG463" s="163" t="s">
        <v>391</v>
      </c>
      <c r="AH463" s="149">
        <v>876</v>
      </c>
      <c r="AI463" s="149" t="s">
        <v>73</v>
      </c>
      <c r="AJ463" s="149">
        <v>100</v>
      </c>
      <c r="AK463" s="182" t="s">
        <v>181</v>
      </c>
      <c r="AL463" s="149" t="s">
        <v>392</v>
      </c>
      <c r="AM463" s="153">
        <v>46376</v>
      </c>
      <c r="AN463" s="153">
        <v>46376</v>
      </c>
      <c r="AO463" s="153">
        <v>46752</v>
      </c>
      <c r="AP463" s="149">
        <v>2027</v>
      </c>
      <c r="AQ463" s="149"/>
      <c r="AR463" s="149"/>
      <c r="AS463" s="149"/>
      <c r="AT463" s="149"/>
      <c r="AU463" s="153"/>
      <c r="AV463" s="197"/>
      <c r="AW463" s="180"/>
      <c r="AX463" s="149"/>
      <c r="AY463" s="149"/>
      <c r="AZ463" s="149"/>
      <c r="BA463" s="149"/>
      <c r="BB463" s="149"/>
    </row>
    <row r="464" spans="1:55" s="181" customFormat="1" ht="38.25" x14ac:dyDescent="0.25">
      <c r="A464" s="289">
        <v>7</v>
      </c>
      <c r="B464" s="288" t="s">
        <v>2191</v>
      </c>
      <c r="C464" s="289" t="s">
        <v>60</v>
      </c>
      <c r="D464" s="289" t="s">
        <v>175</v>
      </c>
      <c r="E464" s="289" t="s">
        <v>200</v>
      </c>
      <c r="F464" s="289">
        <v>20</v>
      </c>
      <c r="G464" s="307" t="s">
        <v>1092</v>
      </c>
      <c r="H464" s="288" t="s">
        <v>1093</v>
      </c>
      <c r="I464" s="288" t="s">
        <v>1093</v>
      </c>
      <c r="J464" s="289">
        <v>2</v>
      </c>
      <c r="K464" s="289"/>
      <c r="L464" s="289" t="s">
        <v>167</v>
      </c>
      <c r="M464" s="289"/>
      <c r="N464" s="162" t="s">
        <v>390</v>
      </c>
      <c r="O464" s="286">
        <v>780.36156590163932</v>
      </c>
      <c r="P464" s="148">
        <v>952.04111039999998</v>
      </c>
      <c r="Q464" s="286"/>
      <c r="R464" s="148">
        <v>952.04111039999998</v>
      </c>
      <c r="S464" s="286"/>
      <c r="T464" s="286"/>
      <c r="U464" s="286"/>
      <c r="V464" s="286"/>
      <c r="W464" s="166" t="s">
        <v>87</v>
      </c>
      <c r="X464" s="166" t="s">
        <v>178</v>
      </c>
      <c r="Y464" s="149" t="s">
        <v>71</v>
      </c>
      <c r="Z464" s="153">
        <v>46295</v>
      </c>
      <c r="AA464" s="153">
        <v>46356</v>
      </c>
      <c r="AB464" s="166"/>
      <c r="AC464" s="166"/>
      <c r="AD464" s="166"/>
      <c r="AE464" s="166"/>
      <c r="AF464" s="183" t="s">
        <v>1092</v>
      </c>
      <c r="AG464" s="166" t="s">
        <v>391</v>
      </c>
      <c r="AH464" s="149">
        <v>876</v>
      </c>
      <c r="AI464" s="149" t="s">
        <v>73</v>
      </c>
      <c r="AJ464" s="149">
        <v>100</v>
      </c>
      <c r="AK464" s="182" t="s">
        <v>181</v>
      </c>
      <c r="AL464" s="149" t="s">
        <v>392</v>
      </c>
      <c r="AM464" s="153">
        <v>46376</v>
      </c>
      <c r="AN464" s="153">
        <v>46376</v>
      </c>
      <c r="AO464" s="153">
        <v>46752</v>
      </c>
      <c r="AP464" s="149">
        <v>2027</v>
      </c>
      <c r="AQ464" s="166"/>
      <c r="AR464" s="166"/>
      <c r="AS464" s="166"/>
      <c r="AT464" s="166"/>
      <c r="AU464" s="166"/>
      <c r="AV464" s="166"/>
      <c r="AW464" s="166"/>
      <c r="AX464" s="166"/>
      <c r="AY464" s="166"/>
      <c r="AZ464" s="166"/>
      <c r="BA464" s="166"/>
      <c r="BB464" s="166"/>
    </row>
    <row r="465" spans="1:54" s="181" customFormat="1" ht="38.25" x14ac:dyDescent="0.25">
      <c r="A465" s="289">
        <v>7</v>
      </c>
      <c r="B465" s="288" t="s">
        <v>2192</v>
      </c>
      <c r="C465" s="289" t="s">
        <v>60</v>
      </c>
      <c r="D465" s="289" t="s">
        <v>175</v>
      </c>
      <c r="E465" s="289" t="s">
        <v>200</v>
      </c>
      <c r="F465" s="289">
        <v>24</v>
      </c>
      <c r="G465" s="307" t="s">
        <v>1094</v>
      </c>
      <c r="H465" s="288" t="s">
        <v>448</v>
      </c>
      <c r="I465" s="288" t="s">
        <v>1095</v>
      </c>
      <c r="J465" s="289">
        <v>2</v>
      </c>
      <c r="K465" s="289"/>
      <c r="L465" s="289" t="s">
        <v>167</v>
      </c>
      <c r="M465" s="289"/>
      <c r="N465" s="162" t="s">
        <v>390</v>
      </c>
      <c r="O465" s="286">
        <v>9.1098649180327875</v>
      </c>
      <c r="P465" s="148">
        <v>11.1140352</v>
      </c>
      <c r="Q465" s="286"/>
      <c r="R465" s="148">
        <v>11.1140352</v>
      </c>
      <c r="S465" s="286"/>
      <c r="T465" s="286"/>
      <c r="U465" s="286"/>
      <c r="V465" s="286"/>
      <c r="W465" s="149" t="s">
        <v>404</v>
      </c>
      <c r="X465" s="166" t="s">
        <v>178</v>
      </c>
      <c r="Y465" s="149" t="s">
        <v>378</v>
      </c>
      <c r="Z465" s="153">
        <v>46295</v>
      </c>
      <c r="AA465" s="153">
        <v>46356</v>
      </c>
      <c r="AB465" s="166"/>
      <c r="AC465" s="166"/>
      <c r="AD465" s="166"/>
      <c r="AE465" s="166"/>
      <c r="AF465" s="183" t="s">
        <v>1094</v>
      </c>
      <c r="AG465" s="166" t="s">
        <v>391</v>
      </c>
      <c r="AH465" s="149">
        <v>876</v>
      </c>
      <c r="AI465" s="149" t="s">
        <v>73</v>
      </c>
      <c r="AJ465" s="149">
        <v>100</v>
      </c>
      <c r="AK465" s="182" t="s">
        <v>181</v>
      </c>
      <c r="AL465" s="149" t="s">
        <v>392</v>
      </c>
      <c r="AM465" s="153">
        <v>46376</v>
      </c>
      <c r="AN465" s="153">
        <v>46376</v>
      </c>
      <c r="AO465" s="153">
        <v>46752</v>
      </c>
      <c r="AP465" s="149">
        <v>2027</v>
      </c>
      <c r="AQ465" s="166"/>
      <c r="AR465" s="166"/>
      <c r="AS465" s="166"/>
      <c r="AT465" s="166"/>
      <c r="AU465" s="166"/>
      <c r="AV465" s="166"/>
      <c r="AW465" s="166"/>
      <c r="AX465" s="166"/>
      <c r="AY465" s="166"/>
      <c r="AZ465" s="166"/>
      <c r="BA465" s="166"/>
      <c r="BB465" s="166"/>
    </row>
    <row r="466" spans="1:54" s="181" customFormat="1" ht="38.25" x14ac:dyDescent="0.25">
      <c r="A466" s="289">
        <v>7</v>
      </c>
      <c r="B466" s="288" t="s">
        <v>2193</v>
      </c>
      <c r="C466" s="289" t="s">
        <v>60</v>
      </c>
      <c r="D466" s="289" t="s">
        <v>175</v>
      </c>
      <c r="E466" s="289" t="s">
        <v>200</v>
      </c>
      <c r="F466" s="289">
        <v>71</v>
      </c>
      <c r="G466" s="307" t="s">
        <v>1096</v>
      </c>
      <c r="H466" s="288" t="s">
        <v>1097</v>
      </c>
      <c r="I466" s="288" t="s">
        <v>1098</v>
      </c>
      <c r="J466" s="289">
        <v>2</v>
      </c>
      <c r="K466" s="289"/>
      <c r="L466" s="289" t="s">
        <v>167</v>
      </c>
      <c r="M466" s="289"/>
      <c r="N466" s="162" t="s">
        <v>390</v>
      </c>
      <c r="O466" s="286">
        <v>219.93226229508193</v>
      </c>
      <c r="P466" s="148">
        <v>268.31735999999995</v>
      </c>
      <c r="Q466" s="286"/>
      <c r="R466" s="148">
        <v>268.31735999999995</v>
      </c>
      <c r="S466" s="286"/>
      <c r="T466" s="286"/>
      <c r="U466" s="286"/>
      <c r="V466" s="286"/>
      <c r="W466" s="149" t="s">
        <v>404</v>
      </c>
      <c r="X466" s="166" t="s">
        <v>178</v>
      </c>
      <c r="Y466" s="149" t="s">
        <v>71</v>
      </c>
      <c r="Z466" s="153">
        <v>46295</v>
      </c>
      <c r="AA466" s="153">
        <v>46356</v>
      </c>
      <c r="AB466" s="166"/>
      <c r="AC466" s="166"/>
      <c r="AD466" s="166"/>
      <c r="AE466" s="166"/>
      <c r="AF466" s="183" t="s">
        <v>1096</v>
      </c>
      <c r="AG466" s="166" t="s">
        <v>391</v>
      </c>
      <c r="AH466" s="149">
        <v>876</v>
      </c>
      <c r="AI466" s="149" t="s">
        <v>73</v>
      </c>
      <c r="AJ466" s="149">
        <v>100</v>
      </c>
      <c r="AK466" s="182" t="s">
        <v>181</v>
      </c>
      <c r="AL466" s="149" t="s">
        <v>392</v>
      </c>
      <c r="AM466" s="153">
        <v>46376</v>
      </c>
      <c r="AN466" s="153">
        <v>46376</v>
      </c>
      <c r="AO466" s="153">
        <v>46752</v>
      </c>
      <c r="AP466" s="149">
        <v>2027</v>
      </c>
      <c r="AQ466" s="166"/>
      <c r="AR466" s="166"/>
      <c r="AS466" s="166"/>
      <c r="AT466" s="166"/>
      <c r="AU466" s="166"/>
      <c r="AV466" s="166"/>
      <c r="AW466" s="166"/>
      <c r="AX466" s="166"/>
      <c r="AY466" s="166"/>
      <c r="AZ466" s="166"/>
      <c r="BA466" s="166"/>
      <c r="BB466" s="166"/>
    </row>
    <row r="467" spans="1:54" s="181" customFormat="1" ht="38.25" x14ac:dyDescent="0.25">
      <c r="A467" s="289">
        <v>7</v>
      </c>
      <c r="B467" s="288" t="s">
        <v>2194</v>
      </c>
      <c r="C467" s="289" t="s">
        <v>60</v>
      </c>
      <c r="D467" s="289" t="s">
        <v>175</v>
      </c>
      <c r="E467" s="289" t="s">
        <v>200</v>
      </c>
      <c r="F467" s="289">
        <v>321</v>
      </c>
      <c r="G467" s="307" t="s">
        <v>1099</v>
      </c>
      <c r="H467" s="288" t="s">
        <v>1100</v>
      </c>
      <c r="I467" s="288" t="s">
        <v>1101</v>
      </c>
      <c r="J467" s="289">
        <v>2</v>
      </c>
      <c r="K467" s="289"/>
      <c r="L467" s="289" t="s">
        <v>167</v>
      </c>
      <c r="M467" s="289"/>
      <c r="N467" s="162" t="s">
        <v>390</v>
      </c>
      <c r="O467" s="286">
        <v>693.8596327868853</v>
      </c>
      <c r="P467" s="148">
        <v>846.50875200000007</v>
      </c>
      <c r="Q467" s="286"/>
      <c r="R467" s="148">
        <v>846.50875200000007</v>
      </c>
      <c r="S467" s="286"/>
      <c r="T467" s="286"/>
      <c r="U467" s="286"/>
      <c r="V467" s="286"/>
      <c r="W467" s="166" t="s">
        <v>87</v>
      </c>
      <c r="X467" s="166" t="s">
        <v>178</v>
      </c>
      <c r="Y467" s="149" t="s">
        <v>71</v>
      </c>
      <c r="Z467" s="153">
        <v>46295</v>
      </c>
      <c r="AA467" s="153">
        <v>46356</v>
      </c>
      <c r="AB467" s="166"/>
      <c r="AC467" s="166"/>
      <c r="AD467" s="166"/>
      <c r="AE467" s="166"/>
      <c r="AF467" s="183" t="s">
        <v>1099</v>
      </c>
      <c r="AG467" s="166" t="s">
        <v>391</v>
      </c>
      <c r="AH467" s="149">
        <v>876</v>
      </c>
      <c r="AI467" s="149" t="s">
        <v>73</v>
      </c>
      <c r="AJ467" s="149">
        <v>100</v>
      </c>
      <c r="AK467" s="182" t="s">
        <v>181</v>
      </c>
      <c r="AL467" s="149" t="s">
        <v>392</v>
      </c>
      <c r="AM467" s="153">
        <v>46376</v>
      </c>
      <c r="AN467" s="153">
        <v>46376</v>
      </c>
      <c r="AO467" s="153">
        <v>46752</v>
      </c>
      <c r="AP467" s="149">
        <v>2027</v>
      </c>
      <c r="AQ467" s="166"/>
      <c r="AR467" s="166"/>
      <c r="AS467" s="166"/>
      <c r="AT467" s="166"/>
      <c r="AU467" s="166"/>
      <c r="AV467" s="166"/>
      <c r="AW467" s="166"/>
      <c r="AX467" s="166"/>
      <c r="AY467" s="166"/>
      <c r="AZ467" s="166"/>
      <c r="BA467" s="166"/>
      <c r="BB467" s="166"/>
    </row>
    <row r="468" spans="1:54" s="181" customFormat="1" ht="38.25" x14ac:dyDescent="0.25">
      <c r="A468" s="289">
        <v>7</v>
      </c>
      <c r="B468" s="288" t="s">
        <v>2195</v>
      </c>
      <c r="C468" s="289" t="s">
        <v>60</v>
      </c>
      <c r="D468" s="289" t="s">
        <v>175</v>
      </c>
      <c r="E468" s="289" t="s">
        <v>200</v>
      </c>
      <c r="F468" s="289">
        <v>205</v>
      </c>
      <c r="G468" s="307" t="s">
        <v>1102</v>
      </c>
      <c r="H468" s="288" t="s">
        <v>1091</v>
      </c>
      <c r="I468" s="288" t="s">
        <v>1103</v>
      </c>
      <c r="J468" s="289">
        <v>2</v>
      </c>
      <c r="K468" s="289"/>
      <c r="L468" s="289" t="s">
        <v>167</v>
      </c>
      <c r="M468" s="289"/>
      <c r="N468" s="162" t="s">
        <v>390</v>
      </c>
      <c r="O468" s="286">
        <v>37.758169180327869</v>
      </c>
      <c r="P468" s="148">
        <v>46.064966399999996</v>
      </c>
      <c r="Q468" s="286"/>
      <c r="R468" s="148">
        <v>46.064966399999996</v>
      </c>
      <c r="S468" s="286"/>
      <c r="T468" s="286"/>
      <c r="U468" s="286"/>
      <c r="V468" s="286"/>
      <c r="W468" s="149" t="s">
        <v>404</v>
      </c>
      <c r="X468" s="166" t="s">
        <v>178</v>
      </c>
      <c r="Y468" s="149" t="s">
        <v>378</v>
      </c>
      <c r="Z468" s="153">
        <v>46295</v>
      </c>
      <c r="AA468" s="153">
        <v>46356</v>
      </c>
      <c r="AB468" s="166"/>
      <c r="AC468" s="166"/>
      <c r="AD468" s="166"/>
      <c r="AE468" s="166"/>
      <c r="AF468" s="183" t="s">
        <v>1102</v>
      </c>
      <c r="AG468" s="166" t="s">
        <v>391</v>
      </c>
      <c r="AH468" s="149">
        <v>876</v>
      </c>
      <c r="AI468" s="149" t="s">
        <v>73</v>
      </c>
      <c r="AJ468" s="149">
        <v>100</v>
      </c>
      <c r="AK468" s="182" t="s">
        <v>181</v>
      </c>
      <c r="AL468" s="149" t="s">
        <v>392</v>
      </c>
      <c r="AM468" s="153">
        <v>46376</v>
      </c>
      <c r="AN468" s="153">
        <v>46376</v>
      </c>
      <c r="AO468" s="153">
        <v>46752</v>
      </c>
      <c r="AP468" s="149">
        <v>2027</v>
      </c>
      <c r="AQ468" s="166"/>
      <c r="AR468" s="166"/>
      <c r="AS468" s="166"/>
      <c r="AT468" s="166"/>
      <c r="AU468" s="166"/>
      <c r="AV468" s="166"/>
      <c r="AW468" s="166"/>
      <c r="AX468" s="166"/>
      <c r="AY468" s="166"/>
      <c r="AZ468" s="166"/>
      <c r="BA468" s="166"/>
      <c r="BB468" s="166"/>
    </row>
    <row r="469" spans="1:54" s="181" customFormat="1" ht="38.25" x14ac:dyDescent="0.25">
      <c r="A469" s="289">
        <v>7</v>
      </c>
      <c r="B469" s="288" t="s">
        <v>2196</v>
      </c>
      <c r="C469" s="289" t="s">
        <v>60</v>
      </c>
      <c r="D469" s="289" t="s">
        <v>175</v>
      </c>
      <c r="E469" s="289" t="s">
        <v>200</v>
      </c>
      <c r="F469" s="289">
        <v>175</v>
      </c>
      <c r="G469" s="167" t="s">
        <v>1104</v>
      </c>
      <c r="H469" s="288" t="s">
        <v>1105</v>
      </c>
      <c r="I469" s="288" t="s">
        <v>1105</v>
      </c>
      <c r="J469" s="289">
        <v>2</v>
      </c>
      <c r="K469" s="289"/>
      <c r="L469" s="289" t="s">
        <v>167</v>
      </c>
      <c r="M469" s="289"/>
      <c r="N469" s="162" t="s">
        <v>390</v>
      </c>
      <c r="O469" s="190">
        <v>58.434834098360668</v>
      </c>
      <c r="P469" s="148">
        <v>71.290497600000009</v>
      </c>
      <c r="Q469" s="165"/>
      <c r="R469" s="148">
        <v>71.290497600000009</v>
      </c>
      <c r="S469" s="165"/>
      <c r="T469" s="165"/>
      <c r="U469" s="165"/>
      <c r="V469" s="165"/>
      <c r="W469" s="149" t="s">
        <v>404</v>
      </c>
      <c r="X469" s="166" t="s">
        <v>178</v>
      </c>
      <c r="Y469" s="149" t="s">
        <v>378</v>
      </c>
      <c r="Z469" s="153">
        <v>46295</v>
      </c>
      <c r="AA469" s="153">
        <v>46356</v>
      </c>
      <c r="AB469" s="166"/>
      <c r="AC469" s="166"/>
      <c r="AD469" s="166"/>
      <c r="AE469" s="166"/>
      <c r="AF469" s="183" t="s">
        <v>1104</v>
      </c>
      <c r="AG469" s="166" t="s">
        <v>391</v>
      </c>
      <c r="AH469" s="149">
        <v>876</v>
      </c>
      <c r="AI469" s="149" t="s">
        <v>73</v>
      </c>
      <c r="AJ469" s="149">
        <v>100</v>
      </c>
      <c r="AK469" s="182" t="s">
        <v>181</v>
      </c>
      <c r="AL469" s="149" t="s">
        <v>392</v>
      </c>
      <c r="AM469" s="153">
        <v>46376</v>
      </c>
      <c r="AN469" s="153">
        <v>46376</v>
      </c>
      <c r="AO469" s="153">
        <v>46752</v>
      </c>
      <c r="AP469" s="149">
        <v>2027</v>
      </c>
      <c r="AQ469" s="166"/>
      <c r="AR469" s="166"/>
      <c r="AS469" s="166"/>
      <c r="AT469" s="166"/>
      <c r="AU469" s="166"/>
      <c r="AV469" s="166"/>
      <c r="AW469" s="166"/>
      <c r="AX469" s="166"/>
      <c r="AY469" s="166"/>
      <c r="AZ469" s="166"/>
      <c r="BA469" s="166"/>
      <c r="BB469" s="166"/>
    </row>
    <row r="470" spans="1:54" s="181" customFormat="1" ht="38.25" x14ac:dyDescent="0.25">
      <c r="A470" s="289">
        <v>7</v>
      </c>
      <c r="B470" s="288" t="s">
        <v>2197</v>
      </c>
      <c r="C470" s="289" t="s">
        <v>60</v>
      </c>
      <c r="D470" s="289" t="s">
        <v>175</v>
      </c>
      <c r="E470" s="289" t="s">
        <v>200</v>
      </c>
      <c r="F470" s="289">
        <v>53</v>
      </c>
      <c r="G470" s="307" t="s">
        <v>550</v>
      </c>
      <c r="H470" s="288" t="s">
        <v>1106</v>
      </c>
      <c r="I470" s="288" t="s">
        <v>1107</v>
      </c>
      <c r="J470" s="289">
        <v>2</v>
      </c>
      <c r="K470" s="289"/>
      <c r="L470" s="289" t="s">
        <v>167</v>
      </c>
      <c r="M470" s="289"/>
      <c r="N470" s="162" t="s">
        <v>390</v>
      </c>
      <c r="O470" s="286">
        <v>1080.2683003278689</v>
      </c>
      <c r="P470" s="148">
        <v>1317.9273264000001</v>
      </c>
      <c r="Q470" s="286"/>
      <c r="R470" s="148">
        <v>1317.9273264000001</v>
      </c>
      <c r="S470" s="286"/>
      <c r="T470" s="286"/>
      <c r="U470" s="286"/>
      <c r="V470" s="286"/>
      <c r="W470" s="166" t="s">
        <v>87</v>
      </c>
      <c r="X470" s="166" t="s">
        <v>178</v>
      </c>
      <c r="Y470" s="149" t="s">
        <v>71</v>
      </c>
      <c r="Z470" s="153">
        <v>46295</v>
      </c>
      <c r="AA470" s="153">
        <v>46356</v>
      </c>
      <c r="AB470" s="166"/>
      <c r="AC470" s="166"/>
      <c r="AD470" s="166"/>
      <c r="AE470" s="166"/>
      <c r="AF470" s="183" t="s">
        <v>550</v>
      </c>
      <c r="AG470" s="166" t="s">
        <v>391</v>
      </c>
      <c r="AH470" s="149">
        <v>876</v>
      </c>
      <c r="AI470" s="149" t="s">
        <v>73</v>
      </c>
      <c r="AJ470" s="149">
        <v>100</v>
      </c>
      <c r="AK470" s="182" t="s">
        <v>181</v>
      </c>
      <c r="AL470" s="149" t="s">
        <v>392</v>
      </c>
      <c r="AM470" s="153">
        <v>46376</v>
      </c>
      <c r="AN470" s="153">
        <v>46376</v>
      </c>
      <c r="AO470" s="153">
        <v>46752</v>
      </c>
      <c r="AP470" s="149">
        <v>2027</v>
      </c>
      <c r="AQ470" s="166"/>
      <c r="AR470" s="166"/>
      <c r="AS470" s="166"/>
      <c r="AT470" s="166"/>
      <c r="AU470" s="166"/>
      <c r="AV470" s="166"/>
      <c r="AW470" s="166"/>
      <c r="AX470" s="166"/>
      <c r="AY470" s="166"/>
      <c r="AZ470" s="166"/>
      <c r="BA470" s="166"/>
      <c r="BB470" s="166"/>
    </row>
    <row r="471" spans="1:54" s="181" customFormat="1" ht="38.25" x14ac:dyDescent="0.25">
      <c r="A471" s="289">
        <v>7</v>
      </c>
      <c r="B471" s="288" t="s">
        <v>2198</v>
      </c>
      <c r="C471" s="289" t="s">
        <v>60</v>
      </c>
      <c r="D471" s="289" t="s">
        <v>175</v>
      </c>
      <c r="E471" s="289" t="s">
        <v>200</v>
      </c>
      <c r="F471" s="289">
        <v>185</v>
      </c>
      <c r="G471" s="307" t="s">
        <v>1108</v>
      </c>
      <c r="H471" s="288" t="s">
        <v>1109</v>
      </c>
      <c r="I471" s="288" t="s">
        <v>1110</v>
      </c>
      <c r="J471" s="289">
        <v>2</v>
      </c>
      <c r="K471" s="289"/>
      <c r="L471" s="289" t="s">
        <v>167</v>
      </c>
      <c r="M471" s="289"/>
      <c r="N471" s="162" t="s">
        <v>390</v>
      </c>
      <c r="O471" s="286">
        <v>161.60429508196719</v>
      </c>
      <c r="P471" s="148">
        <v>197.15723999999997</v>
      </c>
      <c r="Q471" s="286"/>
      <c r="R471" s="148">
        <v>197.15723999999997</v>
      </c>
      <c r="S471" s="286"/>
      <c r="T471" s="286"/>
      <c r="U471" s="286"/>
      <c r="V471" s="286"/>
      <c r="W471" s="149" t="s">
        <v>404</v>
      </c>
      <c r="X471" s="166" t="s">
        <v>178</v>
      </c>
      <c r="Y471" s="149" t="s">
        <v>71</v>
      </c>
      <c r="Z471" s="153">
        <v>46295</v>
      </c>
      <c r="AA471" s="153">
        <v>46356</v>
      </c>
      <c r="AB471" s="166"/>
      <c r="AC471" s="166"/>
      <c r="AD471" s="166"/>
      <c r="AE471" s="166"/>
      <c r="AF471" s="183" t="s">
        <v>1108</v>
      </c>
      <c r="AG471" s="166" t="s">
        <v>391</v>
      </c>
      <c r="AH471" s="149">
        <v>876</v>
      </c>
      <c r="AI471" s="149" t="s">
        <v>73</v>
      </c>
      <c r="AJ471" s="149">
        <v>100</v>
      </c>
      <c r="AK471" s="182" t="s">
        <v>181</v>
      </c>
      <c r="AL471" s="149" t="s">
        <v>392</v>
      </c>
      <c r="AM471" s="153">
        <v>46376</v>
      </c>
      <c r="AN471" s="153">
        <v>46376</v>
      </c>
      <c r="AO471" s="153">
        <v>46752</v>
      </c>
      <c r="AP471" s="149">
        <v>2027</v>
      </c>
      <c r="AQ471" s="166"/>
      <c r="AR471" s="166"/>
      <c r="AS471" s="166"/>
      <c r="AT471" s="166"/>
      <c r="AU471" s="166"/>
      <c r="AV471" s="166"/>
      <c r="AW471" s="166"/>
      <c r="AX471" s="166"/>
      <c r="AY471" s="166"/>
      <c r="AZ471" s="166"/>
      <c r="BA471" s="166"/>
      <c r="BB471" s="166"/>
    </row>
    <row r="472" spans="1:54" s="181" customFormat="1" ht="38.25" x14ac:dyDescent="0.25">
      <c r="A472" s="289">
        <v>7</v>
      </c>
      <c r="B472" s="288" t="s">
        <v>2199</v>
      </c>
      <c r="C472" s="289" t="s">
        <v>60</v>
      </c>
      <c r="D472" s="289" t="s">
        <v>175</v>
      </c>
      <c r="E472" s="289" t="s">
        <v>200</v>
      </c>
      <c r="F472" s="289" t="s">
        <v>1111</v>
      </c>
      <c r="G472" s="307" t="s">
        <v>283</v>
      </c>
      <c r="H472" s="183" t="s">
        <v>1112</v>
      </c>
      <c r="I472" s="183" t="s">
        <v>284</v>
      </c>
      <c r="J472" s="289">
        <v>2</v>
      </c>
      <c r="K472" s="289"/>
      <c r="L472" s="289" t="s">
        <v>167</v>
      </c>
      <c r="M472" s="289"/>
      <c r="N472" s="162" t="s">
        <v>390</v>
      </c>
      <c r="O472" s="286">
        <v>696.9715908196722</v>
      </c>
      <c r="P472" s="148">
        <v>850.30534080000007</v>
      </c>
      <c r="Q472" s="286"/>
      <c r="R472" s="148">
        <v>850.30534080000007</v>
      </c>
      <c r="S472" s="286"/>
      <c r="T472" s="286"/>
      <c r="U472" s="286"/>
      <c r="V472" s="286"/>
      <c r="W472" s="166" t="s">
        <v>87</v>
      </c>
      <c r="X472" s="166" t="s">
        <v>178</v>
      </c>
      <c r="Y472" s="149" t="s">
        <v>71</v>
      </c>
      <c r="Z472" s="153">
        <v>46295</v>
      </c>
      <c r="AA472" s="153">
        <v>46356</v>
      </c>
      <c r="AB472" s="166"/>
      <c r="AC472" s="166"/>
      <c r="AD472" s="166"/>
      <c r="AE472" s="166"/>
      <c r="AF472" s="183" t="s">
        <v>283</v>
      </c>
      <c r="AG472" s="166" t="s">
        <v>391</v>
      </c>
      <c r="AH472" s="149">
        <v>876</v>
      </c>
      <c r="AI472" s="149" t="s">
        <v>73</v>
      </c>
      <c r="AJ472" s="149">
        <v>100</v>
      </c>
      <c r="AK472" s="182" t="s">
        <v>181</v>
      </c>
      <c r="AL472" s="149" t="s">
        <v>392</v>
      </c>
      <c r="AM472" s="153">
        <v>46376</v>
      </c>
      <c r="AN472" s="153">
        <v>46376</v>
      </c>
      <c r="AO472" s="153">
        <v>46752</v>
      </c>
      <c r="AP472" s="149">
        <v>2027</v>
      </c>
      <c r="AQ472" s="166"/>
      <c r="AR472" s="166"/>
      <c r="AS472" s="166"/>
      <c r="AT472" s="166"/>
      <c r="AU472" s="166"/>
      <c r="AV472" s="166"/>
      <c r="AW472" s="166"/>
      <c r="AX472" s="166"/>
      <c r="AY472" s="166"/>
      <c r="AZ472" s="166"/>
      <c r="BA472" s="166"/>
      <c r="BB472" s="166"/>
    </row>
    <row r="473" spans="1:54" s="181" customFormat="1" ht="38.25" x14ac:dyDescent="0.25">
      <c r="A473" s="289">
        <v>7</v>
      </c>
      <c r="B473" s="288" t="s">
        <v>2200</v>
      </c>
      <c r="C473" s="289" t="s">
        <v>60</v>
      </c>
      <c r="D473" s="289" t="s">
        <v>175</v>
      </c>
      <c r="E473" s="289" t="s">
        <v>200</v>
      </c>
      <c r="F473" s="289">
        <v>58</v>
      </c>
      <c r="G473" s="307" t="s">
        <v>896</v>
      </c>
      <c r="H473" s="183" t="s">
        <v>1112</v>
      </c>
      <c r="I473" s="183" t="s">
        <v>284</v>
      </c>
      <c r="J473" s="289">
        <v>2</v>
      </c>
      <c r="K473" s="289"/>
      <c r="L473" s="289" t="s">
        <v>167</v>
      </c>
      <c r="M473" s="289"/>
      <c r="N473" s="162" t="s">
        <v>390</v>
      </c>
      <c r="O473" s="286">
        <v>1263.8321841836125</v>
      </c>
      <c r="P473" s="148">
        <v>1541.8752647040071</v>
      </c>
      <c r="Q473" s="286"/>
      <c r="R473" s="148">
        <v>1541.8752647040071</v>
      </c>
      <c r="S473" s="286"/>
      <c r="T473" s="286"/>
      <c r="U473" s="286"/>
      <c r="V473" s="286"/>
      <c r="W473" s="166" t="s">
        <v>87</v>
      </c>
      <c r="X473" s="166" t="s">
        <v>178</v>
      </c>
      <c r="Y473" s="149" t="s">
        <v>71</v>
      </c>
      <c r="Z473" s="153">
        <v>46295</v>
      </c>
      <c r="AA473" s="153">
        <v>46356</v>
      </c>
      <c r="AB473" s="166"/>
      <c r="AC473" s="166"/>
      <c r="AD473" s="166"/>
      <c r="AE473" s="166"/>
      <c r="AF473" s="183" t="s">
        <v>896</v>
      </c>
      <c r="AG473" s="166" t="s">
        <v>391</v>
      </c>
      <c r="AH473" s="149">
        <v>876</v>
      </c>
      <c r="AI473" s="149" t="s">
        <v>73</v>
      </c>
      <c r="AJ473" s="149">
        <v>100</v>
      </c>
      <c r="AK473" s="182" t="s">
        <v>181</v>
      </c>
      <c r="AL473" s="149" t="s">
        <v>392</v>
      </c>
      <c r="AM473" s="153">
        <v>46376</v>
      </c>
      <c r="AN473" s="153">
        <v>46376</v>
      </c>
      <c r="AO473" s="153">
        <v>46752</v>
      </c>
      <c r="AP473" s="149">
        <v>2027</v>
      </c>
      <c r="AQ473" s="166"/>
      <c r="AR473" s="166"/>
      <c r="AS473" s="166"/>
      <c r="AT473" s="166"/>
      <c r="AU473" s="166"/>
      <c r="AV473" s="166"/>
      <c r="AW473" s="166"/>
      <c r="AX473" s="166"/>
      <c r="AY473" s="166"/>
      <c r="AZ473" s="166"/>
      <c r="BA473" s="166"/>
      <c r="BB473" s="166"/>
    </row>
    <row r="474" spans="1:54" s="181" customFormat="1" ht="38.25" x14ac:dyDescent="0.25">
      <c r="A474" s="289">
        <v>7</v>
      </c>
      <c r="B474" s="288" t="s">
        <v>2201</v>
      </c>
      <c r="C474" s="289" t="s">
        <v>60</v>
      </c>
      <c r="D474" s="289" t="s">
        <v>175</v>
      </c>
      <c r="E474" s="289" t="s">
        <v>200</v>
      </c>
      <c r="F474" s="289">
        <v>62</v>
      </c>
      <c r="G474" s="307" t="s">
        <v>1113</v>
      </c>
      <c r="H474" s="288" t="s">
        <v>1114</v>
      </c>
      <c r="I474" s="288" t="s">
        <v>1114</v>
      </c>
      <c r="J474" s="289">
        <v>2</v>
      </c>
      <c r="K474" s="289"/>
      <c r="L474" s="289" t="s">
        <v>167</v>
      </c>
      <c r="M474" s="289"/>
      <c r="N474" s="162" t="s">
        <v>390</v>
      </c>
      <c r="O474" s="286">
        <v>216.52485639344263</v>
      </c>
      <c r="P474" s="148">
        <v>264.16032480000001</v>
      </c>
      <c r="Q474" s="286"/>
      <c r="R474" s="148">
        <v>264.16032480000001</v>
      </c>
      <c r="S474" s="286"/>
      <c r="T474" s="286"/>
      <c r="U474" s="286"/>
      <c r="V474" s="286"/>
      <c r="W474" s="149" t="s">
        <v>404</v>
      </c>
      <c r="X474" s="166" t="s">
        <v>178</v>
      </c>
      <c r="Y474" s="149" t="s">
        <v>71</v>
      </c>
      <c r="Z474" s="153">
        <v>46295</v>
      </c>
      <c r="AA474" s="153">
        <v>46356</v>
      </c>
      <c r="AB474" s="166"/>
      <c r="AC474" s="166"/>
      <c r="AD474" s="166"/>
      <c r="AE474" s="166"/>
      <c r="AF474" s="183" t="s">
        <v>1113</v>
      </c>
      <c r="AG474" s="166" t="s">
        <v>391</v>
      </c>
      <c r="AH474" s="149">
        <v>876</v>
      </c>
      <c r="AI474" s="149" t="s">
        <v>73</v>
      </c>
      <c r="AJ474" s="149">
        <v>100</v>
      </c>
      <c r="AK474" s="182" t="s">
        <v>181</v>
      </c>
      <c r="AL474" s="149" t="s">
        <v>392</v>
      </c>
      <c r="AM474" s="153">
        <v>46376</v>
      </c>
      <c r="AN474" s="153">
        <v>46376</v>
      </c>
      <c r="AO474" s="153">
        <v>46752</v>
      </c>
      <c r="AP474" s="149">
        <v>2027</v>
      </c>
      <c r="AQ474" s="166"/>
      <c r="AR474" s="166"/>
      <c r="AS474" s="166"/>
      <c r="AT474" s="166"/>
      <c r="AU474" s="166"/>
      <c r="AV474" s="166"/>
      <c r="AW474" s="166"/>
      <c r="AX474" s="166"/>
      <c r="AY474" s="166"/>
      <c r="AZ474" s="166"/>
      <c r="BA474" s="166"/>
      <c r="BB474" s="166"/>
    </row>
    <row r="475" spans="1:54" s="181" customFormat="1" ht="38.25" x14ac:dyDescent="0.25">
      <c r="A475" s="289">
        <v>7</v>
      </c>
      <c r="B475" s="288" t="s">
        <v>2202</v>
      </c>
      <c r="C475" s="289" t="s">
        <v>60</v>
      </c>
      <c r="D475" s="289" t="s">
        <v>175</v>
      </c>
      <c r="E475" s="289" t="s">
        <v>200</v>
      </c>
      <c r="F475" s="289">
        <v>124</v>
      </c>
      <c r="G475" s="307" t="s">
        <v>1115</v>
      </c>
      <c r="H475" s="288" t="s">
        <v>1116</v>
      </c>
      <c r="I475" s="288" t="s">
        <v>1117</v>
      </c>
      <c r="J475" s="289">
        <v>2</v>
      </c>
      <c r="K475" s="289"/>
      <c r="L475" s="289" t="s">
        <v>167</v>
      </c>
      <c r="M475" s="289"/>
      <c r="N475" s="162" t="s">
        <v>390</v>
      </c>
      <c r="O475" s="286">
        <v>457.21743344262291</v>
      </c>
      <c r="P475" s="148">
        <v>557.80526879999991</v>
      </c>
      <c r="Q475" s="286"/>
      <c r="R475" s="148">
        <v>557.80526879999991</v>
      </c>
      <c r="S475" s="286"/>
      <c r="T475" s="286"/>
      <c r="U475" s="286"/>
      <c r="V475" s="286"/>
      <c r="W475" s="166" t="s">
        <v>87</v>
      </c>
      <c r="X475" s="166" t="s">
        <v>178</v>
      </c>
      <c r="Y475" s="149" t="s">
        <v>71</v>
      </c>
      <c r="Z475" s="153">
        <v>46295</v>
      </c>
      <c r="AA475" s="153">
        <v>46356</v>
      </c>
      <c r="AB475" s="166"/>
      <c r="AC475" s="166"/>
      <c r="AD475" s="166"/>
      <c r="AE475" s="166"/>
      <c r="AF475" s="183" t="s">
        <v>1115</v>
      </c>
      <c r="AG475" s="166" t="s">
        <v>391</v>
      </c>
      <c r="AH475" s="149">
        <v>876</v>
      </c>
      <c r="AI475" s="149" t="s">
        <v>73</v>
      </c>
      <c r="AJ475" s="149">
        <v>100</v>
      </c>
      <c r="AK475" s="182" t="s">
        <v>181</v>
      </c>
      <c r="AL475" s="149" t="s">
        <v>392</v>
      </c>
      <c r="AM475" s="153">
        <v>46376</v>
      </c>
      <c r="AN475" s="153">
        <v>46376</v>
      </c>
      <c r="AO475" s="153">
        <v>46752</v>
      </c>
      <c r="AP475" s="149">
        <v>2027</v>
      </c>
      <c r="AQ475" s="166"/>
      <c r="AR475" s="166"/>
      <c r="AS475" s="166"/>
      <c r="AT475" s="166"/>
      <c r="AU475" s="166"/>
      <c r="AV475" s="166"/>
      <c r="AW475" s="166"/>
      <c r="AX475" s="166"/>
      <c r="AY475" s="166"/>
      <c r="AZ475" s="166"/>
      <c r="BA475" s="166"/>
      <c r="BB475" s="166"/>
    </row>
    <row r="476" spans="1:54" s="181" customFormat="1" ht="38.25" x14ac:dyDescent="0.25">
      <c r="A476" s="289">
        <v>7</v>
      </c>
      <c r="B476" s="288" t="s">
        <v>2203</v>
      </c>
      <c r="C476" s="289" t="s">
        <v>60</v>
      </c>
      <c r="D476" s="289" t="s">
        <v>175</v>
      </c>
      <c r="E476" s="289" t="s">
        <v>200</v>
      </c>
      <c r="F476" s="289">
        <v>339</v>
      </c>
      <c r="G476" s="307" t="s">
        <v>583</v>
      </c>
      <c r="H476" s="288" t="s">
        <v>260</v>
      </c>
      <c r="I476" s="288" t="s">
        <v>1118</v>
      </c>
      <c r="J476" s="289">
        <v>1</v>
      </c>
      <c r="K476" s="289"/>
      <c r="L476" s="289" t="s">
        <v>167</v>
      </c>
      <c r="M476" s="289"/>
      <c r="N476" s="162" t="s">
        <v>390</v>
      </c>
      <c r="O476" s="286">
        <v>180.60248655737706</v>
      </c>
      <c r="P476" s="148">
        <v>220.3350336</v>
      </c>
      <c r="Q476" s="286"/>
      <c r="R476" s="148">
        <v>220.3350336</v>
      </c>
      <c r="S476" s="286"/>
      <c r="T476" s="286"/>
      <c r="U476" s="286"/>
      <c r="V476" s="286"/>
      <c r="W476" s="149" t="s">
        <v>404</v>
      </c>
      <c r="X476" s="166" t="s">
        <v>178</v>
      </c>
      <c r="Y476" s="149" t="s">
        <v>71</v>
      </c>
      <c r="Z476" s="153">
        <v>46295</v>
      </c>
      <c r="AA476" s="153">
        <v>46356</v>
      </c>
      <c r="AB476" s="166"/>
      <c r="AC476" s="166"/>
      <c r="AD476" s="166"/>
      <c r="AE476" s="166"/>
      <c r="AF476" s="183" t="s">
        <v>583</v>
      </c>
      <c r="AG476" s="166" t="s">
        <v>391</v>
      </c>
      <c r="AH476" s="149">
        <v>876</v>
      </c>
      <c r="AI476" s="149" t="s">
        <v>73</v>
      </c>
      <c r="AJ476" s="149">
        <v>100</v>
      </c>
      <c r="AK476" s="182" t="s">
        <v>181</v>
      </c>
      <c r="AL476" s="149" t="s">
        <v>392</v>
      </c>
      <c r="AM476" s="153">
        <v>46376</v>
      </c>
      <c r="AN476" s="153">
        <v>46376</v>
      </c>
      <c r="AO476" s="153">
        <v>46752</v>
      </c>
      <c r="AP476" s="149">
        <v>2027</v>
      </c>
      <c r="AQ476" s="166"/>
      <c r="AR476" s="166"/>
      <c r="AS476" s="166"/>
      <c r="AT476" s="166"/>
      <c r="AU476" s="166"/>
      <c r="AV476" s="166"/>
      <c r="AW476" s="166"/>
      <c r="AX476" s="166"/>
      <c r="AY476" s="166"/>
      <c r="AZ476" s="166"/>
      <c r="BA476" s="166"/>
      <c r="BB476" s="166"/>
    </row>
    <row r="477" spans="1:54" s="181" customFormat="1" ht="38.25" x14ac:dyDescent="0.25">
      <c r="A477" s="289">
        <v>7</v>
      </c>
      <c r="B477" s="288" t="s">
        <v>2204</v>
      </c>
      <c r="C477" s="289" t="s">
        <v>60</v>
      </c>
      <c r="D477" s="289" t="s">
        <v>175</v>
      </c>
      <c r="E477" s="289" t="s">
        <v>200</v>
      </c>
      <c r="F477" s="289">
        <v>64</v>
      </c>
      <c r="G477" s="307" t="s">
        <v>1119</v>
      </c>
      <c r="H477" s="288" t="s">
        <v>260</v>
      </c>
      <c r="I477" s="288" t="s">
        <v>260</v>
      </c>
      <c r="J477" s="289">
        <v>1</v>
      </c>
      <c r="K477" s="289"/>
      <c r="L477" s="289" t="s">
        <v>167</v>
      </c>
      <c r="M477" s="289"/>
      <c r="N477" s="162" t="s">
        <v>390</v>
      </c>
      <c r="O477" s="286">
        <v>109.05724327868853</v>
      </c>
      <c r="P477" s="148">
        <v>133.04983680000001</v>
      </c>
      <c r="Q477" s="286"/>
      <c r="R477" s="148">
        <v>133.04983680000001</v>
      </c>
      <c r="S477" s="286"/>
      <c r="T477" s="286"/>
      <c r="U477" s="286"/>
      <c r="V477" s="286"/>
      <c r="W477" s="149" t="s">
        <v>404</v>
      </c>
      <c r="X477" s="166" t="s">
        <v>178</v>
      </c>
      <c r="Y477" s="149" t="s">
        <v>71</v>
      </c>
      <c r="Z477" s="153">
        <v>46295</v>
      </c>
      <c r="AA477" s="153">
        <v>46356</v>
      </c>
      <c r="AB477" s="166"/>
      <c r="AC477" s="166"/>
      <c r="AD477" s="166"/>
      <c r="AE477" s="166"/>
      <c r="AF477" s="183" t="s">
        <v>1119</v>
      </c>
      <c r="AG477" s="166" t="s">
        <v>391</v>
      </c>
      <c r="AH477" s="149">
        <v>876</v>
      </c>
      <c r="AI477" s="149" t="s">
        <v>73</v>
      </c>
      <c r="AJ477" s="149">
        <v>100</v>
      </c>
      <c r="AK477" s="182" t="s">
        <v>181</v>
      </c>
      <c r="AL477" s="149" t="s">
        <v>392</v>
      </c>
      <c r="AM477" s="153">
        <v>46376</v>
      </c>
      <c r="AN477" s="153">
        <v>46376</v>
      </c>
      <c r="AO477" s="153">
        <v>46752</v>
      </c>
      <c r="AP477" s="149">
        <v>2027</v>
      </c>
      <c r="AQ477" s="166"/>
      <c r="AR477" s="166"/>
      <c r="AS477" s="166"/>
      <c r="AT477" s="166"/>
      <c r="AU477" s="166"/>
      <c r="AV477" s="166"/>
      <c r="AW477" s="166"/>
      <c r="AX477" s="166"/>
      <c r="AY477" s="166"/>
      <c r="AZ477" s="166"/>
      <c r="BA477" s="166"/>
      <c r="BB477" s="166"/>
    </row>
    <row r="478" spans="1:54" s="181" customFormat="1" ht="38.25" x14ac:dyDescent="0.25">
      <c r="A478" s="289">
        <v>7</v>
      </c>
      <c r="B478" s="288" t="s">
        <v>2205</v>
      </c>
      <c r="C478" s="289" t="s">
        <v>60</v>
      </c>
      <c r="D478" s="289" t="s">
        <v>175</v>
      </c>
      <c r="E478" s="289" t="s">
        <v>200</v>
      </c>
      <c r="F478" s="289">
        <v>66</v>
      </c>
      <c r="G478" s="307" t="s">
        <v>1120</v>
      </c>
      <c r="H478" s="288" t="s">
        <v>464</v>
      </c>
      <c r="I478" s="288" t="s">
        <v>464</v>
      </c>
      <c r="J478" s="289">
        <v>2</v>
      </c>
      <c r="K478" s="289"/>
      <c r="L478" s="289" t="s">
        <v>167</v>
      </c>
      <c r="M478" s="289"/>
      <c r="N478" s="162" t="s">
        <v>390</v>
      </c>
      <c r="O478" s="286">
        <v>77.758524590163944</v>
      </c>
      <c r="P478" s="148">
        <v>94.865400000000008</v>
      </c>
      <c r="Q478" s="286"/>
      <c r="R478" s="148">
        <v>94.865400000000008</v>
      </c>
      <c r="S478" s="286"/>
      <c r="T478" s="286"/>
      <c r="U478" s="286"/>
      <c r="V478" s="286"/>
      <c r="W478" s="149" t="s">
        <v>404</v>
      </c>
      <c r="X478" s="166" t="s">
        <v>178</v>
      </c>
      <c r="Y478" s="149" t="s">
        <v>378</v>
      </c>
      <c r="Z478" s="153">
        <v>46295</v>
      </c>
      <c r="AA478" s="153">
        <v>46356</v>
      </c>
      <c r="AB478" s="166"/>
      <c r="AC478" s="166"/>
      <c r="AD478" s="166"/>
      <c r="AE478" s="166"/>
      <c r="AF478" s="183" t="s">
        <v>1120</v>
      </c>
      <c r="AG478" s="166" t="s">
        <v>391</v>
      </c>
      <c r="AH478" s="149">
        <v>876</v>
      </c>
      <c r="AI478" s="149" t="s">
        <v>73</v>
      </c>
      <c r="AJ478" s="149">
        <v>100</v>
      </c>
      <c r="AK478" s="182" t="s">
        <v>181</v>
      </c>
      <c r="AL478" s="149" t="s">
        <v>392</v>
      </c>
      <c r="AM478" s="153">
        <v>46376</v>
      </c>
      <c r="AN478" s="153">
        <v>46376</v>
      </c>
      <c r="AO478" s="153">
        <v>46752</v>
      </c>
      <c r="AP478" s="149">
        <v>2027</v>
      </c>
      <c r="AQ478" s="166"/>
      <c r="AR478" s="166"/>
      <c r="AS478" s="166"/>
      <c r="AT478" s="166"/>
      <c r="AU478" s="166"/>
      <c r="AV478" s="166"/>
      <c r="AW478" s="166"/>
      <c r="AX478" s="166"/>
      <c r="AY478" s="166"/>
      <c r="AZ478" s="166"/>
      <c r="BA478" s="166"/>
      <c r="BB478" s="166"/>
    </row>
    <row r="479" spans="1:54" s="181" customFormat="1" ht="38.25" x14ac:dyDescent="0.25">
      <c r="A479" s="289">
        <v>7</v>
      </c>
      <c r="B479" s="288" t="s">
        <v>2206</v>
      </c>
      <c r="C479" s="289" t="s">
        <v>60</v>
      </c>
      <c r="D479" s="289" t="s">
        <v>175</v>
      </c>
      <c r="E479" s="289" t="s">
        <v>200</v>
      </c>
      <c r="F479" s="289">
        <v>230</v>
      </c>
      <c r="G479" s="307" t="s">
        <v>276</v>
      </c>
      <c r="H479" s="288" t="s">
        <v>1116</v>
      </c>
      <c r="I479" s="288" t="s">
        <v>1121</v>
      </c>
      <c r="J479" s="289">
        <v>2</v>
      </c>
      <c r="K479" s="289"/>
      <c r="L479" s="289" t="s">
        <v>167</v>
      </c>
      <c r="M479" s="289"/>
      <c r="N479" s="162" t="s">
        <v>390</v>
      </c>
      <c r="O479" s="286">
        <v>352.3986531147541</v>
      </c>
      <c r="P479" s="148">
        <v>429.92635680000001</v>
      </c>
      <c r="Q479" s="286"/>
      <c r="R479" s="148">
        <v>429.92635680000001</v>
      </c>
      <c r="S479" s="286"/>
      <c r="T479" s="286"/>
      <c r="U479" s="286"/>
      <c r="V479" s="286"/>
      <c r="W479" s="149" t="s">
        <v>404</v>
      </c>
      <c r="X479" s="166" t="s">
        <v>178</v>
      </c>
      <c r="Y479" s="149" t="s">
        <v>71</v>
      </c>
      <c r="Z479" s="153">
        <v>46295</v>
      </c>
      <c r="AA479" s="153">
        <v>46356</v>
      </c>
      <c r="AB479" s="166"/>
      <c r="AC479" s="166"/>
      <c r="AD479" s="166"/>
      <c r="AE479" s="166"/>
      <c r="AF479" s="183" t="s">
        <v>276</v>
      </c>
      <c r="AG479" s="166" t="s">
        <v>391</v>
      </c>
      <c r="AH479" s="149">
        <v>876</v>
      </c>
      <c r="AI479" s="149" t="s">
        <v>73</v>
      </c>
      <c r="AJ479" s="149">
        <v>100</v>
      </c>
      <c r="AK479" s="182" t="s">
        <v>181</v>
      </c>
      <c r="AL479" s="149" t="s">
        <v>392</v>
      </c>
      <c r="AM479" s="153">
        <v>46376</v>
      </c>
      <c r="AN479" s="153">
        <v>46376</v>
      </c>
      <c r="AO479" s="153">
        <v>46752</v>
      </c>
      <c r="AP479" s="149">
        <v>2027</v>
      </c>
      <c r="AQ479" s="166"/>
      <c r="AR479" s="166"/>
      <c r="AS479" s="166"/>
      <c r="AT479" s="166"/>
      <c r="AU479" s="166"/>
      <c r="AV479" s="166"/>
      <c r="AW479" s="166"/>
      <c r="AX479" s="166"/>
      <c r="AY479" s="166"/>
      <c r="AZ479" s="166"/>
      <c r="BA479" s="166"/>
      <c r="BB479" s="166"/>
    </row>
    <row r="480" spans="1:54" s="181" customFormat="1" ht="38.25" x14ac:dyDescent="0.25">
      <c r="A480" s="289">
        <v>7</v>
      </c>
      <c r="B480" s="288" t="s">
        <v>2207</v>
      </c>
      <c r="C480" s="289" t="s">
        <v>60</v>
      </c>
      <c r="D480" s="289" t="s">
        <v>175</v>
      </c>
      <c r="E480" s="289" t="s">
        <v>200</v>
      </c>
      <c r="F480" s="289">
        <v>157</v>
      </c>
      <c r="G480" s="305" t="s">
        <v>1122</v>
      </c>
      <c r="H480" s="288" t="s">
        <v>1123</v>
      </c>
      <c r="I480" s="288" t="s">
        <v>1124</v>
      </c>
      <c r="J480" s="289">
        <v>2</v>
      </c>
      <c r="K480" s="289"/>
      <c r="L480" s="289" t="s">
        <v>167</v>
      </c>
      <c r="M480" s="289"/>
      <c r="N480" s="162" t="s">
        <v>390</v>
      </c>
      <c r="O480" s="286">
        <v>134.71860983606558</v>
      </c>
      <c r="P480" s="148">
        <v>164.35670400000001</v>
      </c>
      <c r="Q480" s="286"/>
      <c r="R480" s="148">
        <v>164.35670400000001</v>
      </c>
      <c r="S480" s="286"/>
      <c r="T480" s="286"/>
      <c r="U480" s="286"/>
      <c r="V480" s="286"/>
      <c r="W480" s="149" t="s">
        <v>404</v>
      </c>
      <c r="X480" s="166" t="s">
        <v>178</v>
      </c>
      <c r="Y480" s="149" t="s">
        <v>71</v>
      </c>
      <c r="Z480" s="153">
        <v>46295</v>
      </c>
      <c r="AA480" s="153">
        <v>46356</v>
      </c>
      <c r="AB480" s="166"/>
      <c r="AC480" s="166"/>
      <c r="AD480" s="166"/>
      <c r="AE480" s="166"/>
      <c r="AF480" s="183" t="s">
        <v>1122</v>
      </c>
      <c r="AG480" s="166" t="s">
        <v>391</v>
      </c>
      <c r="AH480" s="149">
        <v>876</v>
      </c>
      <c r="AI480" s="149" t="s">
        <v>73</v>
      </c>
      <c r="AJ480" s="149">
        <v>100</v>
      </c>
      <c r="AK480" s="182" t="s">
        <v>181</v>
      </c>
      <c r="AL480" s="149" t="s">
        <v>392</v>
      </c>
      <c r="AM480" s="153">
        <v>46376</v>
      </c>
      <c r="AN480" s="153">
        <v>46376</v>
      </c>
      <c r="AO480" s="153">
        <v>46752</v>
      </c>
      <c r="AP480" s="149">
        <v>2027</v>
      </c>
      <c r="AQ480" s="166"/>
      <c r="AR480" s="166"/>
      <c r="AS480" s="166"/>
      <c r="AT480" s="166"/>
      <c r="AU480" s="166"/>
      <c r="AV480" s="166"/>
      <c r="AW480" s="166"/>
      <c r="AX480" s="166"/>
      <c r="AY480" s="166"/>
      <c r="AZ480" s="166"/>
      <c r="BA480" s="166"/>
      <c r="BB480" s="166"/>
    </row>
    <row r="481" spans="1:54" s="181" customFormat="1" ht="38.25" x14ac:dyDescent="0.25">
      <c r="A481" s="289">
        <v>7</v>
      </c>
      <c r="B481" s="288" t="s">
        <v>2208</v>
      </c>
      <c r="C481" s="289" t="s">
        <v>60</v>
      </c>
      <c r="D481" s="289" t="s">
        <v>175</v>
      </c>
      <c r="E481" s="289" t="s">
        <v>200</v>
      </c>
      <c r="F481" s="289">
        <v>215</v>
      </c>
      <c r="G481" s="307" t="s">
        <v>1125</v>
      </c>
      <c r="H481" s="288" t="s">
        <v>1126</v>
      </c>
      <c r="I481" s="288" t="s">
        <v>1127</v>
      </c>
      <c r="J481" s="289">
        <v>2</v>
      </c>
      <c r="K481" s="289"/>
      <c r="L481" s="289" t="s">
        <v>167</v>
      </c>
      <c r="M481" s="289"/>
      <c r="N481" s="162" t="s">
        <v>390</v>
      </c>
      <c r="O481" s="286">
        <v>5.65712262295082</v>
      </c>
      <c r="P481" s="148">
        <v>6.9016896000000001</v>
      </c>
      <c r="Q481" s="286"/>
      <c r="R481" s="148">
        <v>6.9016896000000001</v>
      </c>
      <c r="S481" s="286"/>
      <c r="T481" s="286"/>
      <c r="U481" s="286"/>
      <c r="V481" s="286"/>
      <c r="W481" s="149" t="s">
        <v>404</v>
      </c>
      <c r="X481" s="166" t="s">
        <v>178</v>
      </c>
      <c r="Y481" s="149" t="s">
        <v>378</v>
      </c>
      <c r="Z481" s="153">
        <v>46295</v>
      </c>
      <c r="AA481" s="153">
        <v>46356</v>
      </c>
      <c r="AB481" s="166"/>
      <c r="AC481" s="166"/>
      <c r="AD481" s="166"/>
      <c r="AE481" s="166"/>
      <c r="AF481" s="183" t="s">
        <v>1125</v>
      </c>
      <c r="AG481" s="166" t="s">
        <v>391</v>
      </c>
      <c r="AH481" s="149">
        <v>876</v>
      </c>
      <c r="AI481" s="149" t="s">
        <v>73</v>
      </c>
      <c r="AJ481" s="149">
        <v>100</v>
      </c>
      <c r="AK481" s="182" t="s">
        <v>181</v>
      </c>
      <c r="AL481" s="149" t="s">
        <v>392</v>
      </c>
      <c r="AM481" s="153">
        <v>46376</v>
      </c>
      <c r="AN481" s="153">
        <v>46376</v>
      </c>
      <c r="AO481" s="153">
        <v>46752</v>
      </c>
      <c r="AP481" s="149">
        <v>2027</v>
      </c>
      <c r="AQ481" s="166"/>
      <c r="AR481" s="166"/>
      <c r="AS481" s="166"/>
      <c r="AT481" s="166"/>
      <c r="AU481" s="166"/>
      <c r="AV481" s="166"/>
      <c r="AW481" s="166"/>
      <c r="AX481" s="166"/>
      <c r="AY481" s="166"/>
      <c r="AZ481" s="166"/>
      <c r="BA481" s="166"/>
      <c r="BB481" s="166"/>
    </row>
    <row r="482" spans="1:54" s="181" customFormat="1" ht="38.25" x14ac:dyDescent="0.25">
      <c r="A482" s="289">
        <v>7</v>
      </c>
      <c r="B482" s="288" t="s">
        <v>2209</v>
      </c>
      <c r="C482" s="289" t="s">
        <v>60</v>
      </c>
      <c r="D482" s="289" t="s">
        <v>175</v>
      </c>
      <c r="E482" s="289" t="s">
        <v>200</v>
      </c>
      <c r="F482" s="289">
        <v>272</v>
      </c>
      <c r="G482" s="307" t="s">
        <v>1128</v>
      </c>
      <c r="H482" s="288" t="s">
        <v>284</v>
      </c>
      <c r="I482" s="288" t="s">
        <v>1129</v>
      </c>
      <c r="J482" s="289">
        <v>2</v>
      </c>
      <c r="K482" s="289"/>
      <c r="L482" s="289" t="s">
        <v>167</v>
      </c>
      <c r="M482" s="289"/>
      <c r="N482" s="162" t="s">
        <v>390</v>
      </c>
      <c r="O482" s="286">
        <v>375.64580065573773</v>
      </c>
      <c r="P482" s="148">
        <v>458.28787679999999</v>
      </c>
      <c r="Q482" s="286"/>
      <c r="R482" s="148">
        <v>458.28787679999999</v>
      </c>
      <c r="S482" s="286"/>
      <c r="T482" s="286"/>
      <c r="U482" s="286"/>
      <c r="V482" s="286"/>
      <c r="W482" s="149" t="s">
        <v>404</v>
      </c>
      <c r="X482" s="166" t="s">
        <v>178</v>
      </c>
      <c r="Y482" s="149" t="s">
        <v>71</v>
      </c>
      <c r="Z482" s="153">
        <v>46295</v>
      </c>
      <c r="AA482" s="153">
        <v>46356</v>
      </c>
      <c r="AB482" s="166"/>
      <c r="AC482" s="166"/>
      <c r="AD482" s="166"/>
      <c r="AE482" s="166"/>
      <c r="AF482" s="183" t="s">
        <v>1128</v>
      </c>
      <c r="AG482" s="166" t="s">
        <v>391</v>
      </c>
      <c r="AH482" s="149">
        <v>876</v>
      </c>
      <c r="AI482" s="149" t="s">
        <v>73</v>
      </c>
      <c r="AJ482" s="149">
        <v>100</v>
      </c>
      <c r="AK482" s="182" t="s">
        <v>181</v>
      </c>
      <c r="AL482" s="149" t="s">
        <v>392</v>
      </c>
      <c r="AM482" s="153">
        <v>46376</v>
      </c>
      <c r="AN482" s="153">
        <v>46376</v>
      </c>
      <c r="AO482" s="153">
        <v>46752</v>
      </c>
      <c r="AP482" s="149">
        <v>2027</v>
      </c>
      <c r="AQ482" s="166"/>
      <c r="AR482" s="166"/>
      <c r="AS482" s="166"/>
      <c r="AT482" s="166"/>
      <c r="AU482" s="166"/>
      <c r="AV482" s="166"/>
      <c r="AW482" s="166"/>
      <c r="AX482" s="166"/>
      <c r="AY482" s="166"/>
      <c r="AZ482" s="166"/>
      <c r="BA482" s="166"/>
      <c r="BB482" s="166"/>
    </row>
    <row r="483" spans="1:54" s="181" customFormat="1" ht="38.25" x14ac:dyDescent="0.25">
      <c r="A483" s="289">
        <v>7</v>
      </c>
      <c r="B483" s="288" t="s">
        <v>2210</v>
      </c>
      <c r="C483" s="289" t="s">
        <v>60</v>
      </c>
      <c r="D483" s="289" t="s">
        <v>175</v>
      </c>
      <c r="E483" s="289" t="s">
        <v>200</v>
      </c>
      <c r="F483" s="289">
        <v>296</v>
      </c>
      <c r="G483" s="307" t="s">
        <v>947</v>
      </c>
      <c r="H483" s="288" t="s">
        <v>949</v>
      </c>
      <c r="I483" s="288" t="s">
        <v>1130</v>
      </c>
      <c r="J483" s="289">
        <v>2</v>
      </c>
      <c r="K483" s="289"/>
      <c r="L483" s="289" t="s">
        <v>167</v>
      </c>
      <c r="M483" s="289"/>
      <c r="N483" s="162" t="s">
        <v>390</v>
      </c>
      <c r="O483" s="286">
        <v>72.930551606557373</v>
      </c>
      <c r="P483" s="148">
        <v>88.975272959999998</v>
      </c>
      <c r="Q483" s="286"/>
      <c r="R483" s="148">
        <v>88.975272959999998</v>
      </c>
      <c r="S483" s="286"/>
      <c r="T483" s="286"/>
      <c r="U483" s="286"/>
      <c r="V483" s="286"/>
      <c r="W483" s="149" t="s">
        <v>404</v>
      </c>
      <c r="X483" s="166" t="s">
        <v>178</v>
      </c>
      <c r="Y483" s="149" t="s">
        <v>378</v>
      </c>
      <c r="Z483" s="153">
        <v>46295</v>
      </c>
      <c r="AA483" s="153">
        <v>46356</v>
      </c>
      <c r="AB483" s="166"/>
      <c r="AC483" s="166"/>
      <c r="AD483" s="166"/>
      <c r="AE483" s="166"/>
      <c r="AF483" s="183" t="s">
        <v>947</v>
      </c>
      <c r="AG483" s="166" t="s">
        <v>391</v>
      </c>
      <c r="AH483" s="149">
        <v>876</v>
      </c>
      <c r="AI483" s="149" t="s">
        <v>73</v>
      </c>
      <c r="AJ483" s="149">
        <v>100</v>
      </c>
      <c r="AK483" s="182" t="s">
        <v>181</v>
      </c>
      <c r="AL483" s="149" t="s">
        <v>392</v>
      </c>
      <c r="AM483" s="153">
        <v>46376</v>
      </c>
      <c r="AN483" s="153">
        <v>46376</v>
      </c>
      <c r="AO483" s="153">
        <v>46752</v>
      </c>
      <c r="AP483" s="149">
        <v>2027</v>
      </c>
      <c r="AQ483" s="166"/>
      <c r="AR483" s="166"/>
      <c r="AS483" s="166"/>
      <c r="AT483" s="166"/>
      <c r="AU483" s="166"/>
      <c r="AV483" s="166"/>
      <c r="AW483" s="166"/>
      <c r="AX483" s="166"/>
      <c r="AY483" s="166"/>
      <c r="AZ483" s="166"/>
      <c r="BA483" s="166"/>
      <c r="BB483" s="166"/>
    </row>
    <row r="484" spans="1:54" s="181" customFormat="1" ht="38.25" x14ac:dyDescent="0.25">
      <c r="A484" s="289">
        <v>7</v>
      </c>
      <c r="B484" s="288" t="s">
        <v>2211</v>
      </c>
      <c r="C484" s="289" t="s">
        <v>60</v>
      </c>
      <c r="D484" s="289" t="s">
        <v>175</v>
      </c>
      <c r="E484" s="289" t="s">
        <v>200</v>
      </c>
      <c r="F484" s="289">
        <v>184</v>
      </c>
      <c r="G484" s="306" t="s">
        <v>862</v>
      </c>
      <c r="H484" s="289" t="s">
        <v>1131</v>
      </c>
      <c r="I484" s="289" t="s">
        <v>1131</v>
      </c>
      <c r="J484" s="289">
        <v>1</v>
      </c>
      <c r="K484" s="289"/>
      <c r="L484" s="289" t="s">
        <v>167</v>
      </c>
      <c r="M484" s="289"/>
      <c r="N484" s="162" t="s">
        <v>390</v>
      </c>
      <c r="O484" s="148">
        <v>2932.4542426229509</v>
      </c>
      <c r="P484" s="148">
        <v>3577.5941760000001</v>
      </c>
      <c r="Q484" s="148">
        <v>3577.5941760000001</v>
      </c>
      <c r="R484" s="148"/>
      <c r="S484" s="148"/>
      <c r="T484" s="148"/>
      <c r="U484" s="148"/>
      <c r="V484" s="148"/>
      <c r="W484" s="283" t="s">
        <v>2521</v>
      </c>
      <c r="X484" s="166" t="s">
        <v>178</v>
      </c>
      <c r="Y484" s="149" t="s">
        <v>71</v>
      </c>
      <c r="Z484" s="153">
        <v>46265</v>
      </c>
      <c r="AA484" s="153">
        <v>46315</v>
      </c>
      <c r="AB484" s="153"/>
      <c r="AC484" s="153"/>
      <c r="AD484" s="149"/>
      <c r="AE484" s="149"/>
      <c r="AF484" s="149" t="s">
        <v>877</v>
      </c>
      <c r="AG484" s="166" t="s">
        <v>391</v>
      </c>
      <c r="AH484" s="149">
        <v>876</v>
      </c>
      <c r="AI484" s="149" t="s">
        <v>73</v>
      </c>
      <c r="AJ484" s="149">
        <v>2400</v>
      </c>
      <c r="AK484" s="185" t="s">
        <v>181</v>
      </c>
      <c r="AL484" s="149" t="s">
        <v>392</v>
      </c>
      <c r="AM484" s="153">
        <v>46335</v>
      </c>
      <c r="AN484" s="153">
        <v>46363</v>
      </c>
      <c r="AO484" s="153">
        <v>46367</v>
      </c>
      <c r="AP484" s="149">
        <v>2026</v>
      </c>
      <c r="AQ484" s="153"/>
      <c r="AR484" s="149"/>
      <c r="AS484" s="149"/>
      <c r="AT484" s="149"/>
      <c r="AU484" s="149"/>
      <c r="AV484" s="149"/>
      <c r="AW484" s="149"/>
      <c r="AX484" s="149"/>
      <c r="AY484" s="149"/>
      <c r="AZ484" s="149"/>
      <c r="BA484" s="149"/>
      <c r="BB484" s="149"/>
    </row>
    <row r="485" spans="1:54" s="181" customFormat="1" ht="38.25" x14ac:dyDescent="0.25">
      <c r="A485" s="289">
        <v>7</v>
      </c>
      <c r="B485" s="288" t="s">
        <v>2212</v>
      </c>
      <c r="C485" s="289" t="s">
        <v>60</v>
      </c>
      <c r="D485" s="289" t="s">
        <v>175</v>
      </c>
      <c r="E485" s="289" t="s">
        <v>200</v>
      </c>
      <c r="F485" s="289">
        <v>92</v>
      </c>
      <c r="G485" s="307" t="s">
        <v>1132</v>
      </c>
      <c r="H485" s="288" t="s">
        <v>1133</v>
      </c>
      <c r="I485" s="288" t="s">
        <v>1134</v>
      </c>
      <c r="J485" s="289">
        <v>2</v>
      </c>
      <c r="K485" s="289"/>
      <c r="L485" s="289" t="s">
        <v>167</v>
      </c>
      <c r="M485" s="289"/>
      <c r="N485" s="162" t="s">
        <v>390</v>
      </c>
      <c r="O485" s="286">
        <v>121.4223580327869</v>
      </c>
      <c r="P485" s="148">
        <v>148.13527680000001</v>
      </c>
      <c r="Q485" s="286"/>
      <c r="R485" s="148">
        <v>148.13527680000001</v>
      </c>
      <c r="S485" s="286"/>
      <c r="T485" s="286"/>
      <c r="U485" s="286"/>
      <c r="V485" s="286"/>
      <c r="W485" s="149" t="s">
        <v>404</v>
      </c>
      <c r="X485" s="166" t="s">
        <v>178</v>
      </c>
      <c r="Y485" s="149" t="s">
        <v>71</v>
      </c>
      <c r="Z485" s="153">
        <v>46295</v>
      </c>
      <c r="AA485" s="153">
        <v>46356</v>
      </c>
      <c r="AB485" s="166"/>
      <c r="AC485" s="166"/>
      <c r="AD485" s="166"/>
      <c r="AE485" s="166"/>
      <c r="AF485" s="183" t="s">
        <v>1132</v>
      </c>
      <c r="AG485" s="166" t="s">
        <v>391</v>
      </c>
      <c r="AH485" s="149">
        <v>876</v>
      </c>
      <c r="AI485" s="149" t="s">
        <v>73</v>
      </c>
      <c r="AJ485" s="149">
        <v>100</v>
      </c>
      <c r="AK485" s="182" t="s">
        <v>181</v>
      </c>
      <c r="AL485" s="149" t="s">
        <v>392</v>
      </c>
      <c r="AM485" s="153">
        <v>46376</v>
      </c>
      <c r="AN485" s="153">
        <v>46376</v>
      </c>
      <c r="AO485" s="153">
        <v>46752</v>
      </c>
      <c r="AP485" s="149">
        <v>2027</v>
      </c>
      <c r="AQ485" s="166"/>
      <c r="AR485" s="166"/>
      <c r="AS485" s="166"/>
      <c r="AT485" s="166"/>
      <c r="AU485" s="166"/>
      <c r="AV485" s="166"/>
      <c r="AW485" s="166"/>
      <c r="AX485" s="166"/>
      <c r="AY485" s="166"/>
      <c r="AZ485" s="166"/>
      <c r="BA485" s="166"/>
      <c r="BB485" s="166"/>
    </row>
    <row r="486" spans="1:54" s="181" customFormat="1" ht="38.25" x14ac:dyDescent="0.25">
      <c r="A486" s="289">
        <v>7</v>
      </c>
      <c r="B486" s="288" t="s">
        <v>2213</v>
      </c>
      <c r="C486" s="289" t="s">
        <v>60</v>
      </c>
      <c r="D486" s="289" t="s">
        <v>175</v>
      </c>
      <c r="E486" s="289" t="s">
        <v>200</v>
      </c>
      <c r="F486" s="289">
        <v>93</v>
      </c>
      <c r="G486" s="307" t="s">
        <v>1135</v>
      </c>
      <c r="H486" s="288" t="s">
        <v>448</v>
      </c>
      <c r="I486" s="288" t="s">
        <v>1136</v>
      </c>
      <c r="J486" s="289">
        <v>2</v>
      </c>
      <c r="K486" s="289"/>
      <c r="L486" s="289" t="s">
        <v>167</v>
      </c>
      <c r="M486" s="289"/>
      <c r="N486" s="162" t="s">
        <v>390</v>
      </c>
      <c r="O486" s="286">
        <v>287.80601311475408</v>
      </c>
      <c r="P486" s="148">
        <v>351.12333599999999</v>
      </c>
      <c r="Q486" s="286"/>
      <c r="R486" s="148">
        <v>351.12333599999999</v>
      </c>
      <c r="S486" s="286"/>
      <c r="T486" s="286"/>
      <c r="U486" s="286"/>
      <c r="V486" s="286"/>
      <c r="W486" s="149" t="s">
        <v>404</v>
      </c>
      <c r="X486" s="166" t="s">
        <v>178</v>
      </c>
      <c r="Y486" s="149" t="s">
        <v>71</v>
      </c>
      <c r="Z486" s="153">
        <v>46295</v>
      </c>
      <c r="AA486" s="153">
        <v>46356</v>
      </c>
      <c r="AB486" s="166"/>
      <c r="AC486" s="166"/>
      <c r="AD486" s="166"/>
      <c r="AE486" s="166"/>
      <c r="AF486" s="183" t="s">
        <v>1135</v>
      </c>
      <c r="AG486" s="166" t="s">
        <v>391</v>
      </c>
      <c r="AH486" s="149">
        <v>876</v>
      </c>
      <c r="AI486" s="149" t="s">
        <v>73</v>
      </c>
      <c r="AJ486" s="149">
        <v>100</v>
      </c>
      <c r="AK486" s="182" t="s">
        <v>181</v>
      </c>
      <c r="AL486" s="149" t="s">
        <v>392</v>
      </c>
      <c r="AM486" s="153">
        <v>46376</v>
      </c>
      <c r="AN486" s="153">
        <v>46376</v>
      </c>
      <c r="AO486" s="153">
        <v>46752</v>
      </c>
      <c r="AP486" s="149">
        <v>2027</v>
      </c>
      <c r="AQ486" s="166"/>
      <c r="AR486" s="166"/>
      <c r="AS486" s="166"/>
      <c r="AT486" s="166"/>
      <c r="AU486" s="166"/>
      <c r="AV486" s="166"/>
      <c r="AW486" s="166"/>
      <c r="AX486" s="166"/>
      <c r="AY486" s="166"/>
      <c r="AZ486" s="166"/>
      <c r="BA486" s="166"/>
      <c r="BB486" s="166"/>
    </row>
    <row r="487" spans="1:54" s="181" customFormat="1" ht="38.25" x14ac:dyDescent="0.25">
      <c r="A487" s="289">
        <v>7</v>
      </c>
      <c r="B487" s="288" t="s">
        <v>2214</v>
      </c>
      <c r="C487" s="289" t="s">
        <v>60</v>
      </c>
      <c r="D487" s="289" t="s">
        <v>175</v>
      </c>
      <c r="E487" s="289" t="s">
        <v>200</v>
      </c>
      <c r="F487" s="289">
        <v>223</v>
      </c>
      <c r="G487" s="307" t="s">
        <v>1137</v>
      </c>
      <c r="H487" s="288" t="s">
        <v>616</v>
      </c>
      <c r="I487" s="288" t="s">
        <v>1138</v>
      </c>
      <c r="J487" s="289">
        <v>2</v>
      </c>
      <c r="K487" s="289"/>
      <c r="L487" s="289" t="s">
        <v>167</v>
      </c>
      <c r="M487" s="289"/>
      <c r="N487" s="162" t="s">
        <v>390</v>
      </c>
      <c r="O487" s="286">
        <v>10.99992393442623</v>
      </c>
      <c r="P487" s="148">
        <v>13.419907199999999</v>
      </c>
      <c r="Q487" s="286"/>
      <c r="R487" s="148">
        <v>13.419907199999999</v>
      </c>
      <c r="S487" s="286"/>
      <c r="T487" s="286"/>
      <c r="U487" s="286"/>
      <c r="V487" s="286"/>
      <c r="W487" s="149" t="s">
        <v>404</v>
      </c>
      <c r="X487" s="166" t="s">
        <v>178</v>
      </c>
      <c r="Y487" s="149" t="s">
        <v>378</v>
      </c>
      <c r="Z487" s="153">
        <v>46295</v>
      </c>
      <c r="AA487" s="153">
        <v>46356</v>
      </c>
      <c r="AB487" s="166"/>
      <c r="AC487" s="166"/>
      <c r="AD487" s="166"/>
      <c r="AE487" s="166"/>
      <c r="AF487" s="183" t="s">
        <v>1137</v>
      </c>
      <c r="AG487" s="166" t="s">
        <v>391</v>
      </c>
      <c r="AH487" s="149">
        <v>876</v>
      </c>
      <c r="AI487" s="149" t="s">
        <v>73</v>
      </c>
      <c r="AJ487" s="149">
        <v>100</v>
      </c>
      <c r="AK487" s="182" t="s">
        <v>181</v>
      </c>
      <c r="AL487" s="149" t="s">
        <v>392</v>
      </c>
      <c r="AM487" s="153">
        <v>46376</v>
      </c>
      <c r="AN487" s="153">
        <v>46376</v>
      </c>
      <c r="AO487" s="153">
        <v>46752</v>
      </c>
      <c r="AP487" s="149">
        <v>2027</v>
      </c>
      <c r="AQ487" s="166"/>
      <c r="AR487" s="166"/>
      <c r="AS487" s="166"/>
      <c r="AT487" s="166"/>
      <c r="AU487" s="166"/>
      <c r="AV487" s="166"/>
      <c r="AW487" s="166"/>
      <c r="AX487" s="166"/>
      <c r="AY487" s="166"/>
      <c r="AZ487" s="166"/>
      <c r="BA487" s="166"/>
      <c r="BB487" s="166"/>
    </row>
    <row r="488" spans="1:54" s="181" customFormat="1" ht="38.25" x14ac:dyDescent="0.25">
      <c r="A488" s="289">
        <v>7</v>
      </c>
      <c r="B488" s="288" t="s">
        <v>2215</v>
      </c>
      <c r="C488" s="289" t="s">
        <v>60</v>
      </c>
      <c r="D488" s="289" t="s">
        <v>175</v>
      </c>
      <c r="E488" s="289" t="s">
        <v>200</v>
      </c>
      <c r="F488" s="289">
        <v>169</v>
      </c>
      <c r="G488" s="307" t="s">
        <v>1139</v>
      </c>
      <c r="H488" s="288" t="s">
        <v>1140</v>
      </c>
      <c r="I488" s="288" t="s">
        <v>1140</v>
      </c>
      <c r="J488" s="289">
        <v>1</v>
      </c>
      <c r="K488" s="289"/>
      <c r="L488" s="289" t="s">
        <v>167</v>
      </c>
      <c r="M488" s="289"/>
      <c r="N488" s="162" t="s">
        <v>390</v>
      </c>
      <c r="O488" s="286">
        <v>7.3407540983606552</v>
      </c>
      <c r="P488" s="148">
        <v>8.9557199999999995</v>
      </c>
      <c r="Q488" s="286"/>
      <c r="R488" s="148">
        <v>8.9557199999999995</v>
      </c>
      <c r="S488" s="286"/>
      <c r="T488" s="286"/>
      <c r="U488" s="286"/>
      <c r="V488" s="286"/>
      <c r="W488" s="149" t="s">
        <v>404</v>
      </c>
      <c r="X488" s="166" t="s">
        <v>178</v>
      </c>
      <c r="Y488" s="149" t="s">
        <v>378</v>
      </c>
      <c r="Z488" s="153">
        <v>46295</v>
      </c>
      <c r="AA488" s="153">
        <v>46356</v>
      </c>
      <c r="AB488" s="166"/>
      <c r="AC488" s="166"/>
      <c r="AD488" s="166"/>
      <c r="AE488" s="166"/>
      <c r="AF488" s="183" t="s">
        <v>1139</v>
      </c>
      <c r="AG488" s="166" t="s">
        <v>391</v>
      </c>
      <c r="AH488" s="149">
        <v>876</v>
      </c>
      <c r="AI488" s="149" t="s">
        <v>73</v>
      </c>
      <c r="AJ488" s="149">
        <v>100</v>
      </c>
      <c r="AK488" s="182" t="s">
        <v>181</v>
      </c>
      <c r="AL488" s="149" t="s">
        <v>392</v>
      </c>
      <c r="AM488" s="153">
        <v>46376</v>
      </c>
      <c r="AN488" s="153">
        <v>46376</v>
      </c>
      <c r="AO488" s="153">
        <v>46752</v>
      </c>
      <c r="AP488" s="149">
        <v>2027</v>
      </c>
      <c r="AQ488" s="166"/>
      <c r="AR488" s="166"/>
      <c r="AS488" s="166"/>
      <c r="AT488" s="166"/>
      <c r="AU488" s="166"/>
      <c r="AV488" s="166"/>
      <c r="AW488" s="166"/>
      <c r="AX488" s="166"/>
      <c r="AY488" s="166"/>
      <c r="AZ488" s="166"/>
      <c r="BA488" s="166"/>
      <c r="BB488" s="166"/>
    </row>
    <row r="489" spans="1:54" s="181" customFormat="1" ht="38.25" x14ac:dyDescent="0.25">
      <c r="A489" s="289">
        <v>7</v>
      </c>
      <c r="B489" s="288" t="s">
        <v>2216</v>
      </c>
      <c r="C489" s="289" t="s">
        <v>60</v>
      </c>
      <c r="D489" s="289" t="s">
        <v>175</v>
      </c>
      <c r="E489" s="289" t="s">
        <v>200</v>
      </c>
      <c r="F489" s="289">
        <v>225</v>
      </c>
      <c r="G489" s="307" t="s">
        <v>1141</v>
      </c>
      <c r="H489" s="288" t="s">
        <v>1142</v>
      </c>
      <c r="I489" s="288" t="s">
        <v>1143</v>
      </c>
      <c r="J489" s="289">
        <v>2</v>
      </c>
      <c r="K489" s="289"/>
      <c r="L489" s="289" t="s">
        <v>167</v>
      </c>
      <c r="M489" s="289"/>
      <c r="N489" s="162" t="s">
        <v>390</v>
      </c>
      <c r="O489" s="286">
        <v>3241.4647868852453</v>
      </c>
      <c r="P489" s="148">
        <v>3954.5870399999994</v>
      </c>
      <c r="Q489" s="286"/>
      <c r="R489" s="148">
        <v>3954.5870399999994</v>
      </c>
      <c r="S489" s="286"/>
      <c r="T489" s="286"/>
      <c r="U489" s="286"/>
      <c r="V489" s="286"/>
      <c r="W489" s="166" t="s">
        <v>87</v>
      </c>
      <c r="X489" s="166" t="s">
        <v>178</v>
      </c>
      <c r="Y489" s="149" t="s">
        <v>71</v>
      </c>
      <c r="Z489" s="153">
        <v>46295</v>
      </c>
      <c r="AA489" s="153">
        <v>46356</v>
      </c>
      <c r="AB489" s="166"/>
      <c r="AC489" s="166"/>
      <c r="AD489" s="166"/>
      <c r="AE489" s="166"/>
      <c r="AF489" s="183" t="s">
        <v>1141</v>
      </c>
      <c r="AG489" s="166" t="s">
        <v>391</v>
      </c>
      <c r="AH489" s="149">
        <v>876</v>
      </c>
      <c r="AI489" s="149" t="s">
        <v>73</v>
      </c>
      <c r="AJ489" s="149">
        <v>100</v>
      </c>
      <c r="AK489" s="182" t="s">
        <v>181</v>
      </c>
      <c r="AL489" s="149" t="s">
        <v>392</v>
      </c>
      <c r="AM489" s="153">
        <v>46376</v>
      </c>
      <c r="AN489" s="153">
        <v>46376</v>
      </c>
      <c r="AO489" s="153">
        <v>46752</v>
      </c>
      <c r="AP489" s="149">
        <v>2027</v>
      </c>
      <c r="AQ489" s="166"/>
      <c r="AR489" s="166"/>
      <c r="AS489" s="166"/>
      <c r="AT489" s="166"/>
      <c r="AU489" s="166"/>
      <c r="AV489" s="166"/>
      <c r="AW489" s="166"/>
      <c r="AX489" s="166"/>
      <c r="AY489" s="166"/>
      <c r="AZ489" s="166"/>
      <c r="BA489" s="166"/>
      <c r="BB489" s="166"/>
    </row>
    <row r="490" spans="1:54" s="181" customFormat="1" ht="38.25" x14ac:dyDescent="0.25">
      <c r="A490" s="289">
        <v>7</v>
      </c>
      <c r="B490" s="288" t="s">
        <v>2217</v>
      </c>
      <c r="C490" s="289" t="s">
        <v>60</v>
      </c>
      <c r="D490" s="289" t="s">
        <v>175</v>
      </c>
      <c r="E490" s="289" t="s">
        <v>200</v>
      </c>
      <c r="F490" s="289">
        <v>7</v>
      </c>
      <c r="G490" s="307" t="s">
        <v>1144</v>
      </c>
      <c r="H490" s="288" t="s">
        <v>1145</v>
      </c>
      <c r="I490" s="288" t="s">
        <v>1146</v>
      </c>
      <c r="J490" s="289">
        <v>2</v>
      </c>
      <c r="K490" s="289"/>
      <c r="L490" s="289" t="s">
        <v>167</v>
      </c>
      <c r="M490" s="289"/>
      <c r="N490" s="162" t="s">
        <v>390</v>
      </c>
      <c r="O490" s="286">
        <v>1745.8981849180325</v>
      </c>
      <c r="P490" s="148">
        <v>2129.9957855999996</v>
      </c>
      <c r="Q490" s="286"/>
      <c r="R490" s="148">
        <v>2129.9957855999996</v>
      </c>
      <c r="S490" s="286"/>
      <c r="T490" s="286"/>
      <c r="U490" s="286"/>
      <c r="V490" s="286"/>
      <c r="W490" s="166" t="s">
        <v>87</v>
      </c>
      <c r="X490" s="166" t="s">
        <v>178</v>
      </c>
      <c r="Y490" s="149" t="s">
        <v>71</v>
      </c>
      <c r="Z490" s="153">
        <v>46295</v>
      </c>
      <c r="AA490" s="153">
        <v>46356</v>
      </c>
      <c r="AB490" s="166"/>
      <c r="AC490" s="166"/>
      <c r="AD490" s="166"/>
      <c r="AE490" s="166"/>
      <c r="AF490" s="183" t="s">
        <v>1144</v>
      </c>
      <c r="AG490" s="166" t="s">
        <v>391</v>
      </c>
      <c r="AH490" s="149">
        <v>876</v>
      </c>
      <c r="AI490" s="149" t="s">
        <v>73</v>
      </c>
      <c r="AJ490" s="149">
        <v>100</v>
      </c>
      <c r="AK490" s="182" t="s">
        <v>181</v>
      </c>
      <c r="AL490" s="149" t="s">
        <v>392</v>
      </c>
      <c r="AM490" s="153">
        <v>46376</v>
      </c>
      <c r="AN490" s="153">
        <v>46376</v>
      </c>
      <c r="AO490" s="153">
        <v>46752</v>
      </c>
      <c r="AP490" s="149">
        <v>2027</v>
      </c>
      <c r="AQ490" s="166"/>
      <c r="AR490" s="166"/>
      <c r="AS490" s="166"/>
      <c r="AT490" s="166"/>
      <c r="AU490" s="166"/>
      <c r="AV490" s="166"/>
      <c r="AW490" s="166"/>
      <c r="AX490" s="166"/>
      <c r="AY490" s="166"/>
      <c r="AZ490" s="166"/>
      <c r="BA490" s="166"/>
      <c r="BB490" s="166"/>
    </row>
    <row r="491" spans="1:54" s="181" customFormat="1" ht="38.25" x14ac:dyDescent="0.25">
      <c r="A491" s="289">
        <v>7</v>
      </c>
      <c r="B491" s="288" t="s">
        <v>2218</v>
      </c>
      <c r="C491" s="289" t="s">
        <v>60</v>
      </c>
      <c r="D491" s="289" t="s">
        <v>175</v>
      </c>
      <c r="E491" s="289" t="s">
        <v>200</v>
      </c>
      <c r="F491" s="289" t="s">
        <v>1147</v>
      </c>
      <c r="G491" s="307" t="s">
        <v>1148</v>
      </c>
      <c r="H491" s="288" t="s">
        <v>1142</v>
      </c>
      <c r="I491" s="287" t="s">
        <v>1146</v>
      </c>
      <c r="J491" s="289">
        <v>2</v>
      </c>
      <c r="K491" s="289"/>
      <c r="L491" s="289" t="s">
        <v>167</v>
      </c>
      <c r="M491" s="289"/>
      <c r="N491" s="162" t="s">
        <v>390</v>
      </c>
      <c r="O491" s="286">
        <v>231.1497206557377</v>
      </c>
      <c r="P491" s="148">
        <v>282.00265919999998</v>
      </c>
      <c r="Q491" s="286"/>
      <c r="R491" s="148">
        <v>282.00265919999998</v>
      </c>
      <c r="S491" s="286"/>
      <c r="T491" s="286"/>
      <c r="U491" s="286"/>
      <c r="V491" s="286"/>
      <c r="W491" s="149" t="s">
        <v>404</v>
      </c>
      <c r="X491" s="166" t="s">
        <v>178</v>
      </c>
      <c r="Y491" s="149" t="s">
        <v>71</v>
      </c>
      <c r="Z491" s="153">
        <v>46295</v>
      </c>
      <c r="AA491" s="153">
        <v>46356</v>
      </c>
      <c r="AB491" s="166"/>
      <c r="AC491" s="166"/>
      <c r="AD491" s="166"/>
      <c r="AE491" s="166"/>
      <c r="AF491" s="183" t="s">
        <v>1148</v>
      </c>
      <c r="AG491" s="166" t="s">
        <v>391</v>
      </c>
      <c r="AH491" s="149">
        <v>876</v>
      </c>
      <c r="AI491" s="149" t="s">
        <v>73</v>
      </c>
      <c r="AJ491" s="149">
        <v>100</v>
      </c>
      <c r="AK491" s="182" t="s">
        <v>181</v>
      </c>
      <c r="AL491" s="149" t="s">
        <v>392</v>
      </c>
      <c r="AM491" s="153">
        <v>46376</v>
      </c>
      <c r="AN491" s="153">
        <v>46376</v>
      </c>
      <c r="AO491" s="153">
        <v>46752</v>
      </c>
      <c r="AP491" s="149">
        <v>2027</v>
      </c>
      <c r="AQ491" s="166"/>
      <c r="AR491" s="166"/>
      <c r="AS491" s="166"/>
      <c r="AT491" s="166"/>
      <c r="AU491" s="166"/>
      <c r="AV491" s="166"/>
      <c r="AW491" s="166"/>
      <c r="AX491" s="166"/>
      <c r="AY491" s="166"/>
      <c r="AZ491" s="166"/>
      <c r="BA491" s="166"/>
      <c r="BB491" s="166"/>
    </row>
    <row r="492" spans="1:54" s="181" customFormat="1" ht="38.25" x14ac:dyDescent="0.25">
      <c r="A492" s="289">
        <v>7</v>
      </c>
      <c r="B492" s="288" t="s">
        <v>2219</v>
      </c>
      <c r="C492" s="289" t="s">
        <v>60</v>
      </c>
      <c r="D492" s="289" t="s">
        <v>175</v>
      </c>
      <c r="E492" s="289" t="s">
        <v>200</v>
      </c>
      <c r="F492" s="289">
        <v>281</v>
      </c>
      <c r="G492" s="307" t="s">
        <v>1149</v>
      </c>
      <c r="H492" s="288" t="s">
        <v>551</v>
      </c>
      <c r="I492" s="288" t="s">
        <v>551</v>
      </c>
      <c r="J492" s="289">
        <v>1</v>
      </c>
      <c r="K492" s="289"/>
      <c r="L492" s="289" t="s">
        <v>167</v>
      </c>
      <c r="M492" s="289"/>
      <c r="N492" s="162" t="s">
        <v>390</v>
      </c>
      <c r="O492" s="286">
        <v>933.29309508196718</v>
      </c>
      <c r="P492" s="148">
        <v>1138.6175759999999</v>
      </c>
      <c r="Q492" s="286"/>
      <c r="R492" s="148">
        <v>1138.6175759999999</v>
      </c>
      <c r="S492" s="286"/>
      <c r="T492" s="286"/>
      <c r="U492" s="286"/>
      <c r="V492" s="286"/>
      <c r="W492" s="283" t="s">
        <v>2521</v>
      </c>
      <c r="X492" s="166" t="s">
        <v>178</v>
      </c>
      <c r="Y492" s="149" t="s">
        <v>71</v>
      </c>
      <c r="Z492" s="153">
        <v>46295</v>
      </c>
      <c r="AA492" s="153">
        <v>46356</v>
      </c>
      <c r="AB492" s="166"/>
      <c r="AC492" s="166"/>
      <c r="AD492" s="166"/>
      <c r="AE492" s="166"/>
      <c r="AF492" s="183" t="s">
        <v>942</v>
      </c>
      <c r="AG492" s="166" t="s">
        <v>391</v>
      </c>
      <c r="AH492" s="149">
        <v>876</v>
      </c>
      <c r="AI492" s="149" t="s">
        <v>73</v>
      </c>
      <c r="AJ492" s="149">
        <v>100</v>
      </c>
      <c r="AK492" s="182" t="s">
        <v>181</v>
      </c>
      <c r="AL492" s="149" t="s">
        <v>392</v>
      </c>
      <c r="AM492" s="153">
        <v>46376</v>
      </c>
      <c r="AN492" s="153">
        <v>46376</v>
      </c>
      <c r="AO492" s="153">
        <v>46752</v>
      </c>
      <c r="AP492" s="149">
        <v>2027</v>
      </c>
      <c r="AQ492" s="166"/>
      <c r="AR492" s="166"/>
      <c r="AS492" s="166"/>
      <c r="AT492" s="166"/>
      <c r="AU492" s="166"/>
      <c r="AV492" s="166"/>
      <c r="AW492" s="166"/>
      <c r="AX492" s="166"/>
      <c r="AY492" s="166"/>
      <c r="AZ492" s="166"/>
      <c r="BA492" s="166"/>
      <c r="BB492" s="166"/>
    </row>
    <row r="493" spans="1:54" s="181" customFormat="1" ht="38.25" x14ac:dyDescent="0.25">
      <c r="A493" s="289">
        <v>7</v>
      </c>
      <c r="B493" s="288" t="s">
        <v>2220</v>
      </c>
      <c r="C493" s="289" t="s">
        <v>60</v>
      </c>
      <c r="D493" s="289" t="s">
        <v>175</v>
      </c>
      <c r="E493" s="289" t="s">
        <v>200</v>
      </c>
      <c r="F493" s="289">
        <v>280</v>
      </c>
      <c r="G493" s="307" t="s">
        <v>1150</v>
      </c>
      <c r="H493" s="288" t="s">
        <v>1114</v>
      </c>
      <c r="I493" s="288" t="s">
        <v>1151</v>
      </c>
      <c r="J493" s="289">
        <v>2</v>
      </c>
      <c r="K493" s="289"/>
      <c r="L493" s="289" t="s">
        <v>167</v>
      </c>
      <c r="M493" s="289"/>
      <c r="N493" s="162" t="s">
        <v>390</v>
      </c>
      <c r="O493" s="286">
        <v>121.9104</v>
      </c>
      <c r="P493" s="148">
        <v>148.73068799999999</v>
      </c>
      <c r="Q493" s="286"/>
      <c r="R493" s="148">
        <v>148.73068799999999</v>
      </c>
      <c r="S493" s="286"/>
      <c r="T493" s="286"/>
      <c r="U493" s="286"/>
      <c r="V493" s="286"/>
      <c r="W493" s="149" t="s">
        <v>404</v>
      </c>
      <c r="X493" s="166" t="s">
        <v>178</v>
      </c>
      <c r="Y493" s="149" t="s">
        <v>71</v>
      </c>
      <c r="Z493" s="153">
        <v>46295</v>
      </c>
      <c r="AA493" s="153">
        <v>46356</v>
      </c>
      <c r="AB493" s="166"/>
      <c r="AC493" s="166"/>
      <c r="AD493" s="166"/>
      <c r="AE493" s="166"/>
      <c r="AF493" s="183" t="s">
        <v>1150</v>
      </c>
      <c r="AG493" s="166" t="s">
        <v>391</v>
      </c>
      <c r="AH493" s="149">
        <v>876</v>
      </c>
      <c r="AI493" s="149" t="s">
        <v>73</v>
      </c>
      <c r="AJ493" s="149">
        <v>100</v>
      </c>
      <c r="AK493" s="182" t="s">
        <v>181</v>
      </c>
      <c r="AL493" s="149" t="s">
        <v>392</v>
      </c>
      <c r="AM493" s="153">
        <v>46376</v>
      </c>
      <c r="AN493" s="153">
        <v>46376</v>
      </c>
      <c r="AO493" s="153">
        <v>46752</v>
      </c>
      <c r="AP493" s="149">
        <v>2027</v>
      </c>
      <c r="AQ493" s="166"/>
      <c r="AR493" s="166"/>
      <c r="AS493" s="166"/>
      <c r="AT493" s="166"/>
      <c r="AU493" s="166"/>
      <c r="AV493" s="166"/>
      <c r="AW493" s="166"/>
      <c r="AX493" s="166"/>
      <c r="AY493" s="166"/>
      <c r="AZ493" s="166"/>
      <c r="BA493" s="166"/>
      <c r="BB493" s="166"/>
    </row>
    <row r="494" spans="1:54" s="181" customFormat="1" ht="38.25" x14ac:dyDescent="0.25">
      <c r="A494" s="289">
        <v>7</v>
      </c>
      <c r="B494" s="288" t="s">
        <v>2221</v>
      </c>
      <c r="C494" s="289" t="s">
        <v>60</v>
      </c>
      <c r="D494" s="289" t="s">
        <v>175</v>
      </c>
      <c r="E494" s="289" t="s">
        <v>200</v>
      </c>
      <c r="F494" s="289">
        <v>106</v>
      </c>
      <c r="G494" s="307" t="s">
        <v>909</v>
      </c>
      <c r="H494" s="288" t="s">
        <v>616</v>
      </c>
      <c r="I494" s="288" t="s">
        <v>293</v>
      </c>
      <c r="J494" s="289">
        <v>2</v>
      </c>
      <c r="K494" s="289"/>
      <c r="L494" s="289" t="s">
        <v>167</v>
      </c>
      <c r="M494" s="289"/>
      <c r="N494" s="162" t="s">
        <v>390</v>
      </c>
      <c r="O494" s="286">
        <v>689.6355816393442</v>
      </c>
      <c r="P494" s="148">
        <v>841.35540959999992</v>
      </c>
      <c r="Q494" s="286"/>
      <c r="R494" s="148">
        <v>841.35540959999992</v>
      </c>
      <c r="S494" s="286"/>
      <c r="T494" s="286"/>
      <c r="U494" s="286"/>
      <c r="V494" s="286"/>
      <c r="W494" s="166" t="s">
        <v>87</v>
      </c>
      <c r="X494" s="166" t="s">
        <v>178</v>
      </c>
      <c r="Y494" s="149" t="s">
        <v>71</v>
      </c>
      <c r="Z494" s="153">
        <v>46295</v>
      </c>
      <c r="AA494" s="153">
        <v>46356</v>
      </c>
      <c r="AB494" s="166"/>
      <c r="AC494" s="166"/>
      <c r="AD494" s="166"/>
      <c r="AE494" s="166"/>
      <c r="AF494" s="183" t="s">
        <v>909</v>
      </c>
      <c r="AG494" s="166" t="s">
        <v>391</v>
      </c>
      <c r="AH494" s="149">
        <v>876</v>
      </c>
      <c r="AI494" s="149" t="s">
        <v>73</v>
      </c>
      <c r="AJ494" s="149">
        <v>100</v>
      </c>
      <c r="AK494" s="182" t="s">
        <v>181</v>
      </c>
      <c r="AL494" s="149" t="s">
        <v>392</v>
      </c>
      <c r="AM494" s="153">
        <v>46376</v>
      </c>
      <c r="AN494" s="153">
        <v>46376</v>
      </c>
      <c r="AO494" s="153">
        <v>46752</v>
      </c>
      <c r="AP494" s="149">
        <v>2027</v>
      </c>
      <c r="AQ494" s="166"/>
      <c r="AR494" s="166"/>
      <c r="AS494" s="166"/>
      <c r="AT494" s="166"/>
      <c r="AU494" s="166"/>
      <c r="AV494" s="166"/>
      <c r="AW494" s="166"/>
      <c r="AX494" s="166"/>
      <c r="AY494" s="166"/>
      <c r="AZ494" s="166"/>
      <c r="BA494" s="166"/>
      <c r="BB494" s="166"/>
    </row>
    <row r="495" spans="1:54" s="181" customFormat="1" ht="38.25" x14ac:dyDescent="0.25">
      <c r="A495" s="289">
        <v>7</v>
      </c>
      <c r="B495" s="288" t="s">
        <v>2222</v>
      </c>
      <c r="C495" s="289" t="s">
        <v>60</v>
      </c>
      <c r="D495" s="289" t="s">
        <v>175</v>
      </c>
      <c r="E495" s="289" t="s">
        <v>200</v>
      </c>
      <c r="F495" s="289">
        <v>108</v>
      </c>
      <c r="G495" s="307" t="s">
        <v>1152</v>
      </c>
      <c r="H495" s="288" t="s">
        <v>616</v>
      </c>
      <c r="I495" s="288" t="s">
        <v>1153</v>
      </c>
      <c r="J495" s="289">
        <v>2</v>
      </c>
      <c r="K495" s="289"/>
      <c r="L495" s="289" t="s">
        <v>167</v>
      </c>
      <c r="M495" s="289"/>
      <c r="N495" s="162" t="s">
        <v>390</v>
      </c>
      <c r="O495" s="286">
        <v>2127.6047213114753</v>
      </c>
      <c r="P495" s="148">
        <v>2595.6777599999996</v>
      </c>
      <c r="Q495" s="286"/>
      <c r="R495" s="148">
        <v>2595.6777599999996</v>
      </c>
      <c r="S495" s="286"/>
      <c r="T495" s="286"/>
      <c r="U495" s="286"/>
      <c r="V495" s="286"/>
      <c r="W495" s="166" t="s">
        <v>87</v>
      </c>
      <c r="X495" s="166" t="s">
        <v>178</v>
      </c>
      <c r="Y495" s="149" t="s">
        <v>71</v>
      </c>
      <c r="Z495" s="153">
        <v>46295</v>
      </c>
      <c r="AA495" s="153">
        <v>46356</v>
      </c>
      <c r="AB495" s="166"/>
      <c r="AC495" s="166"/>
      <c r="AD495" s="166"/>
      <c r="AE495" s="166"/>
      <c r="AF495" s="183" t="s">
        <v>1152</v>
      </c>
      <c r="AG495" s="166" t="s">
        <v>391</v>
      </c>
      <c r="AH495" s="149">
        <v>876</v>
      </c>
      <c r="AI495" s="149" t="s">
        <v>73</v>
      </c>
      <c r="AJ495" s="149">
        <v>100</v>
      </c>
      <c r="AK495" s="182" t="s">
        <v>181</v>
      </c>
      <c r="AL495" s="149" t="s">
        <v>392</v>
      </c>
      <c r="AM495" s="153">
        <v>46376</v>
      </c>
      <c r="AN495" s="153">
        <v>46376</v>
      </c>
      <c r="AO495" s="153">
        <v>46752</v>
      </c>
      <c r="AP495" s="149">
        <v>2027</v>
      </c>
      <c r="AQ495" s="166"/>
      <c r="AR495" s="166"/>
      <c r="AS495" s="166"/>
      <c r="AT495" s="166"/>
      <c r="AU495" s="166"/>
      <c r="AV495" s="166"/>
      <c r="AW495" s="166"/>
      <c r="AX495" s="166"/>
      <c r="AY495" s="166"/>
      <c r="AZ495" s="166"/>
      <c r="BA495" s="166"/>
      <c r="BB495" s="166"/>
    </row>
    <row r="496" spans="1:54" s="181" customFormat="1" ht="38.25" x14ac:dyDescent="0.25">
      <c r="A496" s="289">
        <v>7</v>
      </c>
      <c r="B496" s="288" t="s">
        <v>2223</v>
      </c>
      <c r="C496" s="289" t="s">
        <v>60</v>
      </c>
      <c r="D496" s="289" t="s">
        <v>175</v>
      </c>
      <c r="E496" s="289" t="s">
        <v>200</v>
      </c>
      <c r="F496" s="289">
        <v>200</v>
      </c>
      <c r="G496" s="307" t="s">
        <v>1154</v>
      </c>
      <c r="H496" s="288" t="s">
        <v>579</v>
      </c>
      <c r="I496" s="288" t="s">
        <v>1155</v>
      </c>
      <c r="J496" s="289">
        <v>2</v>
      </c>
      <c r="K496" s="289"/>
      <c r="L496" s="289" t="s">
        <v>167</v>
      </c>
      <c r="M496" s="289"/>
      <c r="N496" s="162" t="s">
        <v>390</v>
      </c>
      <c r="O496" s="286">
        <v>14.659247213114753</v>
      </c>
      <c r="P496" s="148">
        <v>17.884281599999998</v>
      </c>
      <c r="Q496" s="286"/>
      <c r="R496" s="148">
        <v>17.884281599999998</v>
      </c>
      <c r="S496" s="286"/>
      <c r="T496" s="286"/>
      <c r="U496" s="286"/>
      <c r="V496" s="286"/>
      <c r="W496" s="149" t="s">
        <v>404</v>
      </c>
      <c r="X496" s="166" t="s">
        <v>178</v>
      </c>
      <c r="Y496" s="149" t="s">
        <v>378</v>
      </c>
      <c r="Z496" s="153">
        <v>46295</v>
      </c>
      <c r="AA496" s="153">
        <v>46356</v>
      </c>
      <c r="AB496" s="166"/>
      <c r="AC496" s="166"/>
      <c r="AD496" s="166"/>
      <c r="AE496" s="166"/>
      <c r="AF496" s="183" t="s">
        <v>1154</v>
      </c>
      <c r="AG496" s="166" t="s">
        <v>391</v>
      </c>
      <c r="AH496" s="149">
        <v>876</v>
      </c>
      <c r="AI496" s="149" t="s">
        <v>73</v>
      </c>
      <c r="AJ496" s="149">
        <v>100</v>
      </c>
      <c r="AK496" s="182" t="s">
        <v>181</v>
      </c>
      <c r="AL496" s="149" t="s">
        <v>392</v>
      </c>
      <c r="AM496" s="153">
        <v>46376</v>
      </c>
      <c r="AN496" s="153">
        <v>46376</v>
      </c>
      <c r="AO496" s="153">
        <v>46752</v>
      </c>
      <c r="AP496" s="149">
        <v>2027</v>
      </c>
      <c r="AQ496" s="166"/>
      <c r="AR496" s="166"/>
      <c r="AS496" s="166"/>
      <c r="AT496" s="166"/>
      <c r="AU496" s="166"/>
      <c r="AV496" s="166"/>
      <c r="AW496" s="166"/>
      <c r="AX496" s="166"/>
      <c r="AY496" s="166"/>
      <c r="AZ496" s="166"/>
      <c r="BA496" s="166"/>
      <c r="BB496" s="166"/>
    </row>
    <row r="497" spans="1:54" s="181" customFormat="1" ht="38.25" x14ac:dyDescent="0.25">
      <c r="A497" s="289">
        <v>7</v>
      </c>
      <c r="B497" s="288" t="s">
        <v>2224</v>
      </c>
      <c r="C497" s="289" t="s">
        <v>60</v>
      </c>
      <c r="D497" s="289" t="s">
        <v>175</v>
      </c>
      <c r="E497" s="289" t="s">
        <v>200</v>
      </c>
      <c r="F497" s="289">
        <v>87</v>
      </c>
      <c r="G497" s="307" t="s">
        <v>905</v>
      </c>
      <c r="H497" s="288" t="s">
        <v>1156</v>
      </c>
      <c r="I497" s="288" t="s">
        <v>1098</v>
      </c>
      <c r="J497" s="289">
        <v>2</v>
      </c>
      <c r="K497" s="289"/>
      <c r="L497" s="289" t="s">
        <v>167</v>
      </c>
      <c r="M497" s="289"/>
      <c r="N497" s="162" t="s">
        <v>390</v>
      </c>
      <c r="O497" s="286">
        <v>77.189004590163933</v>
      </c>
      <c r="P497" s="148">
        <v>94.170585599999995</v>
      </c>
      <c r="Q497" s="286"/>
      <c r="R497" s="148">
        <v>94.170585599999995</v>
      </c>
      <c r="S497" s="286"/>
      <c r="T497" s="286"/>
      <c r="U497" s="286"/>
      <c r="V497" s="286"/>
      <c r="W497" s="149" t="s">
        <v>404</v>
      </c>
      <c r="X497" s="166" t="s">
        <v>178</v>
      </c>
      <c r="Y497" s="149" t="s">
        <v>378</v>
      </c>
      <c r="Z497" s="153">
        <v>46295</v>
      </c>
      <c r="AA497" s="153">
        <v>46356</v>
      </c>
      <c r="AB497" s="166"/>
      <c r="AC497" s="166"/>
      <c r="AD497" s="166"/>
      <c r="AE497" s="166"/>
      <c r="AF497" s="183" t="s">
        <v>905</v>
      </c>
      <c r="AG497" s="166" t="s">
        <v>391</v>
      </c>
      <c r="AH497" s="149">
        <v>876</v>
      </c>
      <c r="AI497" s="149" t="s">
        <v>73</v>
      </c>
      <c r="AJ497" s="149">
        <v>100</v>
      </c>
      <c r="AK497" s="182" t="s">
        <v>181</v>
      </c>
      <c r="AL497" s="149" t="s">
        <v>392</v>
      </c>
      <c r="AM497" s="153">
        <v>46376</v>
      </c>
      <c r="AN497" s="153">
        <v>46376</v>
      </c>
      <c r="AO497" s="153">
        <v>46752</v>
      </c>
      <c r="AP497" s="149">
        <v>2027</v>
      </c>
      <c r="AQ497" s="166"/>
      <c r="AR497" s="166"/>
      <c r="AS497" s="166"/>
      <c r="AT497" s="166"/>
      <c r="AU497" s="166"/>
      <c r="AV497" s="166"/>
      <c r="AW497" s="166"/>
      <c r="AX497" s="166"/>
      <c r="AY497" s="166"/>
      <c r="AZ497" s="166"/>
      <c r="BA497" s="166"/>
      <c r="BB497" s="166"/>
    </row>
    <row r="498" spans="1:54" s="181" customFormat="1" ht="38.25" x14ac:dyDescent="0.25">
      <c r="A498" s="289">
        <v>7</v>
      </c>
      <c r="B498" s="288" t="s">
        <v>2225</v>
      </c>
      <c r="C498" s="289" t="s">
        <v>60</v>
      </c>
      <c r="D498" s="289" t="s">
        <v>175</v>
      </c>
      <c r="E498" s="289" t="s">
        <v>200</v>
      </c>
      <c r="F498" s="289">
        <v>168</v>
      </c>
      <c r="G498" s="307" t="s">
        <v>1157</v>
      </c>
      <c r="H498" s="288" t="s">
        <v>260</v>
      </c>
      <c r="I498" s="288" t="s">
        <v>1158</v>
      </c>
      <c r="J498" s="289">
        <v>2</v>
      </c>
      <c r="K498" s="289"/>
      <c r="L498" s="289" t="s">
        <v>167</v>
      </c>
      <c r="M498" s="289"/>
      <c r="N498" s="162" t="s">
        <v>390</v>
      </c>
      <c r="O498" s="286">
        <v>1.8995842622950818</v>
      </c>
      <c r="P498" s="148">
        <v>2.3174927999999997</v>
      </c>
      <c r="Q498" s="286"/>
      <c r="R498" s="148">
        <v>2.3174927999999997</v>
      </c>
      <c r="S498" s="286"/>
      <c r="T498" s="286"/>
      <c r="U498" s="286"/>
      <c r="V498" s="286"/>
      <c r="W498" s="149" t="s">
        <v>404</v>
      </c>
      <c r="X498" s="166" t="s">
        <v>178</v>
      </c>
      <c r="Y498" s="149" t="s">
        <v>378</v>
      </c>
      <c r="Z498" s="153">
        <v>46295</v>
      </c>
      <c r="AA498" s="153">
        <v>46356</v>
      </c>
      <c r="AB498" s="166"/>
      <c r="AC498" s="166"/>
      <c r="AD498" s="166"/>
      <c r="AE498" s="166"/>
      <c r="AF498" s="183" t="s">
        <v>1157</v>
      </c>
      <c r="AG498" s="166" t="s">
        <v>391</v>
      </c>
      <c r="AH498" s="149">
        <v>876</v>
      </c>
      <c r="AI498" s="149" t="s">
        <v>73</v>
      </c>
      <c r="AJ498" s="149">
        <v>100</v>
      </c>
      <c r="AK498" s="182" t="s">
        <v>181</v>
      </c>
      <c r="AL498" s="149" t="s">
        <v>392</v>
      </c>
      <c r="AM498" s="153">
        <v>46376</v>
      </c>
      <c r="AN498" s="153">
        <v>46376</v>
      </c>
      <c r="AO498" s="153">
        <v>46752</v>
      </c>
      <c r="AP498" s="149">
        <v>2027</v>
      </c>
      <c r="AQ498" s="166"/>
      <c r="AR498" s="166"/>
      <c r="AS498" s="166"/>
      <c r="AT498" s="166"/>
      <c r="AU498" s="166"/>
      <c r="AV498" s="166"/>
      <c r="AW498" s="166"/>
      <c r="AX498" s="166"/>
      <c r="AY498" s="166"/>
      <c r="AZ498" s="166"/>
      <c r="BA498" s="166"/>
      <c r="BB498" s="166"/>
    </row>
    <row r="499" spans="1:54" s="181" customFormat="1" ht="38.25" x14ac:dyDescent="0.25">
      <c r="A499" s="289">
        <v>7</v>
      </c>
      <c r="B499" s="288" t="s">
        <v>2226</v>
      </c>
      <c r="C499" s="289" t="s">
        <v>60</v>
      </c>
      <c r="D499" s="289" t="s">
        <v>175</v>
      </c>
      <c r="E499" s="289" t="s">
        <v>200</v>
      </c>
      <c r="F499" s="289">
        <v>118</v>
      </c>
      <c r="G499" s="307" t="s">
        <v>1159</v>
      </c>
      <c r="H499" s="288" t="s">
        <v>407</v>
      </c>
      <c r="I499" s="288" t="s">
        <v>1160</v>
      </c>
      <c r="J499" s="289">
        <v>2</v>
      </c>
      <c r="K499" s="289"/>
      <c r="L499" s="289" t="s">
        <v>167</v>
      </c>
      <c r="M499" s="289"/>
      <c r="N499" s="162" t="s">
        <v>390</v>
      </c>
      <c r="O499" s="286">
        <v>641.63264789508298</v>
      </c>
      <c r="P499" s="148">
        <v>782.79183043200123</v>
      </c>
      <c r="Q499" s="286"/>
      <c r="R499" s="148">
        <v>782.79183043200123</v>
      </c>
      <c r="S499" s="286"/>
      <c r="T499" s="286"/>
      <c r="U499" s="286"/>
      <c r="V499" s="286"/>
      <c r="W499" s="166" t="s">
        <v>87</v>
      </c>
      <c r="X499" s="166" t="s">
        <v>178</v>
      </c>
      <c r="Y499" s="149" t="s">
        <v>71</v>
      </c>
      <c r="Z499" s="153">
        <v>46295</v>
      </c>
      <c r="AA499" s="153">
        <v>46356</v>
      </c>
      <c r="AB499" s="166"/>
      <c r="AC499" s="166"/>
      <c r="AD499" s="166"/>
      <c r="AE499" s="166"/>
      <c r="AF499" s="183" t="s">
        <v>1159</v>
      </c>
      <c r="AG499" s="166" t="s">
        <v>391</v>
      </c>
      <c r="AH499" s="149">
        <v>876</v>
      </c>
      <c r="AI499" s="149" t="s">
        <v>73</v>
      </c>
      <c r="AJ499" s="149">
        <v>100</v>
      </c>
      <c r="AK499" s="182" t="s">
        <v>181</v>
      </c>
      <c r="AL499" s="149" t="s">
        <v>392</v>
      </c>
      <c r="AM499" s="153">
        <v>46376</v>
      </c>
      <c r="AN499" s="153">
        <v>46376</v>
      </c>
      <c r="AO499" s="153">
        <v>46752</v>
      </c>
      <c r="AP499" s="149">
        <v>2027</v>
      </c>
      <c r="AQ499" s="166"/>
      <c r="AR499" s="166"/>
      <c r="AS499" s="166"/>
      <c r="AT499" s="166"/>
      <c r="AU499" s="166"/>
      <c r="AV499" s="166"/>
      <c r="AW499" s="166"/>
      <c r="AX499" s="166"/>
      <c r="AY499" s="166"/>
      <c r="AZ499" s="166"/>
      <c r="BA499" s="166"/>
      <c r="BB499" s="166"/>
    </row>
    <row r="500" spans="1:54" s="181" customFormat="1" ht="38.25" x14ac:dyDescent="0.25">
      <c r="A500" s="289">
        <v>7</v>
      </c>
      <c r="B500" s="288" t="s">
        <v>2227</v>
      </c>
      <c r="C500" s="289" t="s">
        <v>60</v>
      </c>
      <c r="D500" s="289" t="s">
        <v>175</v>
      </c>
      <c r="E500" s="289" t="s">
        <v>200</v>
      </c>
      <c r="F500" s="289">
        <v>129</v>
      </c>
      <c r="G500" s="307" t="s">
        <v>1161</v>
      </c>
      <c r="H500" s="288" t="s">
        <v>1065</v>
      </c>
      <c r="I500" s="288" t="s">
        <v>1162</v>
      </c>
      <c r="J500" s="289">
        <v>2</v>
      </c>
      <c r="K500" s="289"/>
      <c r="L500" s="289" t="s">
        <v>167</v>
      </c>
      <c r="M500" s="289"/>
      <c r="N500" s="162" t="s">
        <v>390</v>
      </c>
      <c r="O500" s="286">
        <v>20553.196862950819</v>
      </c>
      <c r="P500" s="148">
        <v>25074.900172799997</v>
      </c>
      <c r="Q500" s="286"/>
      <c r="R500" s="148">
        <v>25074.900172799997</v>
      </c>
      <c r="S500" s="286"/>
      <c r="T500" s="286"/>
      <c r="U500" s="286"/>
      <c r="V500" s="286"/>
      <c r="W500" s="166" t="s">
        <v>87</v>
      </c>
      <c r="X500" s="166" t="s">
        <v>178</v>
      </c>
      <c r="Y500" s="149" t="s">
        <v>71</v>
      </c>
      <c r="Z500" s="153">
        <v>46295</v>
      </c>
      <c r="AA500" s="153">
        <v>46356</v>
      </c>
      <c r="AB500" s="166"/>
      <c r="AC500" s="166"/>
      <c r="AD500" s="166"/>
      <c r="AE500" s="166"/>
      <c r="AF500" s="183" t="s">
        <v>1161</v>
      </c>
      <c r="AG500" s="166" t="s">
        <v>391</v>
      </c>
      <c r="AH500" s="149">
        <v>876</v>
      </c>
      <c r="AI500" s="149" t="s">
        <v>73</v>
      </c>
      <c r="AJ500" s="149">
        <v>100</v>
      </c>
      <c r="AK500" s="182" t="s">
        <v>181</v>
      </c>
      <c r="AL500" s="149" t="s">
        <v>392</v>
      </c>
      <c r="AM500" s="153">
        <v>46376</v>
      </c>
      <c r="AN500" s="153">
        <v>46376</v>
      </c>
      <c r="AO500" s="153">
        <v>46752</v>
      </c>
      <c r="AP500" s="149">
        <v>2027</v>
      </c>
      <c r="AQ500" s="166"/>
      <c r="AR500" s="166"/>
      <c r="AS500" s="166"/>
      <c r="AT500" s="166"/>
      <c r="AU500" s="166"/>
      <c r="AV500" s="166"/>
      <c r="AW500" s="166"/>
      <c r="AX500" s="166"/>
      <c r="AY500" s="166"/>
      <c r="AZ500" s="166"/>
      <c r="BA500" s="166"/>
      <c r="BB500" s="166"/>
    </row>
    <row r="501" spans="1:54" s="181" customFormat="1" ht="38.25" x14ac:dyDescent="0.25">
      <c r="A501" s="289">
        <v>7</v>
      </c>
      <c r="B501" s="288" t="s">
        <v>2228</v>
      </c>
      <c r="C501" s="289" t="s">
        <v>60</v>
      </c>
      <c r="D501" s="289" t="s">
        <v>175</v>
      </c>
      <c r="E501" s="289" t="s">
        <v>200</v>
      </c>
      <c r="F501" s="289">
        <v>305</v>
      </c>
      <c r="G501" s="307" t="s">
        <v>289</v>
      </c>
      <c r="H501" s="288" t="s">
        <v>572</v>
      </c>
      <c r="I501" s="288" t="s">
        <v>1163</v>
      </c>
      <c r="J501" s="289">
        <v>2</v>
      </c>
      <c r="K501" s="289"/>
      <c r="L501" s="289" t="s">
        <v>167</v>
      </c>
      <c r="M501" s="289"/>
      <c r="N501" s="162" t="s">
        <v>390</v>
      </c>
      <c r="O501" s="286">
        <v>720.59776524590154</v>
      </c>
      <c r="P501" s="148">
        <v>879.12927359999981</v>
      </c>
      <c r="Q501" s="286"/>
      <c r="R501" s="148">
        <v>879.12927359999981</v>
      </c>
      <c r="S501" s="286"/>
      <c r="T501" s="286"/>
      <c r="U501" s="286"/>
      <c r="V501" s="286"/>
      <c r="W501" s="166" t="s">
        <v>87</v>
      </c>
      <c r="X501" s="166" t="s">
        <v>178</v>
      </c>
      <c r="Y501" s="149" t="s">
        <v>71</v>
      </c>
      <c r="Z501" s="153">
        <v>46295</v>
      </c>
      <c r="AA501" s="153">
        <v>46356</v>
      </c>
      <c r="AB501" s="166"/>
      <c r="AC501" s="166"/>
      <c r="AD501" s="166"/>
      <c r="AE501" s="166"/>
      <c r="AF501" s="183" t="s">
        <v>289</v>
      </c>
      <c r="AG501" s="166" t="s">
        <v>391</v>
      </c>
      <c r="AH501" s="149">
        <v>876</v>
      </c>
      <c r="AI501" s="149" t="s">
        <v>73</v>
      </c>
      <c r="AJ501" s="149">
        <v>100</v>
      </c>
      <c r="AK501" s="182" t="s">
        <v>181</v>
      </c>
      <c r="AL501" s="149" t="s">
        <v>392</v>
      </c>
      <c r="AM501" s="153">
        <v>46376</v>
      </c>
      <c r="AN501" s="153">
        <v>46376</v>
      </c>
      <c r="AO501" s="153">
        <v>46752</v>
      </c>
      <c r="AP501" s="149">
        <v>2027</v>
      </c>
      <c r="AQ501" s="166"/>
      <c r="AR501" s="166"/>
      <c r="AS501" s="166"/>
      <c r="AT501" s="166"/>
      <c r="AU501" s="166"/>
      <c r="AV501" s="166"/>
      <c r="AW501" s="166"/>
      <c r="AX501" s="166"/>
      <c r="AY501" s="166"/>
      <c r="AZ501" s="166"/>
      <c r="BA501" s="166"/>
      <c r="BB501" s="166"/>
    </row>
    <row r="502" spans="1:54" s="181" customFormat="1" ht="38.25" x14ac:dyDescent="0.25">
      <c r="A502" s="289">
        <v>7</v>
      </c>
      <c r="B502" s="288" t="s">
        <v>2229</v>
      </c>
      <c r="C502" s="289" t="s">
        <v>60</v>
      </c>
      <c r="D502" s="289" t="s">
        <v>175</v>
      </c>
      <c r="E502" s="289" t="s">
        <v>200</v>
      </c>
      <c r="F502" s="289">
        <v>126</v>
      </c>
      <c r="G502" s="307" t="s">
        <v>915</v>
      </c>
      <c r="H502" s="288" t="s">
        <v>916</v>
      </c>
      <c r="I502" s="288" t="s">
        <v>916</v>
      </c>
      <c r="J502" s="289">
        <v>2</v>
      </c>
      <c r="K502" s="289"/>
      <c r="L502" s="289" t="s">
        <v>167</v>
      </c>
      <c r="M502" s="289"/>
      <c r="N502" s="162" t="s">
        <v>390</v>
      </c>
      <c r="O502" s="286">
        <v>1162.2002400000001</v>
      </c>
      <c r="P502" s="148">
        <v>1417.8842928000001</v>
      </c>
      <c r="Q502" s="286"/>
      <c r="R502" s="148">
        <v>1417.8842928000001</v>
      </c>
      <c r="S502" s="286"/>
      <c r="T502" s="286"/>
      <c r="U502" s="286"/>
      <c r="V502" s="286"/>
      <c r="W502" s="149" t="s">
        <v>87</v>
      </c>
      <c r="X502" s="166" t="s">
        <v>178</v>
      </c>
      <c r="Y502" s="149" t="s">
        <v>71</v>
      </c>
      <c r="Z502" s="153">
        <v>46295</v>
      </c>
      <c r="AA502" s="153">
        <v>46356</v>
      </c>
      <c r="AB502" s="166"/>
      <c r="AC502" s="166"/>
      <c r="AD502" s="166"/>
      <c r="AE502" s="166"/>
      <c r="AF502" s="183" t="s">
        <v>915</v>
      </c>
      <c r="AG502" s="166" t="s">
        <v>391</v>
      </c>
      <c r="AH502" s="149">
        <v>876</v>
      </c>
      <c r="AI502" s="149" t="s">
        <v>73</v>
      </c>
      <c r="AJ502" s="149">
        <v>100</v>
      </c>
      <c r="AK502" s="182" t="s">
        <v>181</v>
      </c>
      <c r="AL502" s="149" t="s">
        <v>392</v>
      </c>
      <c r="AM502" s="153">
        <v>46376</v>
      </c>
      <c r="AN502" s="153">
        <v>46376</v>
      </c>
      <c r="AO502" s="153">
        <v>46752</v>
      </c>
      <c r="AP502" s="149">
        <v>2027</v>
      </c>
      <c r="AQ502" s="166"/>
      <c r="AR502" s="166"/>
      <c r="AS502" s="166"/>
      <c r="AT502" s="166"/>
      <c r="AU502" s="166"/>
      <c r="AV502" s="166"/>
      <c r="AW502" s="166"/>
      <c r="AX502" s="166"/>
      <c r="AY502" s="166"/>
      <c r="AZ502" s="166"/>
      <c r="BA502" s="166"/>
      <c r="BB502" s="166"/>
    </row>
    <row r="503" spans="1:54" s="181" customFormat="1" ht="51" x14ac:dyDescent="0.25">
      <c r="A503" s="289">
        <v>7</v>
      </c>
      <c r="B503" s="288" t="s">
        <v>2230</v>
      </c>
      <c r="C503" s="289" t="s">
        <v>60</v>
      </c>
      <c r="D503" s="289" t="s">
        <v>175</v>
      </c>
      <c r="E503" s="289" t="s">
        <v>200</v>
      </c>
      <c r="F503" s="289">
        <v>229</v>
      </c>
      <c r="G503" s="305" t="s">
        <v>1164</v>
      </c>
      <c r="H503" s="288" t="s">
        <v>912</v>
      </c>
      <c r="I503" s="288" t="s">
        <v>912</v>
      </c>
      <c r="J503" s="289">
        <v>1</v>
      </c>
      <c r="K503" s="289"/>
      <c r="L503" s="289" t="s">
        <v>167</v>
      </c>
      <c r="M503" s="289"/>
      <c r="N503" s="162" t="s">
        <v>390</v>
      </c>
      <c r="O503" s="286">
        <v>3480.8409836065575</v>
      </c>
      <c r="P503" s="148">
        <v>4246.6260000000002</v>
      </c>
      <c r="Q503" s="286"/>
      <c r="R503" s="148">
        <v>4246.6260000000002</v>
      </c>
      <c r="S503" s="286"/>
      <c r="T503" s="286"/>
      <c r="U503" s="286"/>
      <c r="V503" s="286"/>
      <c r="W503" s="283" t="s">
        <v>2522</v>
      </c>
      <c r="X503" s="166" t="s">
        <v>178</v>
      </c>
      <c r="Y503" s="149" t="s">
        <v>71</v>
      </c>
      <c r="Z503" s="153">
        <v>46295</v>
      </c>
      <c r="AA503" s="153">
        <v>46356</v>
      </c>
      <c r="AB503" s="166"/>
      <c r="AC503" s="166"/>
      <c r="AD503" s="166"/>
      <c r="AE503" s="166"/>
      <c r="AF503" s="183" t="s">
        <v>1164</v>
      </c>
      <c r="AG503" s="166" t="s">
        <v>391</v>
      </c>
      <c r="AH503" s="149">
        <v>876</v>
      </c>
      <c r="AI503" s="149" t="s">
        <v>73</v>
      </c>
      <c r="AJ503" s="149">
        <v>100</v>
      </c>
      <c r="AK503" s="182" t="s">
        <v>181</v>
      </c>
      <c r="AL503" s="149" t="s">
        <v>392</v>
      </c>
      <c r="AM503" s="153">
        <v>46376</v>
      </c>
      <c r="AN503" s="153">
        <v>46376</v>
      </c>
      <c r="AO503" s="153">
        <v>46752</v>
      </c>
      <c r="AP503" s="149">
        <v>2027</v>
      </c>
      <c r="AQ503" s="166"/>
      <c r="AR503" s="166"/>
      <c r="AS503" s="166"/>
      <c r="AT503" s="166"/>
      <c r="AU503" s="166"/>
      <c r="AV503" s="166"/>
      <c r="AW503" s="166"/>
      <c r="AX503" s="166"/>
      <c r="AY503" s="166"/>
      <c r="AZ503" s="166"/>
      <c r="BA503" s="166"/>
      <c r="BB503" s="166"/>
    </row>
    <row r="504" spans="1:54" s="181" customFormat="1" ht="38.25" x14ac:dyDescent="0.25">
      <c r="A504" s="289">
        <v>7</v>
      </c>
      <c r="B504" s="288" t="s">
        <v>2231</v>
      </c>
      <c r="C504" s="289" t="s">
        <v>60</v>
      </c>
      <c r="D504" s="289" t="s">
        <v>175</v>
      </c>
      <c r="E504" s="289" t="s">
        <v>200</v>
      </c>
      <c r="F504" s="289">
        <v>125</v>
      </c>
      <c r="G504" s="307" t="s">
        <v>911</v>
      </c>
      <c r="H504" s="288" t="s">
        <v>912</v>
      </c>
      <c r="I504" s="288" t="s">
        <v>912</v>
      </c>
      <c r="J504" s="289">
        <v>1</v>
      </c>
      <c r="K504" s="289"/>
      <c r="L504" s="289" t="s">
        <v>167</v>
      </c>
      <c r="M504" s="289"/>
      <c r="N504" s="162" t="s">
        <v>390</v>
      </c>
      <c r="O504" s="286">
        <v>5066.9855055737698</v>
      </c>
      <c r="P504" s="148">
        <v>6181.7223167999991</v>
      </c>
      <c r="Q504" s="286"/>
      <c r="R504" s="148">
        <v>6181.7223167999991</v>
      </c>
      <c r="S504" s="286"/>
      <c r="T504" s="286"/>
      <c r="U504" s="286"/>
      <c r="V504" s="286"/>
      <c r="W504" s="283" t="s">
        <v>2522</v>
      </c>
      <c r="X504" s="166" t="s">
        <v>178</v>
      </c>
      <c r="Y504" s="149" t="s">
        <v>71</v>
      </c>
      <c r="Z504" s="153">
        <v>46295</v>
      </c>
      <c r="AA504" s="153">
        <v>46356</v>
      </c>
      <c r="AB504" s="166"/>
      <c r="AC504" s="166"/>
      <c r="AD504" s="166"/>
      <c r="AE504" s="166"/>
      <c r="AF504" s="183" t="s">
        <v>911</v>
      </c>
      <c r="AG504" s="166" t="s">
        <v>391</v>
      </c>
      <c r="AH504" s="149">
        <v>876</v>
      </c>
      <c r="AI504" s="149" t="s">
        <v>73</v>
      </c>
      <c r="AJ504" s="149">
        <v>100</v>
      </c>
      <c r="AK504" s="182" t="s">
        <v>181</v>
      </c>
      <c r="AL504" s="149" t="s">
        <v>392</v>
      </c>
      <c r="AM504" s="153">
        <v>46376</v>
      </c>
      <c r="AN504" s="153">
        <v>46376</v>
      </c>
      <c r="AO504" s="153">
        <v>46752</v>
      </c>
      <c r="AP504" s="149">
        <v>2027</v>
      </c>
      <c r="AQ504" s="166"/>
      <c r="AR504" s="166"/>
      <c r="AS504" s="166"/>
      <c r="AT504" s="166"/>
      <c r="AU504" s="166"/>
      <c r="AV504" s="166"/>
      <c r="AW504" s="166"/>
      <c r="AX504" s="166"/>
      <c r="AY504" s="166"/>
      <c r="AZ504" s="166"/>
      <c r="BA504" s="166"/>
      <c r="BB504" s="166"/>
    </row>
    <row r="505" spans="1:54" s="181" customFormat="1" ht="38.25" x14ac:dyDescent="0.25">
      <c r="A505" s="289">
        <v>7</v>
      </c>
      <c r="B505" s="288" t="s">
        <v>2232</v>
      </c>
      <c r="C505" s="289" t="s">
        <v>60</v>
      </c>
      <c r="D505" s="289" t="s">
        <v>175</v>
      </c>
      <c r="E505" s="289" t="s">
        <v>200</v>
      </c>
      <c r="F505" s="289">
        <v>127</v>
      </c>
      <c r="G505" s="307" t="s">
        <v>1165</v>
      </c>
      <c r="H505" s="288" t="s">
        <v>488</v>
      </c>
      <c r="I505" s="288" t="s">
        <v>1166</v>
      </c>
      <c r="J505" s="289">
        <v>2</v>
      </c>
      <c r="K505" s="289"/>
      <c r="L505" s="289" t="s">
        <v>167</v>
      </c>
      <c r="M505" s="289"/>
      <c r="N505" s="162" t="s">
        <v>390</v>
      </c>
      <c r="O505" s="286">
        <v>68.558813114754102</v>
      </c>
      <c r="P505" s="148">
        <v>83.641752000000011</v>
      </c>
      <c r="Q505" s="286"/>
      <c r="R505" s="148">
        <v>83.641752000000011</v>
      </c>
      <c r="S505" s="286"/>
      <c r="T505" s="286"/>
      <c r="U505" s="286"/>
      <c r="V505" s="286"/>
      <c r="W505" s="149" t="s">
        <v>404</v>
      </c>
      <c r="X505" s="166" t="s">
        <v>178</v>
      </c>
      <c r="Y505" s="149" t="s">
        <v>378</v>
      </c>
      <c r="Z505" s="153">
        <v>46295</v>
      </c>
      <c r="AA505" s="153">
        <v>46356</v>
      </c>
      <c r="AB505" s="166"/>
      <c r="AC505" s="166"/>
      <c r="AD505" s="166"/>
      <c r="AE505" s="166"/>
      <c r="AF505" s="183" t="s">
        <v>1165</v>
      </c>
      <c r="AG505" s="166" t="s">
        <v>391</v>
      </c>
      <c r="AH505" s="149">
        <v>876</v>
      </c>
      <c r="AI505" s="149" t="s">
        <v>73</v>
      </c>
      <c r="AJ505" s="149">
        <v>100</v>
      </c>
      <c r="AK505" s="182" t="s">
        <v>181</v>
      </c>
      <c r="AL505" s="149" t="s">
        <v>392</v>
      </c>
      <c r="AM505" s="153">
        <v>46376</v>
      </c>
      <c r="AN505" s="153">
        <v>46376</v>
      </c>
      <c r="AO505" s="153">
        <v>46752</v>
      </c>
      <c r="AP505" s="149">
        <v>2027</v>
      </c>
      <c r="AQ505" s="166"/>
      <c r="AR505" s="166"/>
      <c r="AS505" s="166"/>
      <c r="AT505" s="166"/>
      <c r="AU505" s="166"/>
      <c r="AV505" s="166"/>
      <c r="AW505" s="166"/>
      <c r="AX505" s="166"/>
      <c r="AY505" s="166"/>
      <c r="AZ505" s="166"/>
      <c r="BA505" s="166"/>
      <c r="BB505" s="166"/>
    </row>
    <row r="506" spans="1:54" s="181" customFormat="1" ht="38.25" x14ac:dyDescent="0.25">
      <c r="A506" s="289">
        <v>7</v>
      </c>
      <c r="B506" s="288" t="s">
        <v>2233</v>
      </c>
      <c r="C506" s="289" t="s">
        <v>60</v>
      </c>
      <c r="D506" s="289" t="s">
        <v>175</v>
      </c>
      <c r="E506" s="289" t="s">
        <v>200</v>
      </c>
      <c r="F506" s="289">
        <v>51</v>
      </c>
      <c r="G506" s="307" t="s">
        <v>899</v>
      </c>
      <c r="H506" s="288" t="s">
        <v>1167</v>
      </c>
      <c r="I506" s="288" t="s">
        <v>1168</v>
      </c>
      <c r="J506" s="289">
        <v>2</v>
      </c>
      <c r="K506" s="289"/>
      <c r="L506" s="289" t="s">
        <v>167</v>
      </c>
      <c r="M506" s="289"/>
      <c r="N506" s="162" t="s">
        <v>390</v>
      </c>
      <c r="O506" s="286">
        <v>1849.9151921311475</v>
      </c>
      <c r="P506" s="148">
        <v>2256.8965343999998</v>
      </c>
      <c r="Q506" s="286"/>
      <c r="R506" s="148">
        <v>2256.8965343999998</v>
      </c>
      <c r="S506" s="286"/>
      <c r="T506" s="286"/>
      <c r="U506" s="286"/>
      <c r="V506" s="286"/>
      <c r="W506" s="166" t="s">
        <v>87</v>
      </c>
      <c r="X506" s="166" t="s">
        <v>178</v>
      </c>
      <c r="Y506" s="149" t="s">
        <v>71</v>
      </c>
      <c r="Z506" s="153">
        <v>46295</v>
      </c>
      <c r="AA506" s="153">
        <v>46356</v>
      </c>
      <c r="AB506" s="166"/>
      <c r="AC506" s="166"/>
      <c r="AD506" s="166"/>
      <c r="AE506" s="166"/>
      <c r="AF506" s="183" t="s">
        <v>899</v>
      </c>
      <c r="AG506" s="166" t="s">
        <v>391</v>
      </c>
      <c r="AH506" s="149">
        <v>876</v>
      </c>
      <c r="AI506" s="149" t="s">
        <v>73</v>
      </c>
      <c r="AJ506" s="149">
        <v>100</v>
      </c>
      <c r="AK506" s="182" t="s">
        <v>181</v>
      </c>
      <c r="AL506" s="149" t="s">
        <v>392</v>
      </c>
      <c r="AM506" s="153">
        <v>46376</v>
      </c>
      <c r="AN506" s="153">
        <v>46376</v>
      </c>
      <c r="AO506" s="153">
        <v>46752</v>
      </c>
      <c r="AP506" s="149">
        <v>2027</v>
      </c>
      <c r="AQ506" s="166"/>
      <c r="AR506" s="166"/>
      <c r="AS506" s="166"/>
      <c r="AT506" s="166"/>
      <c r="AU506" s="166"/>
      <c r="AV506" s="166"/>
      <c r="AW506" s="166"/>
      <c r="AX506" s="166"/>
      <c r="AY506" s="166"/>
      <c r="AZ506" s="166"/>
      <c r="BA506" s="166"/>
      <c r="BB506" s="166"/>
    </row>
    <row r="507" spans="1:54" s="181" customFormat="1" ht="38.25" x14ac:dyDescent="0.25">
      <c r="A507" s="289">
        <v>7</v>
      </c>
      <c r="B507" s="288" t="s">
        <v>2234</v>
      </c>
      <c r="C507" s="289" t="s">
        <v>60</v>
      </c>
      <c r="D507" s="289" t="s">
        <v>175</v>
      </c>
      <c r="E507" s="289" t="s">
        <v>200</v>
      </c>
      <c r="F507" s="289">
        <v>52</v>
      </c>
      <c r="G507" s="307" t="s">
        <v>886</v>
      </c>
      <c r="H507" s="288" t="s">
        <v>912</v>
      </c>
      <c r="I507" s="288" t="s">
        <v>912</v>
      </c>
      <c r="J507" s="289">
        <v>1</v>
      </c>
      <c r="K507" s="289"/>
      <c r="L507" s="289" t="s">
        <v>167</v>
      </c>
      <c r="M507" s="289"/>
      <c r="N507" s="162" t="s">
        <v>390</v>
      </c>
      <c r="O507" s="286">
        <v>2186.1252118032789</v>
      </c>
      <c r="P507" s="148">
        <v>2667.0727584000001</v>
      </c>
      <c r="Q507" s="286"/>
      <c r="R507" s="148">
        <v>2667.0727584000001</v>
      </c>
      <c r="S507" s="286"/>
      <c r="T507" s="286"/>
      <c r="U507" s="286"/>
      <c r="V507" s="286"/>
      <c r="W507" s="283" t="s">
        <v>2521</v>
      </c>
      <c r="X507" s="166" t="s">
        <v>178</v>
      </c>
      <c r="Y507" s="149" t="s">
        <v>71</v>
      </c>
      <c r="Z507" s="153">
        <v>46295</v>
      </c>
      <c r="AA507" s="153">
        <v>46356</v>
      </c>
      <c r="AB507" s="166"/>
      <c r="AC507" s="166"/>
      <c r="AD507" s="166"/>
      <c r="AE507" s="166"/>
      <c r="AF507" s="183" t="s">
        <v>886</v>
      </c>
      <c r="AG507" s="166" t="s">
        <v>391</v>
      </c>
      <c r="AH507" s="149">
        <v>876</v>
      </c>
      <c r="AI507" s="149" t="s">
        <v>73</v>
      </c>
      <c r="AJ507" s="149">
        <v>100</v>
      </c>
      <c r="AK507" s="182" t="s">
        <v>181</v>
      </c>
      <c r="AL507" s="149" t="s">
        <v>392</v>
      </c>
      <c r="AM507" s="153">
        <v>46376</v>
      </c>
      <c r="AN507" s="153">
        <v>46376</v>
      </c>
      <c r="AO507" s="153">
        <v>46752</v>
      </c>
      <c r="AP507" s="149">
        <v>2027</v>
      </c>
      <c r="AQ507" s="166"/>
      <c r="AR507" s="166"/>
      <c r="AS507" s="166"/>
      <c r="AT507" s="166"/>
      <c r="AU507" s="166"/>
      <c r="AV507" s="166"/>
      <c r="AW507" s="166"/>
      <c r="AX507" s="166"/>
      <c r="AY507" s="166"/>
      <c r="AZ507" s="166"/>
      <c r="BA507" s="166"/>
      <c r="BB507" s="166"/>
    </row>
    <row r="508" spans="1:54" s="181" customFormat="1" ht="38.25" x14ac:dyDescent="0.25">
      <c r="A508" s="289">
        <v>7</v>
      </c>
      <c r="B508" s="288" t="s">
        <v>2235</v>
      </c>
      <c r="C508" s="289" t="s">
        <v>60</v>
      </c>
      <c r="D508" s="289" t="s">
        <v>175</v>
      </c>
      <c r="E508" s="289" t="s">
        <v>200</v>
      </c>
      <c r="F508" s="289">
        <v>131</v>
      </c>
      <c r="G508" s="307" t="s">
        <v>921</v>
      </c>
      <c r="H508" s="288" t="s">
        <v>916</v>
      </c>
      <c r="I508" s="288" t="s">
        <v>916</v>
      </c>
      <c r="J508" s="289">
        <v>2</v>
      </c>
      <c r="K508" s="289"/>
      <c r="L508" s="289" t="s">
        <v>167</v>
      </c>
      <c r="M508" s="289"/>
      <c r="N508" s="162" t="s">
        <v>390</v>
      </c>
      <c r="O508" s="286">
        <v>1107.7359580327868</v>
      </c>
      <c r="P508" s="148">
        <v>1351.4378687999999</v>
      </c>
      <c r="Q508" s="286"/>
      <c r="R508" s="148">
        <v>1351.4378687999999</v>
      </c>
      <c r="S508" s="286"/>
      <c r="T508" s="286"/>
      <c r="U508" s="286"/>
      <c r="V508" s="286"/>
      <c r="W508" s="149" t="s">
        <v>87</v>
      </c>
      <c r="X508" s="166" t="s">
        <v>178</v>
      </c>
      <c r="Y508" s="149" t="s">
        <v>71</v>
      </c>
      <c r="Z508" s="153">
        <v>46295</v>
      </c>
      <c r="AA508" s="153">
        <v>46356</v>
      </c>
      <c r="AB508" s="166"/>
      <c r="AC508" s="166"/>
      <c r="AD508" s="166"/>
      <c r="AE508" s="166"/>
      <c r="AF508" s="183" t="s">
        <v>921</v>
      </c>
      <c r="AG508" s="166" t="s">
        <v>391</v>
      </c>
      <c r="AH508" s="149">
        <v>876</v>
      </c>
      <c r="AI508" s="149" t="s">
        <v>73</v>
      </c>
      <c r="AJ508" s="149">
        <v>100</v>
      </c>
      <c r="AK508" s="182" t="s">
        <v>181</v>
      </c>
      <c r="AL508" s="149" t="s">
        <v>392</v>
      </c>
      <c r="AM508" s="153">
        <v>46376</v>
      </c>
      <c r="AN508" s="153">
        <v>46376</v>
      </c>
      <c r="AO508" s="153">
        <v>46752</v>
      </c>
      <c r="AP508" s="149">
        <v>2027</v>
      </c>
      <c r="AQ508" s="166"/>
      <c r="AR508" s="166"/>
      <c r="AS508" s="166"/>
      <c r="AT508" s="166"/>
      <c r="AU508" s="166"/>
      <c r="AV508" s="166"/>
      <c r="AW508" s="166"/>
      <c r="AX508" s="166"/>
      <c r="AY508" s="166"/>
      <c r="AZ508" s="166"/>
      <c r="BA508" s="166"/>
      <c r="BB508" s="166"/>
    </row>
    <row r="509" spans="1:54" s="181" customFormat="1" ht="38.25" x14ac:dyDescent="0.25">
      <c r="A509" s="289">
        <v>7</v>
      </c>
      <c r="B509" s="288" t="s">
        <v>2236</v>
      </c>
      <c r="C509" s="289" t="s">
        <v>60</v>
      </c>
      <c r="D509" s="289" t="s">
        <v>175</v>
      </c>
      <c r="E509" s="289" t="s">
        <v>200</v>
      </c>
      <c r="F509" s="289">
        <v>132</v>
      </c>
      <c r="G509" s="307" t="s">
        <v>1169</v>
      </c>
      <c r="H509" s="288" t="s">
        <v>1065</v>
      </c>
      <c r="I509" s="288" t="s">
        <v>1170</v>
      </c>
      <c r="J509" s="289">
        <v>2</v>
      </c>
      <c r="K509" s="289"/>
      <c r="L509" s="289" t="s">
        <v>167</v>
      </c>
      <c r="M509" s="289"/>
      <c r="N509" s="162" t="s">
        <v>390</v>
      </c>
      <c r="O509" s="286">
        <v>893.40501245901612</v>
      </c>
      <c r="P509" s="148">
        <v>1089.9541151999997</v>
      </c>
      <c r="Q509" s="286"/>
      <c r="R509" s="148">
        <v>1089.9541151999997</v>
      </c>
      <c r="S509" s="286"/>
      <c r="T509" s="286"/>
      <c r="U509" s="286"/>
      <c r="V509" s="286"/>
      <c r="W509" s="166" t="s">
        <v>87</v>
      </c>
      <c r="X509" s="166" t="s">
        <v>178</v>
      </c>
      <c r="Y509" s="149" t="s">
        <v>71</v>
      </c>
      <c r="Z509" s="153">
        <v>46295</v>
      </c>
      <c r="AA509" s="153">
        <v>46356</v>
      </c>
      <c r="AB509" s="166"/>
      <c r="AC509" s="166"/>
      <c r="AD509" s="166"/>
      <c r="AE509" s="166"/>
      <c r="AF509" s="183" t="s">
        <v>1169</v>
      </c>
      <c r="AG509" s="166" t="s">
        <v>391</v>
      </c>
      <c r="AH509" s="149">
        <v>876</v>
      </c>
      <c r="AI509" s="149" t="s">
        <v>73</v>
      </c>
      <c r="AJ509" s="149">
        <v>100</v>
      </c>
      <c r="AK509" s="182" t="s">
        <v>181</v>
      </c>
      <c r="AL509" s="149" t="s">
        <v>392</v>
      </c>
      <c r="AM509" s="153">
        <v>46376</v>
      </c>
      <c r="AN509" s="153">
        <v>46376</v>
      </c>
      <c r="AO509" s="153">
        <v>46752</v>
      </c>
      <c r="AP509" s="149">
        <v>2027</v>
      </c>
      <c r="AQ509" s="166"/>
      <c r="AR509" s="166"/>
      <c r="AS509" s="166"/>
      <c r="AT509" s="166"/>
      <c r="AU509" s="166"/>
      <c r="AV509" s="166"/>
      <c r="AW509" s="166"/>
      <c r="AX509" s="166"/>
      <c r="AY509" s="166"/>
      <c r="AZ509" s="166"/>
      <c r="BA509" s="166"/>
      <c r="BB509" s="166"/>
    </row>
    <row r="510" spans="1:54" s="181" customFormat="1" ht="38.25" x14ac:dyDescent="0.25">
      <c r="A510" s="289">
        <v>7</v>
      </c>
      <c r="B510" s="288" t="s">
        <v>2237</v>
      </c>
      <c r="C510" s="289" t="s">
        <v>60</v>
      </c>
      <c r="D510" s="289" t="s">
        <v>175</v>
      </c>
      <c r="E510" s="289" t="s">
        <v>200</v>
      </c>
      <c r="F510" s="289">
        <v>59</v>
      </c>
      <c r="G510" s="307" t="s">
        <v>1171</v>
      </c>
      <c r="H510" s="288" t="s">
        <v>284</v>
      </c>
      <c r="I510" s="288" t="s">
        <v>284</v>
      </c>
      <c r="J510" s="289">
        <v>2</v>
      </c>
      <c r="K510" s="289"/>
      <c r="L510" s="289" t="s">
        <v>167</v>
      </c>
      <c r="M510" s="289"/>
      <c r="N510" s="162" t="s">
        <v>390</v>
      </c>
      <c r="O510" s="286">
        <v>171.69897836065576</v>
      </c>
      <c r="P510" s="148">
        <v>209.4727536</v>
      </c>
      <c r="Q510" s="286"/>
      <c r="R510" s="148">
        <v>209.4727536</v>
      </c>
      <c r="S510" s="286"/>
      <c r="T510" s="286"/>
      <c r="U510" s="286"/>
      <c r="V510" s="286"/>
      <c r="W510" s="149" t="s">
        <v>404</v>
      </c>
      <c r="X510" s="166" t="s">
        <v>178</v>
      </c>
      <c r="Y510" s="149" t="s">
        <v>71</v>
      </c>
      <c r="Z510" s="153">
        <v>46295</v>
      </c>
      <c r="AA510" s="153">
        <v>46356</v>
      </c>
      <c r="AB510" s="166"/>
      <c r="AC510" s="166"/>
      <c r="AD510" s="166"/>
      <c r="AE510" s="166"/>
      <c r="AF510" s="183" t="s">
        <v>1171</v>
      </c>
      <c r="AG510" s="166" t="s">
        <v>391</v>
      </c>
      <c r="AH510" s="149">
        <v>876</v>
      </c>
      <c r="AI510" s="149" t="s">
        <v>73</v>
      </c>
      <c r="AJ510" s="149">
        <v>100</v>
      </c>
      <c r="AK510" s="182" t="s">
        <v>181</v>
      </c>
      <c r="AL510" s="149" t="s">
        <v>392</v>
      </c>
      <c r="AM510" s="153">
        <v>46376</v>
      </c>
      <c r="AN510" s="153">
        <v>46376</v>
      </c>
      <c r="AO510" s="153">
        <v>46752</v>
      </c>
      <c r="AP510" s="149">
        <v>2027</v>
      </c>
      <c r="AQ510" s="166"/>
      <c r="AR510" s="166"/>
      <c r="AS510" s="166"/>
      <c r="AT510" s="166"/>
      <c r="AU510" s="166"/>
      <c r="AV510" s="166"/>
      <c r="AW510" s="166"/>
      <c r="AX510" s="166"/>
      <c r="AY510" s="166"/>
      <c r="AZ510" s="166"/>
      <c r="BA510" s="166"/>
      <c r="BB510" s="166"/>
    </row>
    <row r="511" spans="1:54" s="181" customFormat="1" ht="38.25" x14ac:dyDescent="0.25">
      <c r="A511" s="289">
        <v>7</v>
      </c>
      <c r="B511" s="288" t="s">
        <v>2238</v>
      </c>
      <c r="C511" s="289" t="s">
        <v>60</v>
      </c>
      <c r="D511" s="289" t="s">
        <v>175</v>
      </c>
      <c r="E511" s="289" t="s">
        <v>200</v>
      </c>
      <c r="F511" s="289">
        <v>133</v>
      </c>
      <c r="G511" s="307" t="s">
        <v>1172</v>
      </c>
      <c r="H511" s="288" t="s">
        <v>949</v>
      </c>
      <c r="I511" s="288" t="s">
        <v>949</v>
      </c>
      <c r="J511" s="289">
        <v>2</v>
      </c>
      <c r="K511" s="289"/>
      <c r="L511" s="289" t="s">
        <v>167</v>
      </c>
      <c r="M511" s="289"/>
      <c r="N511" s="162" t="s">
        <v>390</v>
      </c>
      <c r="O511" s="286">
        <v>504.68192026229514</v>
      </c>
      <c r="P511" s="148">
        <v>615.71194272000002</v>
      </c>
      <c r="Q511" s="286"/>
      <c r="R511" s="148">
        <v>615.71194272000002</v>
      </c>
      <c r="S511" s="286"/>
      <c r="T511" s="286"/>
      <c r="U511" s="286"/>
      <c r="V511" s="286"/>
      <c r="W511" s="166" t="s">
        <v>87</v>
      </c>
      <c r="X511" s="166" t="s">
        <v>178</v>
      </c>
      <c r="Y511" s="149" t="s">
        <v>71</v>
      </c>
      <c r="Z511" s="153">
        <v>46295</v>
      </c>
      <c r="AA511" s="153">
        <v>46356</v>
      </c>
      <c r="AB511" s="166"/>
      <c r="AC511" s="166"/>
      <c r="AD511" s="166"/>
      <c r="AE511" s="166"/>
      <c r="AF511" s="183" t="s">
        <v>1172</v>
      </c>
      <c r="AG511" s="166" t="s">
        <v>391</v>
      </c>
      <c r="AH511" s="149">
        <v>876</v>
      </c>
      <c r="AI511" s="149" t="s">
        <v>73</v>
      </c>
      <c r="AJ511" s="149">
        <v>100</v>
      </c>
      <c r="AK511" s="182" t="s">
        <v>181</v>
      </c>
      <c r="AL511" s="149" t="s">
        <v>392</v>
      </c>
      <c r="AM511" s="153">
        <v>46376</v>
      </c>
      <c r="AN511" s="153">
        <v>46376</v>
      </c>
      <c r="AO511" s="153">
        <v>46752</v>
      </c>
      <c r="AP511" s="149">
        <v>2027</v>
      </c>
      <c r="AQ511" s="166"/>
      <c r="AR511" s="166"/>
      <c r="AS511" s="166"/>
      <c r="AT511" s="166"/>
      <c r="AU511" s="166"/>
      <c r="AV511" s="166"/>
      <c r="AW511" s="166"/>
      <c r="AX511" s="166"/>
      <c r="AY511" s="166"/>
      <c r="AZ511" s="166"/>
      <c r="BA511" s="166"/>
      <c r="BB511" s="166"/>
    </row>
    <row r="512" spans="1:54" s="181" customFormat="1" ht="38.25" x14ac:dyDescent="0.25">
      <c r="A512" s="289">
        <v>7</v>
      </c>
      <c r="B512" s="288" t="s">
        <v>2239</v>
      </c>
      <c r="C512" s="289" t="s">
        <v>60</v>
      </c>
      <c r="D512" s="289" t="s">
        <v>175</v>
      </c>
      <c r="E512" s="289" t="s">
        <v>200</v>
      </c>
      <c r="F512" s="289">
        <v>134</v>
      </c>
      <c r="G512" s="307" t="s">
        <v>1173</v>
      </c>
      <c r="H512" s="288" t="s">
        <v>1006</v>
      </c>
      <c r="I512" s="288" t="s">
        <v>1174</v>
      </c>
      <c r="J512" s="289">
        <v>2</v>
      </c>
      <c r="K512" s="289"/>
      <c r="L512" s="289" t="s">
        <v>167</v>
      </c>
      <c r="M512" s="289"/>
      <c r="N512" s="162" t="s">
        <v>390</v>
      </c>
      <c r="O512" s="286">
        <v>1531.876733114754</v>
      </c>
      <c r="P512" s="148">
        <v>1868.8896143999998</v>
      </c>
      <c r="Q512" s="286"/>
      <c r="R512" s="148">
        <v>1868.8896143999998</v>
      </c>
      <c r="S512" s="286"/>
      <c r="T512" s="286"/>
      <c r="U512" s="286"/>
      <c r="V512" s="286"/>
      <c r="W512" s="166" t="s">
        <v>87</v>
      </c>
      <c r="X512" s="166" t="s">
        <v>178</v>
      </c>
      <c r="Y512" s="149" t="s">
        <v>71</v>
      </c>
      <c r="Z512" s="153">
        <v>46295</v>
      </c>
      <c r="AA512" s="153">
        <v>46356</v>
      </c>
      <c r="AB512" s="166"/>
      <c r="AC512" s="166"/>
      <c r="AD512" s="166"/>
      <c r="AE512" s="166"/>
      <c r="AF512" s="183" t="s">
        <v>1173</v>
      </c>
      <c r="AG512" s="166" t="s">
        <v>391</v>
      </c>
      <c r="AH512" s="149">
        <v>876</v>
      </c>
      <c r="AI512" s="149" t="s">
        <v>73</v>
      </c>
      <c r="AJ512" s="149">
        <v>100</v>
      </c>
      <c r="AK512" s="182" t="s">
        <v>181</v>
      </c>
      <c r="AL512" s="149" t="s">
        <v>392</v>
      </c>
      <c r="AM512" s="153">
        <v>46376</v>
      </c>
      <c r="AN512" s="153">
        <v>46376</v>
      </c>
      <c r="AO512" s="153">
        <v>46752</v>
      </c>
      <c r="AP512" s="149">
        <v>2027</v>
      </c>
      <c r="AQ512" s="166"/>
      <c r="AR512" s="166"/>
      <c r="AS512" s="166"/>
      <c r="AT512" s="166"/>
      <c r="AU512" s="166"/>
      <c r="AV512" s="166"/>
      <c r="AW512" s="166"/>
      <c r="AX512" s="166"/>
      <c r="AY512" s="166"/>
      <c r="AZ512" s="166"/>
      <c r="BA512" s="166"/>
      <c r="BB512" s="166"/>
    </row>
    <row r="513" spans="1:57" s="181" customFormat="1" ht="38.25" x14ac:dyDescent="0.25">
      <c r="A513" s="289">
        <v>7</v>
      </c>
      <c r="B513" s="288" t="s">
        <v>2240</v>
      </c>
      <c r="C513" s="289" t="s">
        <v>60</v>
      </c>
      <c r="D513" s="289" t="s">
        <v>175</v>
      </c>
      <c r="E513" s="289" t="s">
        <v>200</v>
      </c>
      <c r="F513" s="289">
        <v>4</v>
      </c>
      <c r="G513" s="307" t="s">
        <v>883</v>
      </c>
      <c r="H513" s="288" t="s">
        <v>572</v>
      </c>
      <c r="I513" s="288" t="s">
        <v>884</v>
      </c>
      <c r="J513" s="289">
        <v>2</v>
      </c>
      <c r="K513" s="289"/>
      <c r="L513" s="289" t="s">
        <v>167</v>
      </c>
      <c r="M513" s="289"/>
      <c r="N513" s="162" t="s">
        <v>390</v>
      </c>
      <c r="O513" s="286">
        <v>897.90775081967206</v>
      </c>
      <c r="P513" s="148">
        <v>1095.4474559999999</v>
      </c>
      <c r="Q513" s="286"/>
      <c r="R513" s="148">
        <v>1095.4474559999999</v>
      </c>
      <c r="S513" s="286"/>
      <c r="T513" s="286"/>
      <c r="U513" s="286"/>
      <c r="V513" s="286"/>
      <c r="W513" s="166" t="s">
        <v>87</v>
      </c>
      <c r="X513" s="166" t="s">
        <v>178</v>
      </c>
      <c r="Y513" s="149" t="s">
        <v>71</v>
      </c>
      <c r="Z513" s="153">
        <v>46295</v>
      </c>
      <c r="AA513" s="153">
        <v>46356</v>
      </c>
      <c r="AB513" s="166"/>
      <c r="AC513" s="166"/>
      <c r="AD513" s="166"/>
      <c r="AE513" s="166"/>
      <c r="AF513" s="183" t="s">
        <v>883</v>
      </c>
      <c r="AG513" s="166" t="s">
        <v>391</v>
      </c>
      <c r="AH513" s="149">
        <v>876</v>
      </c>
      <c r="AI513" s="149" t="s">
        <v>73</v>
      </c>
      <c r="AJ513" s="149">
        <v>100</v>
      </c>
      <c r="AK513" s="182" t="s">
        <v>181</v>
      </c>
      <c r="AL513" s="149" t="s">
        <v>392</v>
      </c>
      <c r="AM513" s="153">
        <v>46376</v>
      </c>
      <c r="AN513" s="153">
        <v>46376</v>
      </c>
      <c r="AO513" s="153">
        <v>46752</v>
      </c>
      <c r="AP513" s="149">
        <v>2027</v>
      </c>
      <c r="AQ513" s="166"/>
      <c r="AR513" s="166"/>
      <c r="AS513" s="166"/>
      <c r="AT513" s="166"/>
      <c r="AU513" s="166"/>
      <c r="AV513" s="166"/>
      <c r="AW513" s="166"/>
      <c r="AX513" s="166"/>
      <c r="AY513" s="166"/>
      <c r="AZ513" s="166"/>
      <c r="BA513" s="166"/>
      <c r="BB513" s="166"/>
    </row>
    <row r="514" spans="1:57" s="181" customFormat="1" ht="38.25" x14ac:dyDescent="0.25">
      <c r="A514" s="289">
        <v>7</v>
      </c>
      <c r="B514" s="288" t="s">
        <v>2241</v>
      </c>
      <c r="C514" s="289" t="s">
        <v>60</v>
      </c>
      <c r="D514" s="289" t="s">
        <v>175</v>
      </c>
      <c r="E514" s="289" t="s">
        <v>200</v>
      </c>
      <c r="F514" s="289">
        <v>140</v>
      </c>
      <c r="G514" s="307" t="s">
        <v>1175</v>
      </c>
      <c r="H514" s="288" t="s">
        <v>1176</v>
      </c>
      <c r="I514" s="288" t="s">
        <v>1177</v>
      </c>
      <c r="J514" s="289">
        <v>2</v>
      </c>
      <c r="K514" s="289"/>
      <c r="L514" s="289" t="s">
        <v>167</v>
      </c>
      <c r="M514" s="289"/>
      <c r="N514" s="162" t="s">
        <v>390</v>
      </c>
      <c r="O514" s="286">
        <v>243.24236852459015</v>
      </c>
      <c r="P514" s="148">
        <v>296.75568959999998</v>
      </c>
      <c r="Q514" s="286"/>
      <c r="R514" s="148">
        <v>296.75568959999998</v>
      </c>
      <c r="S514" s="286"/>
      <c r="T514" s="286"/>
      <c r="U514" s="286"/>
      <c r="V514" s="286"/>
      <c r="W514" s="149" t="s">
        <v>404</v>
      </c>
      <c r="X514" s="166" t="s">
        <v>178</v>
      </c>
      <c r="Y514" s="149" t="s">
        <v>71</v>
      </c>
      <c r="Z514" s="153">
        <v>46295</v>
      </c>
      <c r="AA514" s="153">
        <v>46356</v>
      </c>
      <c r="AB514" s="166"/>
      <c r="AC514" s="166"/>
      <c r="AD514" s="166"/>
      <c r="AE514" s="166"/>
      <c r="AF514" s="183" t="s">
        <v>1175</v>
      </c>
      <c r="AG514" s="166" t="s">
        <v>391</v>
      </c>
      <c r="AH514" s="149">
        <v>876</v>
      </c>
      <c r="AI514" s="149" t="s">
        <v>73</v>
      </c>
      <c r="AJ514" s="149">
        <v>100</v>
      </c>
      <c r="AK514" s="182" t="s">
        <v>181</v>
      </c>
      <c r="AL514" s="149" t="s">
        <v>392</v>
      </c>
      <c r="AM514" s="153">
        <v>46376</v>
      </c>
      <c r="AN514" s="153">
        <v>46376</v>
      </c>
      <c r="AO514" s="153">
        <v>46752</v>
      </c>
      <c r="AP514" s="149">
        <v>2027</v>
      </c>
      <c r="AQ514" s="166"/>
      <c r="AR514" s="166"/>
      <c r="AS514" s="166"/>
      <c r="AT514" s="166"/>
      <c r="AU514" s="166"/>
      <c r="AV514" s="166"/>
      <c r="AW514" s="166"/>
      <c r="AX514" s="166"/>
      <c r="AY514" s="166"/>
      <c r="AZ514" s="166"/>
      <c r="BA514" s="166"/>
      <c r="BB514" s="166"/>
    </row>
    <row r="515" spans="1:57" s="181" customFormat="1" ht="38.25" x14ac:dyDescent="0.25">
      <c r="A515" s="289">
        <v>7</v>
      </c>
      <c r="B515" s="288" t="s">
        <v>2242</v>
      </c>
      <c r="C515" s="289" t="s">
        <v>60</v>
      </c>
      <c r="D515" s="289" t="s">
        <v>175</v>
      </c>
      <c r="E515" s="289" t="s">
        <v>200</v>
      </c>
      <c r="F515" s="289">
        <v>57</v>
      </c>
      <c r="G515" s="307" t="s">
        <v>1178</v>
      </c>
      <c r="H515" s="288" t="s">
        <v>1179</v>
      </c>
      <c r="I515" s="288" t="s">
        <v>1180</v>
      </c>
      <c r="J515" s="289">
        <v>2</v>
      </c>
      <c r="K515" s="289"/>
      <c r="L515" s="289" t="s">
        <v>167</v>
      </c>
      <c r="M515" s="289"/>
      <c r="N515" s="162" t="s">
        <v>390</v>
      </c>
      <c r="O515" s="286">
        <v>3355.6451856786884</v>
      </c>
      <c r="P515" s="148">
        <v>4093.887126528</v>
      </c>
      <c r="Q515" s="286"/>
      <c r="R515" s="148">
        <v>4093.887126528</v>
      </c>
      <c r="S515" s="286"/>
      <c r="T515" s="286"/>
      <c r="U515" s="286"/>
      <c r="V515" s="286"/>
      <c r="W515" s="166" t="s">
        <v>87</v>
      </c>
      <c r="X515" s="166" t="s">
        <v>178</v>
      </c>
      <c r="Y515" s="149" t="s">
        <v>71</v>
      </c>
      <c r="Z515" s="153">
        <v>46295</v>
      </c>
      <c r="AA515" s="153">
        <v>46356</v>
      </c>
      <c r="AB515" s="166"/>
      <c r="AC515" s="166"/>
      <c r="AD515" s="166"/>
      <c r="AE515" s="166"/>
      <c r="AF515" s="183" t="s">
        <v>1178</v>
      </c>
      <c r="AG515" s="166" t="s">
        <v>391</v>
      </c>
      <c r="AH515" s="149">
        <v>876</v>
      </c>
      <c r="AI515" s="149" t="s">
        <v>73</v>
      </c>
      <c r="AJ515" s="149">
        <v>100</v>
      </c>
      <c r="AK515" s="182" t="s">
        <v>181</v>
      </c>
      <c r="AL515" s="149" t="s">
        <v>392</v>
      </c>
      <c r="AM515" s="153">
        <v>46376</v>
      </c>
      <c r="AN515" s="153">
        <v>46376</v>
      </c>
      <c r="AO515" s="153">
        <v>46752</v>
      </c>
      <c r="AP515" s="149">
        <v>2027</v>
      </c>
      <c r="AQ515" s="166"/>
      <c r="AR515" s="166"/>
      <c r="AS515" s="166"/>
      <c r="AT515" s="166"/>
      <c r="AU515" s="166"/>
      <c r="AV515" s="166"/>
      <c r="AW515" s="166"/>
      <c r="AX515" s="166"/>
      <c r="AY515" s="166"/>
      <c r="AZ515" s="166"/>
      <c r="BA515" s="166"/>
      <c r="BB515" s="166"/>
    </row>
    <row r="516" spans="1:57" s="181" customFormat="1" ht="38.25" x14ac:dyDescent="0.25">
      <c r="A516" s="289">
        <v>7</v>
      </c>
      <c r="B516" s="288" t="s">
        <v>2243</v>
      </c>
      <c r="C516" s="289" t="s">
        <v>60</v>
      </c>
      <c r="D516" s="289" t="s">
        <v>175</v>
      </c>
      <c r="E516" s="289" t="s">
        <v>200</v>
      </c>
      <c r="F516" s="289">
        <v>34</v>
      </c>
      <c r="G516" s="307" t="s">
        <v>1181</v>
      </c>
      <c r="H516" s="288" t="s">
        <v>450</v>
      </c>
      <c r="I516" s="288" t="s">
        <v>1182</v>
      </c>
      <c r="J516" s="289">
        <v>1</v>
      </c>
      <c r="K516" s="289"/>
      <c r="L516" s="289" t="s">
        <v>167</v>
      </c>
      <c r="M516" s="289"/>
      <c r="N516" s="162" t="s">
        <v>390</v>
      </c>
      <c r="O516" s="286">
        <v>49968.058131029495</v>
      </c>
      <c r="P516" s="148">
        <v>60961.030919855984</v>
      </c>
      <c r="Q516" s="286"/>
      <c r="R516" s="148">
        <v>60961.030919855984</v>
      </c>
      <c r="S516" s="286"/>
      <c r="T516" s="286"/>
      <c r="U516" s="286"/>
      <c r="V516" s="286"/>
      <c r="W516" s="166" t="s">
        <v>87</v>
      </c>
      <c r="X516" s="166" t="s">
        <v>178</v>
      </c>
      <c r="Y516" s="149" t="s">
        <v>71</v>
      </c>
      <c r="Z516" s="153">
        <v>46295</v>
      </c>
      <c r="AA516" s="153">
        <v>46356</v>
      </c>
      <c r="AB516" s="166"/>
      <c r="AC516" s="166"/>
      <c r="AD516" s="166"/>
      <c r="AE516" s="166"/>
      <c r="AF516" s="183" t="s">
        <v>1181</v>
      </c>
      <c r="AG516" s="166" t="s">
        <v>391</v>
      </c>
      <c r="AH516" s="149">
        <v>876</v>
      </c>
      <c r="AI516" s="149" t="s">
        <v>73</v>
      </c>
      <c r="AJ516" s="149">
        <v>100</v>
      </c>
      <c r="AK516" s="182" t="s">
        <v>181</v>
      </c>
      <c r="AL516" s="149" t="s">
        <v>392</v>
      </c>
      <c r="AM516" s="153">
        <v>46376</v>
      </c>
      <c r="AN516" s="153">
        <v>46376</v>
      </c>
      <c r="AO516" s="153">
        <v>46752</v>
      </c>
      <c r="AP516" s="149">
        <v>2027</v>
      </c>
      <c r="AQ516" s="166"/>
      <c r="AR516" s="166"/>
      <c r="AS516" s="166"/>
      <c r="AT516" s="166"/>
      <c r="AU516" s="166"/>
      <c r="AV516" s="166"/>
      <c r="AW516" s="166"/>
      <c r="AX516" s="166"/>
      <c r="AY516" s="166"/>
      <c r="AZ516" s="166"/>
      <c r="BA516" s="166"/>
      <c r="BB516" s="166"/>
    </row>
    <row r="517" spans="1:57" s="181" customFormat="1" ht="38.25" x14ac:dyDescent="0.25">
      <c r="A517" s="289">
        <v>7</v>
      </c>
      <c r="B517" s="288" t="s">
        <v>2244</v>
      </c>
      <c r="C517" s="289" t="s">
        <v>60</v>
      </c>
      <c r="D517" s="289" t="s">
        <v>175</v>
      </c>
      <c r="E517" s="289" t="s">
        <v>200</v>
      </c>
      <c r="F517" s="289">
        <v>152</v>
      </c>
      <c r="G517" s="307" t="s">
        <v>1183</v>
      </c>
      <c r="H517" s="288" t="s">
        <v>1006</v>
      </c>
      <c r="I517" s="288" t="s">
        <v>1184</v>
      </c>
      <c r="J517" s="289">
        <v>2</v>
      </c>
      <c r="K517" s="289"/>
      <c r="L517" s="289" t="s">
        <v>167</v>
      </c>
      <c r="M517" s="289"/>
      <c r="N517" s="162" t="s">
        <v>390</v>
      </c>
      <c r="O517" s="286">
        <v>174.94852721311472</v>
      </c>
      <c r="P517" s="148">
        <v>213.43720319999994</v>
      </c>
      <c r="Q517" s="286"/>
      <c r="R517" s="148">
        <v>213.43720319999994</v>
      </c>
      <c r="S517" s="286"/>
      <c r="T517" s="286"/>
      <c r="U517" s="286"/>
      <c r="V517" s="286"/>
      <c r="W517" s="149" t="s">
        <v>404</v>
      </c>
      <c r="X517" s="166" t="s">
        <v>178</v>
      </c>
      <c r="Y517" s="149" t="s">
        <v>71</v>
      </c>
      <c r="Z517" s="153">
        <v>46295</v>
      </c>
      <c r="AA517" s="153">
        <v>46356</v>
      </c>
      <c r="AB517" s="166"/>
      <c r="AC517" s="166"/>
      <c r="AD517" s="166"/>
      <c r="AE517" s="166"/>
      <c r="AF517" s="183" t="s">
        <v>1183</v>
      </c>
      <c r="AG517" s="166" t="s">
        <v>391</v>
      </c>
      <c r="AH517" s="149">
        <v>876</v>
      </c>
      <c r="AI517" s="149" t="s">
        <v>73</v>
      </c>
      <c r="AJ517" s="149">
        <v>100</v>
      </c>
      <c r="AK517" s="182" t="s">
        <v>181</v>
      </c>
      <c r="AL517" s="149" t="s">
        <v>392</v>
      </c>
      <c r="AM517" s="153">
        <v>46376</v>
      </c>
      <c r="AN517" s="153">
        <v>46376</v>
      </c>
      <c r="AO517" s="153">
        <v>46752</v>
      </c>
      <c r="AP517" s="149">
        <v>2027</v>
      </c>
      <c r="AQ517" s="166"/>
      <c r="AR517" s="166"/>
      <c r="AS517" s="166"/>
      <c r="AT517" s="166"/>
      <c r="AU517" s="166"/>
      <c r="AV517" s="166"/>
      <c r="AW517" s="166"/>
      <c r="AX517" s="166"/>
      <c r="AY517" s="166"/>
      <c r="AZ517" s="166"/>
      <c r="BA517" s="166"/>
      <c r="BB517" s="166"/>
    </row>
    <row r="518" spans="1:57" s="181" customFormat="1" ht="38.25" x14ac:dyDescent="0.25">
      <c r="A518" s="289">
        <v>7</v>
      </c>
      <c r="B518" s="288" t="s">
        <v>2245</v>
      </c>
      <c r="C518" s="289" t="s">
        <v>60</v>
      </c>
      <c r="D518" s="289" t="s">
        <v>175</v>
      </c>
      <c r="E518" s="289" t="s">
        <v>200</v>
      </c>
      <c r="F518" s="289">
        <v>233</v>
      </c>
      <c r="G518" s="307" t="s">
        <v>1185</v>
      </c>
      <c r="H518" s="288" t="s">
        <v>448</v>
      </c>
      <c r="I518" s="288" t="s">
        <v>1186</v>
      </c>
      <c r="J518" s="289">
        <v>2</v>
      </c>
      <c r="K518" s="289"/>
      <c r="L518" s="289" t="s">
        <v>167</v>
      </c>
      <c r="M518" s="289"/>
      <c r="N518" s="162" t="s">
        <v>390</v>
      </c>
      <c r="O518" s="286">
        <v>81.355644590163934</v>
      </c>
      <c r="P518" s="148">
        <v>99.253886399999999</v>
      </c>
      <c r="Q518" s="286"/>
      <c r="R518" s="148">
        <v>99.253886399999999</v>
      </c>
      <c r="S518" s="286"/>
      <c r="T518" s="286"/>
      <c r="U518" s="286"/>
      <c r="V518" s="286"/>
      <c r="W518" s="149" t="s">
        <v>404</v>
      </c>
      <c r="X518" s="166" t="s">
        <v>178</v>
      </c>
      <c r="Y518" s="149" t="s">
        <v>378</v>
      </c>
      <c r="Z518" s="153">
        <v>46295</v>
      </c>
      <c r="AA518" s="153">
        <v>46356</v>
      </c>
      <c r="AB518" s="166"/>
      <c r="AC518" s="166"/>
      <c r="AD518" s="166"/>
      <c r="AE518" s="166"/>
      <c r="AF518" s="183" t="s">
        <v>1185</v>
      </c>
      <c r="AG518" s="166" t="s">
        <v>391</v>
      </c>
      <c r="AH518" s="149">
        <v>876</v>
      </c>
      <c r="AI518" s="149" t="s">
        <v>73</v>
      </c>
      <c r="AJ518" s="149">
        <v>100</v>
      </c>
      <c r="AK518" s="182" t="s">
        <v>181</v>
      </c>
      <c r="AL518" s="149" t="s">
        <v>392</v>
      </c>
      <c r="AM518" s="153">
        <v>46376</v>
      </c>
      <c r="AN518" s="153">
        <v>46376</v>
      </c>
      <c r="AO518" s="153">
        <v>46752</v>
      </c>
      <c r="AP518" s="149">
        <v>2027</v>
      </c>
      <c r="AQ518" s="166"/>
      <c r="AR518" s="166"/>
      <c r="AS518" s="166"/>
      <c r="AT518" s="166"/>
      <c r="AU518" s="166"/>
      <c r="AV518" s="166"/>
      <c r="AW518" s="166"/>
      <c r="AX518" s="166"/>
      <c r="AY518" s="166"/>
      <c r="AZ518" s="166"/>
      <c r="BA518" s="166"/>
      <c r="BB518" s="166"/>
    </row>
    <row r="519" spans="1:57" s="181" customFormat="1" ht="38.25" x14ac:dyDescent="0.25">
      <c r="A519" s="289">
        <v>7</v>
      </c>
      <c r="B519" s="288" t="s">
        <v>2246</v>
      </c>
      <c r="C519" s="289" t="s">
        <v>60</v>
      </c>
      <c r="D519" s="289" t="s">
        <v>175</v>
      </c>
      <c r="E519" s="289" t="s">
        <v>200</v>
      </c>
      <c r="F519" s="289">
        <v>162</v>
      </c>
      <c r="G519" s="307" t="s">
        <v>939</v>
      </c>
      <c r="H519" s="288" t="s">
        <v>1187</v>
      </c>
      <c r="I519" s="288" t="s">
        <v>897</v>
      </c>
      <c r="J519" s="289">
        <v>2</v>
      </c>
      <c r="K519" s="289"/>
      <c r="L519" s="289" t="s">
        <v>167</v>
      </c>
      <c r="M519" s="289"/>
      <c r="N519" s="162" t="s">
        <v>390</v>
      </c>
      <c r="O519" s="286">
        <v>1204.5436406557378</v>
      </c>
      <c r="P519" s="148">
        <v>1469.5432416000001</v>
      </c>
      <c r="Q519" s="286"/>
      <c r="R519" s="148">
        <v>1469.5432416000001</v>
      </c>
      <c r="S519" s="286"/>
      <c r="T519" s="286"/>
      <c r="U519" s="286"/>
      <c r="V519" s="286"/>
      <c r="W519" s="166" t="s">
        <v>87</v>
      </c>
      <c r="X519" s="166" t="s">
        <v>178</v>
      </c>
      <c r="Y519" s="149" t="s">
        <v>71</v>
      </c>
      <c r="Z519" s="153">
        <v>46295</v>
      </c>
      <c r="AA519" s="153">
        <v>46356</v>
      </c>
      <c r="AB519" s="166"/>
      <c r="AC519" s="166"/>
      <c r="AD519" s="166"/>
      <c r="AE519" s="166"/>
      <c r="AF519" s="183" t="s">
        <v>939</v>
      </c>
      <c r="AG519" s="166" t="s">
        <v>391</v>
      </c>
      <c r="AH519" s="149">
        <v>876</v>
      </c>
      <c r="AI519" s="149" t="s">
        <v>73</v>
      </c>
      <c r="AJ519" s="149">
        <v>100</v>
      </c>
      <c r="AK519" s="182" t="s">
        <v>181</v>
      </c>
      <c r="AL519" s="149" t="s">
        <v>392</v>
      </c>
      <c r="AM519" s="153">
        <v>46376</v>
      </c>
      <c r="AN519" s="153">
        <v>46376</v>
      </c>
      <c r="AO519" s="153">
        <v>46752</v>
      </c>
      <c r="AP519" s="149">
        <v>2027</v>
      </c>
      <c r="AQ519" s="166"/>
      <c r="AR519" s="166"/>
      <c r="AS519" s="166"/>
      <c r="AT519" s="166"/>
      <c r="AU519" s="166"/>
      <c r="AV519" s="166"/>
      <c r="AW519" s="166"/>
      <c r="AX519" s="166"/>
      <c r="AY519" s="166"/>
      <c r="AZ519" s="166"/>
      <c r="BA519" s="166"/>
      <c r="BB519" s="166"/>
    </row>
    <row r="520" spans="1:57" s="181" customFormat="1" ht="60" customHeight="1" x14ac:dyDescent="0.25">
      <c r="A520" s="289">
        <v>7</v>
      </c>
      <c r="B520" s="288" t="s">
        <v>2247</v>
      </c>
      <c r="C520" s="289" t="s">
        <v>60</v>
      </c>
      <c r="D520" s="289" t="s">
        <v>175</v>
      </c>
      <c r="E520" s="289" t="s">
        <v>341</v>
      </c>
      <c r="F520" s="289" t="s">
        <v>965</v>
      </c>
      <c r="G520" s="306" t="s">
        <v>1188</v>
      </c>
      <c r="H520" s="289" t="s">
        <v>85</v>
      </c>
      <c r="I520" s="289" t="s">
        <v>962</v>
      </c>
      <c r="J520" s="289">
        <v>2</v>
      </c>
      <c r="K520" s="288"/>
      <c r="L520" s="289" t="s">
        <v>167</v>
      </c>
      <c r="M520" s="289"/>
      <c r="N520" s="289" t="s">
        <v>345</v>
      </c>
      <c r="O520" s="148">
        <v>409.83639344262292</v>
      </c>
      <c r="P520" s="148">
        <v>500.00039999999996</v>
      </c>
      <c r="Q520" s="148">
        <v>500.00039999999996</v>
      </c>
      <c r="R520" s="286"/>
      <c r="S520" s="286"/>
      <c r="T520" s="286"/>
      <c r="U520" s="286"/>
      <c r="V520" s="286"/>
      <c r="W520" s="149" t="s">
        <v>87</v>
      </c>
      <c r="X520" s="166" t="s">
        <v>178</v>
      </c>
      <c r="Y520" s="149" t="s">
        <v>71</v>
      </c>
      <c r="Z520" s="153">
        <v>46238</v>
      </c>
      <c r="AA520" s="153">
        <v>46252</v>
      </c>
      <c r="AB520" s="166"/>
      <c r="AC520" s="166"/>
      <c r="AD520" s="166"/>
      <c r="AE520" s="166"/>
      <c r="AF520" s="149" t="s">
        <v>1188</v>
      </c>
      <c r="AG520" s="149" t="s">
        <v>846</v>
      </c>
      <c r="AH520" s="149">
        <v>876</v>
      </c>
      <c r="AI520" s="149" t="s">
        <v>73</v>
      </c>
      <c r="AJ520" s="149">
        <v>1</v>
      </c>
      <c r="AK520" s="185" t="s">
        <v>181</v>
      </c>
      <c r="AL520" s="149" t="s">
        <v>392</v>
      </c>
      <c r="AM520" s="153">
        <v>46266</v>
      </c>
      <c r="AN520" s="153">
        <v>46266</v>
      </c>
      <c r="AO520" s="153">
        <v>46386</v>
      </c>
      <c r="AP520" s="149">
        <v>2026</v>
      </c>
      <c r="AQ520" s="166"/>
      <c r="AR520" s="166"/>
      <c r="AS520" s="166"/>
      <c r="AT520" s="166"/>
      <c r="AU520" s="166"/>
      <c r="AV520" s="166"/>
      <c r="AW520" s="166"/>
      <c r="AX520" s="166"/>
      <c r="AY520" s="166"/>
      <c r="AZ520" s="166"/>
      <c r="BA520" s="166"/>
      <c r="BB520" s="166"/>
      <c r="BC520" s="195"/>
    </row>
    <row r="521" spans="1:57" s="169" customFormat="1" ht="76.5" x14ac:dyDescent="0.25">
      <c r="A521" s="289">
        <v>7</v>
      </c>
      <c r="B521" s="288" t="s">
        <v>2248</v>
      </c>
      <c r="C521" s="289" t="s">
        <v>60</v>
      </c>
      <c r="D521" s="289" t="s">
        <v>175</v>
      </c>
      <c r="E521" s="289" t="s">
        <v>341</v>
      </c>
      <c r="F521" s="289" t="s">
        <v>812</v>
      </c>
      <c r="G521" s="306" t="s">
        <v>1189</v>
      </c>
      <c r="H521" s="289" t="s">
        <v>85</v>
      </c>
      <c r="I521" s="289" t="s">
        <v>1190</v>
      </c>
      <c r="J521" s="289">
        <v>1</v>
      </c>
      <c r="K521" s="289"/>
      <c r="L521" s="289" t="s">
        <v>167</v>
      </c>
      <c r="M521" s="289"/>
      <c r="N521" s="289" t="s">
        <v>345</v>
      </c>
      <c r="O521" s="148">
        <v>84.590163934426229</v>
      </c>
      <c r="P521" s="148">
        <v>103.2</v>
      </c>
      <c r="Q521" s="148">
        <v>103.2</v>
      </c>
      <c r="R521" s="148"/>
      <c r="S521" s="148"/>
      <c r="T521" s="148"/>
      <c r="U521" s="148"/>
      <c r="V521" s="148"/>
      <c r="W521" s="149" t="s">
        <v>404</v>
      </c>
      <c r="X521" s="166" t="s">
        <v>178</v>
      </c>
      <c r="Y521" s="149" t="s">
        <v>71</v>
      </c>
      <c r="Z521" s="150">
        <v>46041</v>
      </c>
      <c r="AA521" s="153">
        <v>46044</v>
      </c>
      <c r="AB521" s="149"/>
      <c r="AC521" s="149"/>
      <c r="AD521" s="149"/>
      <c r="AE521" s="149"/>
      <c r="AF521" s="149" t="s">
        <v>1191</v>
      </c>
      <c r="AG521" s="149" t="s">
        <v>1192</v>
      </c>
      <c r="AH521" s="149">
        <v>876</v>
      </c>
      <c r="AI521" s="149" t="s">
        <v>73</v>
      </c>
      <c r="AJ521" s="149">
        <v>1</v>
      </c>
      <c r="AK521" s="182" t="s">
        <v>181</v>
      </c>
      <c r="AL521" s="149" t="s">
        <v>392</v>
      </c>
      <c r="AM521" s="153">
        <v>46056</v>
      </c>
      <c r="AN521" s="153">
        <v>46056</v>
      </c>
      <c r="AO521" s="153">
        <v>46387</v>
      </c>
      <c r="AP521" s="149">
        <v>2026</v>
      </c>
      <c r="AQ521" s="149"/>
      <c r="AR521" s="149"/>
      <c r="AS521" s="149"/>
      <c r="AT521" s="149"/>
      <c r="AU521" s="153"/>
      <c r="AV521" s="197"/>
      <c r="AW521" s="180"/>
      <c r="AX521" s="149"/>
      <c r="AY521" s="149"/>
      <c r="AZ521" s="149"/>
      <c r="BA521" s="149"/>
      <c r="BB521" s="149"/>
      <c r="BC521" s="308"/>
      <c r="BD521" s="168"/>
      <c r="BE521" s="168"/>
    </row>
    <row r="522" spans="1:57" s="169" customFormat="1" ht="38.25" x14ac:dyDescent="0.25">
      <c r="A522" s="289">
        <v>7</v>
      </c>
      <c r="B522" s="288" t="s">
        <v>2249</v>
      </c>
      <c r="C522" s="289" t="s">
        <v>60</v>
      </c>
      <c r="D522" s="289" t="s">
        <v>175</v>
      </c>
      <c r="E522" s="289" t="s">
        <v>341</v>
      </c>
      <c r="F522" s="289"/>
      <c r="G522" s="305" t="s">
        <v>1193</v>
      </c>
      <c r="H522" s="288" t="s">
        <v>344</v>
      </c>
      <c r="I522" s="288" t="s">
        <v>344</v>
      </c>
      <c r="J522" s="288">
        <v>2</v>
      </c>
      <c r="K522" s="288"/>
      <c r="L522" s="288" t="s">
        <v>167</v>
      </c>
      <c r="M522" s="288"/>
      <c r="N522" s="178" t="s">
        <v>345</v>
      </c>
      <c r="O522" s="148">
        <v>563.60655737704917</v>
      </c>
      <c r="P522" s="148">
        <v>687.6</v>
      </c>
      <c r="Q522" s="286">
        <v>687.6</v>
      </c>
      <c r="R522" s="286"/>
      <c r="S522" s="286"/>
      <c r="T522" s="286"/>
      <c r="U522" s="286"/>
      <c r="V522" s="286"/>
      <c r="W522" s="149" t="s">
        <v>87</v>
      </c>
      <c r="X522" s="166" t="s">
        <v>178</v>
      </c>
      <c r="Y522" s="149" t="s">
        <v>71</v>
      </c>
      <c r="Z522" s="151">
        <v>46080</v>
      </c>
      <c r="AA522" s="151">
        <f>Z522+60</f>
        <v>46140</v>
      </c>
      <c r="AB522" s="166"/>
      <c r="AC522" s="166"/>
      <c r="AD522" s="166"/>
      <c r="AE522" s="166"/>
      <c r="AF522" s="149" t="str">
        <f>G522</f>
        <v>Диагностика и испытание передаточных устройств</v>
      </c>
      <c r="AG522" s="149" t="s">
        <v>346</v>
      </c>
      <c r="AH522" s="149">
        <v>876</v>
      </c>
      <c r="AI522" s="149" t="s">
        <v>73</v>
      </c>
      <c r="AJ522" s="166">
        <v>1</v>
      </c>
      <c r="AK522" s="166" t="s">
        <v>181</v>
      </c>
      <c r="AL522" s="166" t="s">
        <v>182</v>
      </c>
      <c r="AM522" s="151">
        <f>AA522+10</f>
        <v>46150</v>
      </c>
      <c r="AN522" s="151">
        <v>46157</v>
      </c>
      <c r="AO522" s="151">
        <v>46387</v>
      </c>
      <c r="AP522" s="166">
        <v>2026</v>
      </c>
      <c r="AQ522" s="166"/>
      <c r="AR522" s="166"/>
      <c r="AS522" s="166"/>
      <c r="AT522" s="166"/>
      <c r="AU522" s="166"/>
      <c r="AV522" s="166"/>
      <c r="AW522" s="166"/>
      <c r="AX522" s="166"/>
      <c r="AY522" s="166"/>
      <c r="AZ522" s="166"/>
      <c r="BA522" s="166"/>
      <c r="BB522" s="166"/>
      <c r="BC522" s="309"/>
      <c r="BD522" s="168"/>
      <c r="BE522" s="168"/>
    </row>
    <row r="523" spans="1:57" s="169" customFormat="1" ht="38.25" x14ac:dyDescent="0.25">
      <c r="A523" s="289">
        <v>7</v>
      </c>
      <c r="B523" s="288" t="s">
        <v>2250</v>
      </c>
      <c r="C523" s="289" t="s">
        <v>60</v>
      </c>
      <c r="D523" s="289" t="s">
        <v>175</v>
      </c>
      <c r="E523" s="289" t="s">
        <v>341</v>
      </c>
      <c r="F523" s="289" t="s">
        <v>1194</v>
      </c>
      <c r="G523" s="306" t="s">
        <v>1195</v>
      </c>
      <c r="H523" s="289" t="s">
        <v>1196</v>
      </c>
      <c r="I523" s="289" t="s">
        <v>689</v>
      </c>
      <c r="J523" s="289">
        <v>1</v>
      </c>
      <c r="K523" s="288"/>
      <c r="L523" s="289" t="s">
        <v>167</v>
      </c>
      <c r="M523" s="158">
        <v>3</v>
      </c>
      <c r="N523" s="289" t="s">
        <v>659</v>
      </c>
      <c r="O523" s="148">
        <v>32817.030508196716</v>
      </c>
      <c r="P523" s="148">
        <v>40036.777219999996</v>
      </c>
      <c r="Q523" s="148">
        <v>29117.656159999999</v>
      </c>
      <c r="R523" s="148">
        <v>10919.121059999999</v>
      </c>
      <c r="S523" s="286"/>
      <c r="T523" s="286"/>
      <c r="U523" s="286"/>
      <c r="V523" s="286"/>
      <c r="W523" s="149" t="s">
        <v>377</v>
      </c>
      <c r="X523" s="166" t="s">
        <v>178</v>
      </c>
      <c r="Y523" s="149" t="s">
        <v>378</v>
      </c>
      <c r="Z523" s="153">
        <v>46142</v>
      </c>
      <c r="AA523" s="153">
        <v>46142</v>
      </c>
      <c r="AB523" s="201" t="s">
        <v>1753</v>
      </c>
      <c r="AC523" s="149" t="s">
        <v>1197</v>
      </c>
      <c r="AD523" s="149">
        <v>7729589570</v>
      </c>
      <c r="AE523" s="149">
        <v>781401001</v>
      </c>
      <c r="AF523" s="149" t="s">
        <v>1195</v>
      </c>
      <c r="AG523" s="149" t="s">
        <v>346</v>
      </c>
      <c r="AH523" s="149">
        <v>55</v>
      </c>
      <c r="AI523" s="149" t="s">
        <v>1198</v>
      </c>
      <c r="AJ523" s="149" t="s">
        <v>1199</v>
      </c>
      <c r="AK523" s="149" t="s">
        <v>181</v>
      </c>
      <c r="AL523" s="149" t="s">
        <v>392</v>
      </c>
      <c r="AM523" s="153">
        <v>46142</v>
      </c>
      <c r="AN523" s="153">
        <v>46143</v>
      </c>
      <c r="AO523" s="153">
        <v>46477</v>
      </c>
      <c r="AP523" s="149" t="s">
        <v>645</v>
      </c>
      <c r="AQ523" s="166"/>
      <c r="AR523" s="166"/>
      <c r="AS523" s="166"/>
      <c r="AT523" s="166"/>
      <c r="AU523" s="166"/>
      <c r="AV523" s="166"/>
      <c r="AW523" s="166"/>
      <c r="AX523" s="166"/>
      <c r="AY523" s="166"/>
      <c r="AZ523" s="166"/>
      <c r="BA523" s="166"/>
      <c r="BB523" s="166"/>
      <c r="BC523" s="216"/>
      <c r="BD523" s="175"/>
      <c r="BE523" s="175"/>
    </row>
    <row r="524" spans="1:57" s="169" customFormat="1" ht="56.25" customHeight="1" x14ac:dyDescent="0.25">
      <c r="A524" s="289">
        <v>7</v>
      </c>
      <c r="B524" s="288" t="s">
        <v>2251</v>
      </c>
      <c r="C524" s="289" t="s">
        <v>60</v>
      </c>
      <c r="D524" s="289" t="s">
        <v>175</v>
      </c>
      <c r="E524" s="289" t="s">
        <v>341</v>
      </c>
      <c r="F524" s="289" t="s">
        <v>965</v>
      </c>
      <c r="G524" s="306" t="s">
        <v>1200</v>
      </c>
      <c r="H524" s="289" t="s">
        <v>85</v>
      </c>
      <c r="I524" s="289" t="s">
        <v>962</v>
      </c>
      <c r="J524" s="289">
        <v>2</v>
      </c>
      <c r="K524" s="288"/>
      <c r="L524" s="289" t="s">
        <v>167</v>
      </c>
      <c r="M524" s="289"/>
      <c r="N524" s="289" t="s">
        <v>345</v>
      </c>
      <c r="O524" s="148">
        <v>4756.6229508196711</v>
      </c>
      <c r="P524" s="148">
        <v>5803.079999999999</v>
      </c>
      <c r="Q524" s="148">
        <v>5803.079999999999</v>
      </c>
      <c r="R524" s="286"/>
      <c r="S524" s="286"/>
      <c r="T524" s="286"/>
      <c r="U524" s="286"/>
      <c r="V524" s="286"/>
      <c r="W524" s="149" t="s">
        <v>976</v>
      </c>
      <c r="X524" s="166" t="s">
        <v>178</v>
      </c>
      <c r="Y524" s="149" t="s">
        <v>71</v>
      </c>
      <c r="Z524" s="153">
        <v>46091</v>
      </c>
      <c r="AA524" s="153">
        <v>46154</v>
      </c>
      <c r="AB524" s="166"/>
      <c r="AC524" s="166"/>
      <c r="AD524" s="166"/>
      <c r="AE524" s="166"/>
      <c r="AF524" s="149" t="s">
        <v>1200</v>
      </c>
      <c r="AG524" s="149" t="s">
        <v>846</v>
      </c>
      <c r="AH524" s="149">
        <v>876</v>
      </c>
      <c r="AI524" s="149" t="s">
        <v>73</v>
      </c>
      <c r="AJ524" s="149">
        <v>1</v>
      </c>
      <c r="AK524" s="185" t="s">
        <v>181</v>
      </c>
      <c r="AL524" s="149" t="s">
        <v>392</v>
      </c>
      <c r="AM524" s="153">
        <v>46168</v>
      </c>
      <c r="AN524" s="153">
        <v>46168</v>
      </c>
      <c r="AO524" s="153">
        <v>46386</v>
      </c>
      <c r="AP524" s="149">
        <v>2026</v>
      </c>
      <c r="AQ524" s="166"/>
      <c r="AR524" s="166"/>
      <c r="AS524" s="166"/>
      <c r="AT524" s="166"/>
      <c r="AU524" s="166"/>
      <c r="AV524" s="166"/>
      <c r="AW524" s="166"/>
      <c r="AX524" s="166"/>
      <c r="AY524" s="166"/>
      <c r="AZ524" s="166"/>
      <c r="BA524" s="166"/>
      <c r="BB524" s="166"/>
      <c r="BC524" s="216"/>
      <c r="BD524" s="175"/>
      <c r="BE524" s="175"/>
    </row>
    <row r="525" spans="1:57" s="169" customFormat="1" ht="89.25" x14ac:dyDescent="0.25">
      <c r="A525" s="289">
        <v>7</v>
      </c>
      <c r="B525" s="288" t="s">
        <v>2252</v>
      </c>
      <c r="C525" s="289" t="s">
        <v>60</v>
      </c>
      <c r="D525" s="289" t="s">
        <v>175</v>
      </c>
      <c r="E525" s="289" t="s">
        <v>341</v>
      </c>
      <c r="F525" s="289" t="s">
        <v>812</v>
      </c>
      <c r="G525" s="306" t="s">
        <v>1201</v>
      </c>
      <c r="H525" s="289" t="s">
        <v>831</v>
      </c>
      <c r="I525" s="289" t="s">
        <v>831</v>
      </c>
      <c r="J525" s="289">
        <v>1</v>
      </c>
      <c r="K525" s="289"/>
      <c r="L525" s="289" t="s">
        <v>167</v>
      </c>
      <c r="M525" s="289"/>
      <c r="N525" s="289" t="s">
        <v>345</v>
      </c>
      <c r="O525" s="148">
        <v>165.24590163934425</v>
      </c>
      <c r="P525" s="148">
        <v>201.6</v>
      </c>
      <c r="Q525" s="148">
        <v>201.6</v>
      </c>
      <c r="R525" s="148"/>
      <c r="S525" s="148"/>
      <c r="T525" s="148"/>
      <c r="U525" s="148"/>
      <c r="V525" s="148"/>
      <c r="W525" s="149" t="s">
        <v>404</v>
      </c>
      <c r="X525" s="166" t="s">
        <v>178</v>
      </c>
      <c r="Y525" s="149" t="s">
        <v>71</v>
      </c>
      <c r="Z525" s="150">
        <v>46041</v>
      </c>
      <c r="AA525" s="153">
        <v>46044</v>
      </c>
      <c r="AB525" s="149"/>
      <c r="AC525" s="149"/>
      <c r="AD525" s="149"/>
      <c r="AE525" s="149"/>
      <c r="AF525" s="149" t="s">
        <v>1201</v>
      </c>
      <c r="AG525" s="149" t="s">
        <v>1192</v>
      </c>
      <c r="AH525" s="149">
        <v>876</v>
      </c>
      <c r="AI525" s="149" t="s">
        <v>73</v>
      </c>
      <c r="AJ525" s="149">
        <v>1</v>
      </c>
      <c r="AK525" s="182" t="s">
        <v>181</v>
      </c>
      <c r="AL525" s="149" t="s">
        <v>392</v>
      </c>
      <c r="AM525" s="153">
        <v>46056</v>
      </c>
      <c r="AN525" s="153">
        <v>46056</v>
      </c>
      <c r="AO525" s="153">
        <v>46387</v>
      </c>
      <c r="AP525" s="149">
        <v>2026</v>
      </c>
      <c r="AQ525" s="149"/>
      <c r="AR525" s="149"/>
      <c r="AS525" s="149"/>
      <c r="AT525" s="149"/>
      <c r="AU525" s="153"/>
      <c r="AV525" s="197"/>
      <c r="AW525" s="180"/>
      <c r="AX525" s="149"/>
      <c r="AY525" s="149"/>
      <c r="AZ525" s="149"/>
      <c r="BA525" s="149"/>
      <c r="BB525" s="149"/>
      <c r="BC525" s="216"/>
      <c r="BD525" s="175"/>
      <c r="BE525" s="175"/>
    </row>
    <row r="526" spans="1:57" s="181" customFormat="1" ht="38.25" x14ac:dyDescent="0.25">
      <c r="A526" s="289">
        <v>7</v>
      </c>
      <c r="B526" s="288" t="s">
        <v>2253</v>
      </c>
      <c r="C526" s="289" t="s">
        <v>60</v>
      </c>
      <c r="D526" s="289" t="s">
        <v>175</v>
      </c>
      <c r="E526" s="289" t="s">
        <v>341</v>
      </c>
      <c r="F526" s="289" t="s">
        <v>855</v>
      </c>
      <c r="G526" s="306" t="s">
        <v>1202</v>
      </c>
      <c r="H526" s="288" t="s">
        <v>857</v>
      </c>
      <c r="I526" s="288" t="s">
        <v>857</v>
      </c>
      <c r="J526" s="289">
        <v>2</v>
      </c>
      <c r="K526" s="289"/>
      <c r="L526" s="289" t="s">
        <v>167</v>
      </c>
      <c r="M526" s="289"/>
      <c r="N526" s="178" t="s">
        <v>345</v>
      </c>
      <c r="O526" s="148">
        <v>30477.306072786887</v>
      </c>
      <c r="P526" s="148">
        <v>37182.313408800001</v>
      </c>
      <c r="Q526" s="148"/>
      <c r="R526" s="148">
        <v>27886.74</v>
      </c>
      <c r="S526" s="148">
        <v>9295.58</v>
      </c>
      <c r="T526" s="148"/>
      <c r="U526" s="148"/>
      <c r="V526" s="148"/>
      <c r="W526" s="166" t="s">
        <v>87</v>
      </c>
      <c r="X526" s="166" t="s">
        <v>178</v>
      </c>
      <c r="Y526" s="149" t="s">
        <v>71</v>
      </c>
      <c r="Z526" s="153">
        <v>46327</v>
      </c>
      <c r="AA526" s="153">
        <f>Z526+60</f>
        <v>46387</v>
      </c>
      <c r="AB526" s="153"/>
      <c r="AC526" s="153"/>
      <c r="AD526" s="149"/>
      <c r="AE526" s="149"/>
      <c r="AF526" s="149" t="s">
        <v>1202</v>
      </c>
      <c r="AG526" s="166" t="s">
        <v>391</v>
      </c>
      <c r="AH526" s="183" t="s">
        <v>1203</v>
      </c>
      <c r="AI526" s="166" t="s">
        <v>553</v>
      </c>
      <c r="AJ526" s="205">
        <v>92110.29</v>
      </c>
      <c r="AK526" s="185" t="s">
        <v>181</v>
      </c>
      <c r="AL526" s="149" t="s">
        <v>392</v>
      </c>
      <c r="AM526" s="153">
        <f>AA526+10</f>
        <v>46397</v>
      </c>
      <c r="AN526" s="153">
        <v>46478</v>
      </c>
      <c r="AO526" s="153">
        <v>46843</v>
      </c>
      <c r="AP526" s="149">
        <v>2027</v>
      </c>
      <c r="AQ526" s="153"/>
      <c r="AR526" s="149"/>
      <c r="AS526" s="149"/>
      <c r="AT526" s="149"/>
      <c r="AU526" s="149"/>
      <c r="AV526" s="149"/>
      <c r="AW526" s="149"/>
      <c r="AX526" s="149"/>
      <c r="AY526" s="149"/>
      <c r="AZ526" s="149"/>
      <c r="BA526" s="149"/>
      <c r="BB526" s="149"/>
      <c r="BC526" s="193"/>
    </row>
    <row r="527" spans="1:57" s="181" customFormat="1" ht="67.7" customHeight="1" x14ac:dyDescent="0.25">
      <c r="A527" s="289">
        <v>7</v>
      </c>
      <c r="B527" s="288" t="s">
        <v>2254</v>
      </c>
      <c r="C527" s="289" t="s">
        <v>60</v>
      </c>
      <c r="D527" s="289" t="s">
        <v>175</v>
      </c>
      <c r="E527" s="289" t="s">
        <v>341</v>
      </c>
      <c r="F527" s="289" t="s">
        <v>959</v>
      </c>
      <c r="G527" s="306" t="s">
        <v>1204</v>
      </c>
      <c r="H527" s="289" t="s">
        <v>85</v>
      </c>
      <c r="I527" s="289" t="s">
        <v>962</v>
      </c>
      <c r="J527" s="289">
        <v>2</v>
      </c>
      <c r="K527" s="288"/>
      <c r="L527" s="289" t="s">
        <v>167</v>
      </c>
      <c r="M527" s="289"/>
      <c r="N527" s="289" t="s">
        <v>345</v>
      </c>
      <c r="O527" s="148">
        <v>344.26229508196724</v>
      </c>
      <c r="P527" s="148">
        <v>420</v>
      </c>
      <c r="Q527" s="148">
        <v>420</v>
      </c>
      <c r="R527" s="286"/>
      <c r="S527" s="286"/>
      <c r="T527" s="286"/>
      <c r="U527" s="286"/>
      <c r="V527" s="286"/>
      <c r="W527" s="149" t="s">
        <v>404</v>
      </c>
      <c r="X527" s="166" t="s">
        <v>178</v>
      </c>
      <c r="Y527" s="149" t="s">
        <v>71</v>
      </c>
      <c r="Z527" s="153">
        <v>46266</v>
      </c>
      <c r="AA527" s="153">
        <v>46280</v>
      </c>
      <c r="AB527" s="166"/>
      <c r="AC527" s="166"/>
      <c r="AD527" s="166"/>
      <c r="AE527" s="166"/>
      <c r="AF527" s="149" t="s">
        <v>1204</v>
      </c>
      <c r="AG527" s="149" t="s">
        <v>1205</v>
      </c>
      <c r="AH527" s="149">
        <v>876</v>
      </c>
      <c r="AI527" s="149" t="s">
        <v>73</v>
      </c>
      <c r="AJ527" s="149">
        <v>1</v>
      </c>
      <c r="AK527" s="185" t="s">
        <v>181</v>
      </c>
      <c r="AL527" s="149" t="s">
        <v>392</v>
      </c>
      <c r="AM527" s="153">
        <v>46301</v>
      </c>
      <c r="AN527" s="153">
        <v>46301</v>
      </c>
      <c r="AO527" s="153">
        <v>46361</v>
      </c>
      <c r="AP527" s="149">
        <v>2026</v>
      </c>
      <c r="AQ527" s="166"/>
      <c r="AR527" s="166"/>
      <c r="AS527" s="166"/>
      <c r="AT527" s="166"/>
      <c r="AU527" s="166"/>
      <c r="AV527" s="166"/>
      <c r="AW527" s="166"/>
      <c r="AX527" s="166"/>
      <c r="AY527" s="166"/>
      <c r="AZ527" s="166"/>
      <c r="BA527" s="166"/>
      <c r="BB527" s="166"/>
    </row>
    <row r="528" spans="1:57" s="181" customFormat="1" ht="58.7" customHeight="1" x14ac:dyDescent="0.25">
      <c r="A528" s="289">
        <v>7</v>
      </c>
      <c r="B528" s="288" t="s">
        <v>2255</v>
      </c>
      <c r="C528" s="289" t="s">
        <v>60</v>
      </c>
      <c r="D528" s="289" t="s">
        <v>175</v>
      </c>
      <c r="E528" s="289" t="s">
        <v>341</v>
      </c>
      <c r="F528" s="289" t="s">
        <v>959</v>
      </c>
      <c r="G528" s="306" t="s">
        <v>1206</v>
      </c>
      <c r="H528" s="289" t="s">
        <v>85</v>
      </c>
      <c r="I528" s="289" t="s">
        <v>962</v>
      </c>
      <c r="J528" s="289">
        <v>2</v>
      </c>
      <c r="K528" s="288"/>
      <c r="L528" s="289" t="s">
        <v>167</v>
      </c>
      <c r="M528" s="289"/>
      <c r="N528" s="289" t="s">
        <v>345</v>
      </c>
      <c r="O528" s="148">
        <v>1809.8360655737706</v>
      </c>
      <c r="P528" s="148">
        <v>2208</v>
      </c>
      <c r="Q528" s="148">
        <v>2208</v>
      </c>
      <c r="R528" s="286"/>
      <c r="S528" s="286"/>
      <c r="T528" s="286"/>
      <c r="U528" s="286"/>
      <c r="V528" s="286"/>
      <c r="W528" s="149" t="s">
        <v>976</v>
      </c>
      <c r="X528" s="166" t="s">
        <v>178</v>
      </c>
      <c r="Y528" s="149" t="s">
        <v>71</v>
      </c>
      <c r="Z528" s="153">
        <v>46172</v>
      </c>
      <c r="AA528" s="153">
        <v>46233</v>
      </c>
      <c r="AB528" s="166"/>
      <c r="AC528" s="166"/>
      <c r="AD528" s="166"/>
      <c r="AE528" s="166"/>
      <c r="AF528" s="149" t="s">
        <v>1207</v>
      </c>
      <c r="AG528" s="149" t="s">
        <v>1205</v>
      </c>
      <c r="AH528" s="149">
        <v>876</v>
      </c>
      <c r="AI528" s="149" t="s">
        <v>73</v>
      </c>
      <c r="AJ528" s="149">
        <v>1</v>
      </c>
      <c r="AK528" s="185" t="s">
        <v>181</v>
      </c>
      <c r="AL528" s="149" t="s">
        <v>392</v>
      </c>
      <c r="AM528" s="153">
        <v>46248</v>
      </c>
      <c r="AN528" s="153">
        <v>46248</v>
      </c>
      <c r="AO528" s="153">
        <v>46384</v>
      </c>
      <c r="AP528" s="149">
        <v>2026</v>
      </c>
      <c r="AQ528" s="166"/>
      <c r="AR528" s="166"/>
      <c r="AS528" s="166"/>
      <c r="AT528" s="166"/>
      <c r="AU528" s="166"/>
      <c r="AV528" s="166"/>
      <c r="AW528" s="166"/>
      <c r="AX528" s="166"/>
      <c r="AY528" s="166"/>
      <c r="AZ528" s="166"/>
      <c r="BA528" s="166"/>
      <c r="BB528" s="166"/>
    </row>
    <row r="529" spans="1:54" s="181" customFormat="1" ht="58.7" customHeight="1" x14ac:dyDescent="0.25">
      <c r="A529" s="289">
        <v>7</v>
      </c>
      <c r="B529" s="288" t="s">
        <v>2256</v>
      </c>
      <c r="C529" s="289" t="s">
        <v>60</v>
      </c>
      <c r="D529" s="289" t="s">
        <v>175</v>
      </c>
      <c r="E529" s="289" t="s">
        <v>341</v>
      </c>
      <c r="F529" s="289" t="s">
        <v>959</v>
      </c>
      <c r="G529" s="306" t="s">
        <v>1208</v>
      </c>
      <c r="H529" s="289" t="s">
        <v>85</v>
      </c>
      <c r="I529" s="289" t="s">
        <v>962</v>
      </c>
      <c r="J529" s="289">
        <v>2</v>
      </c>
      <c r="K529" s="288"/>
      <c r="L529" s="289" t="s">
        <v>167</v>
      </c>
      <c r="M529" s="289"/>
      <c r="N529" s="289" t="s">
        <v>345</v>
      </c>
      <c r="O529" s="148">
        <v>483.93442622950818</v>
      </c>
      <c r="P529" s="148">
        <v>590.4</v>
      </c>
      <c r="Q529" s="148">
        <v>590.4</v>
      </c>
      <c r="R529" s="286"/>
      <c r="S529" s="286"/>
      <c r="T529" s="286"/>
      <c r="U529" s="286"/>
      <c r="V529" s="286"/>
      <c r="W529" s="149" t="s">
        <v>87</v>
      </c>
      <c r="X529" s="166" t="s">
        <v>178</v>
      </c>
      <c r="Y529" s="149" t="s">
        <v>71</v>
      </c>
      <c r="Z529" s="153">
        <v>46133</v>
      </c>
      <c r="AA529" s="153">
        <v>46157</v>
      </c>
      <c r="AB529" s="166"/>
      <c r="AC529" s="166"/>
      <c r="AD529" s="166"/>
      <c r="AE529" s="166"/>
      <c r="AF529" s="149" t="s">
        <v>1208</v>
      </c>
      <c r="AG529" s="149" t="s">
        <v>1205</v>
      </c>
      <c r="AH529" s="149">
        <v>876</v>
      </c>
      <c r="AI529" s="149" t="s">
        <v>73</v>
      </c>
      <c r="AJ529" s="149">
        <v>1</v>
      </c>
      <c r="AK529" s="185" t="s">
        <v>181</v>
      </c>
      <c r="AL529" s="149" t="s">
        <v>392</v>
      </c>
      <c r="AM529" s="153">
        <v>46168</v>
      </c>
      <c r="AN529" s="153">
        <v>46168</v>
      </c>
      <c r="AO529" s="153">
        <v>46353</v>
      </c>
      <c r="AP529" s="149">
        <v>2026</v>
      </c>
      <c r="AQ529" s="166"/>
      <c r="AR529" s="166"/>
      <c r="AS529" s="166"/>
      <c r="AT529" s="166"/>
      <c r="AU529" s="166"/>
      <c r="AV529" s="166"/>
      <c r="AW529" s="166"/>
      <c r="AX529" s="166"/>
      <c r="AY529" s="166"/>
      <c r="AZ529" s="166"/>
      <c r="BA529" s="166"/>
      <c r="BB529" s="166"/>
    </row>
    <row r="530" spans="1:54" s="181" customFormat="1" ht="38.25" x14ac:dyDescent="0.25">
      <c r="A530" s="289">
        <v>7</v>
      </c>
      <c r="B530" s="288" t="s">
        <v>2257</v>
      </c>
      <c r="C530" s="289" t="s">
        <v>60</v>
      </c>
      <c r="D530" s="289" t="s">
        <v>175</v>
      </c>
      <c r="E530" s="289" t="s">
        <v>341</v>
      </c>
      <c r="F530" s="289" t="s">
        <v>1209</v>
      </c>
      <c r="G530" s="306" t="s">
        <v>1210</v>
      </c>
      <c r="H530" s="289" t="s">
        <v>1211</v>
      </c>
      <c r="I530" s="289" t="s">
        <v>596</v>
      </c>
      <c r="J530" s="289">
        <v>2</v>
      </c>
      <c r="K530" s="289"/>
      <c r="L530" s="289" t="s">
        <v>67</v>
      </c>
      <c r="M530" s="158">
        <v>3</v>
      </c>
      <c r="N530" s="162" t="s">
        <v>168</v>
      </c>
      <c r="O530" s="148">
        <v>258.68852459016398</v>
      </c>
      <c r="P530" s="148">
        <v>315.60000000000002</v>
      </c>
      <c r="Q530" s="148">
        <v>315.60000000000002</v>
      </c>
      <c r="R530" s="286"/>
      <c r="S530" s="148"/>
      <c r="T530" s="148"/>
      <c r="U530" s="148"/>
      <c r="V530" s="148"/>
      <c r="W530" s="158" t="s">
        <v>404</v>
      </c>
      <c r="X530" s="166" t="s">
        <v>178</v>
      </c>
      <c r="Y530" s="149" t="s">
        <v>378</v>
      </c>
      <c r="Z530" s="153">
        <v>46357</v>
      </c>
      <c r="AA530" s="153">
        <v>46357</v>
      </c>
      <c r="AB530" s="154"/>
      <c r="AC530" s="149"/>
      <c r="AD530" s="149"/>
      <c r="AE530" s="149"/>
      <c r="AF530" s="149" t="s">
        <v>1212</v>
      </c>
      <c r="AG530" s="149" t="s">
        <v>346</v>
      </c>
      <c r="AH530" s="149">
        <v>876</v>
      </c>
      <c r="AI530" s="149" t="s">
        <v>73</v>
      </c>
      <c r="AJ530" s="149">
        <v>1</v>
      </c>
      <c r="AK530" s="182" t="s">
        <v>181</v>
      </c>
      <c r="AL530" s="183" t="s">
        <v>392</v>
      </c>
      <c r="AM530" s="153">
        <v>46357</v>
      </c>
      <c r="AN530" s="153">
        <v>46357</v>
      </c>
      <c r="AO530" s="153">
        <v>46387</v>
      </c>
      <c r="AP530" s="149">
        <v>2026</v>
      </c>
      <c r="AQ530" s="183"/>
      <c r="AR530" s="153"/>
      <c r="AS530" s="153"/>
      <c r="AT530" s="153"/>
      <c r="AU530" s="149"/>
      <c r="AV530" s="149"/>
      <c r="AW530" s="149"/>
      <c r="AX530" s="149"/>
      <c r="AY530" s="149"/>
      <c r="AZ530" s="153"/>
      <c r="BA530" s="197"/>
      <c r="BB530" s="180"/>
    </row>
    <row r="531" spans="1:54" s="181" customFormat="1" ht="102" x14ac:dyDescent="0.25">
      <c r="A531" s="289">
        <v>7</v>
      </c>
      <c r="B531" s="288" t="s">
        <v>2258</v>
      </c>
      <c r="C531" s="289" t="s">
        <v>60</v>
      </c>
      <c r="D531" s="289" t="s">
        <v>175</v>
      </c>
      <c r="E531" s="289" t="s">
        <v>341</v>
      </c>
      <c r="F531" s="289" t="s">
        <v>812</v>
      </c>
      <c r="G531" s="306" t="s">
        <v>1213</v>
      </c>
      <c r="H531" s="289" t="s">
        <v>814</v>
      </c>
      <c r="I531" s="289" t="s">
        <v>814</v>
      </c>
      <c r="J531" s="289">
        <v>1</v>
      </c>
      <c r="K531" s="289">
        <v>3</v>
      </c>
      <c r="L531" s="289" t="s">
        <v>167</v>
      </c>
      <c r="M531" s="289"/>
      <c r="N531" s="289" t="s">
        <v>1214</v>
      </c>
      <c r="O531" s="148">
        <v>221.31147540983608</v>
      </c>
      <c r="P531" s="148">
        <v>270</v>
      </c>
      <c r="Q531" s="148" t="e">
        <f>#REF!</f>
        <v>#REF!</v>
      </c>
      <c r="R531" s="148"/>
      <c r="S531" s="148"/>
      <c r="T531" s="148"/>
      <c r="U531" s="148"/>
      <c r="V531" s="148"/>
      <c r="W531" s="149" t="s">
        <v>404</v>
      </c>
      <c r="X531" s="166" t="s">
        <v>178</v>
      </c>
      <c r="Y531" s="149" t="s">
        <v>378</v>
      </c>
      <c r="Z531" s="153">
        <v>46042</v>
      </c>
      <c r="AA531" s="153">
        <v>46081</v>
      </c>
      <c r="AB531" s="201"/>
      <c r="AC531" s="149"/>
      <c r="AD531" s="149"/>
      <c r="AE531" s="149"/>
      <c r="AF531" s="149" t="s">
        <v>1213</v>
      </c>
      <c r="AG531" s="149" t="s">
        <v>1192</v>
      </c>
      <c r="AH531" s="149">
        <v>876</v>
      </c>
      <c r="AI531" s="149" t="s">
        <v>73</v>
      </c>
      <c r="AJ531" s="149">
        <v>1</v>
      </c>
      <c r="AK531" s="182" t="s">
        <v>181</v>
      </c>
      <c r="AL531" s="149" t="s">
        <v>392</v>
      </c>
      <c r="AM531" s="153">
        <v>46111</v>
      </c>
      <c r="AN531" s="153">
        <v>46111</v>
      </c>
      <c r="AO531" s="153">
        <v>46387</v>
      </c>
      <c r="AP531" s="149">
        <v>2026</v>
      </c>
      <c r="AQ531" s="149"/>
      <c r="AR531" s="149"/>
      <c r="AS531" s="149"/>
      <c r="AT531" s="149"/>
      <c r="AU531" s="153"/>
      <c r="AV531" s="197"/>
      <c r="AW531" s="180"/>
      <c r="AX531" s="149"/>
      <c r="AY531" s="149"/>
      <c r="AZ531" s="149"/>
      <c r="BA531" s="149"/>
      <c r="BB531" s="149"/>
    </row>
    <row r="532" spans="1:54" s="181" customFormat="1" ht="38.25" x14ac:dyDescent="0.25">
      <c r="A532" s="289">
        <v>7</v>
      </c>
      <c r="B532" s="288" t="s">
        <v>2259</v>
      </c>
      <c r="C532" s="289" t="s">
        <v>60</v>
      </c>
      <c r="D532" s="289" t="s">
        <v>175</v>
      </c>
      <c r="E532" s="289" t="s">
        <v>341</v>
      </c>
      <c r="F532" s="289" t="s">
        <v>812</v>
      </c>
      <c r="G532" s="306" t="s">
        <v>1215</v>
      </c>
      <c r="H532" s="289" t="s">
        <v>1006</v>
      </c>
      <c r="I532" s="289" t="s">
        <v>1216</v>
      </c>
      <c r="J532" s="289">
        <v>2</v>
      </c>
      <c r="K532" s="289"/>
      <c r="L532" s="289" t="s">
        <v>167</v>
      </c>
      <c r="M532" s="289"/>
      <c r="N532" s="289" t="s">
        <v>345</v>
      </c>
      <c r="O532" s="148">
        <v>366.88524590163939</v>
      </c>
      <c r="P532" s="148">
        <v>447.6</v>
      </c>
      <c r="Q532" s="148" t="e">
        <f>#REF!</f>
        <v>#REF!</v>
      </c>
      <c r="R532" s="148"/>
      <c r="S532" s="148"/>
      <c r="T532" s="148"/>
      <c r="U532" s="148"/>
      <c r="V532" s="148"/>
      <c r="W532" s="149" t="s">
        <v>404</v>
      </c>
      <c r="X532" s="166" t="s">
        <v>178</v>
      </c>
      <c r="Y532" s="149" t="s">
        <v>71</v>
      </c>
      <c r="Z532" s="153">
        <v>46098</v>
      </c>
      <c r="AA532" s="153">
        <v>46114</v>
      </c>
      <c r="AB532" s="149"/>
      <c r="AC532" s="149"/>
      <c r="AD532" s="149"/>
      <c r="AE532" s="149"/>
      <c r="AF532" s="149" t="s">
        <v>1215</v>
      </c>
      <c r="AG532" s="149" t="s">
        <v>1192</v>
      </c>
      <c r="AH532" s="149">
        <v>876</v>
      </c>
      <c r="AI532" s="149" t="s">
        <v>73</v>
      </c>
      <c r="AJ532" s="149">
        <v>1</v>
      </c>
      <c r="AK532" s="185" t="s">
        <v>181</v>
      </c>
      <c r="AL532" s="149" t="s">
        <v>392</v>
      </c>
      <c r="AM532" s="153">
        <v>46121</v>
      </c>
      <c r="AN532" s="153">
        <v>46121</v>
      </c>
      <c r="AO532" s="153">
        <v>46387</v>
      </c>
      <c r="AP532" s="149">
        <v>2026</v>
      </c>
      <c r="AQ532" s="149"/>
      <c r="AR532" s="149"/>
      <c r="AS532" s="149"/>
      <c r="AT532" s="149"/>
      <c r="AU532" s="153"/>
      <c r="AV532" s="197"/>
      <c r="AW532" s="180"/>
      <c r="AX532" s="149"/>
      <c r="AY532" s="149"/>
      <c r="AZ532" s="149"/>
      <c r="BA532" s="149"/>
      <c r="BB532" s="149"/>
    </row>
    <row r="533" spans="1:54" s="181" customFormat="1" ht="102" x14ac:dyDescent="0.25">
      <c r="A533" s="289">
        <v>7</v>
      </c>
      <c r="B533" s="288" t="s">
        <v>2260</v>
      </c>
      <c r="C533" s="289" t="s">
        <v>60</v>
      </c>
      <c r="D533" s="289" t="s">
        <v>175</v>
      </c>
      <c r="E533" s="289" t="s">
        <v>341</v>
      </c>
      <c r="F533" s="289" t="s">
        <v>812</v>
      </c>
      <c r="G533" s="306" t="s">
        <v>1217</v>
      </c>
      <c r="H533" s="289" t="s">
        <v>814</v>
      </c>
      <c r="I533" s="289" t="s">
        <v>814</v>
      </c>
      <c r="J533" s="289">
        <v>1</v>
      </c>
      <c r="K533" s="289"/>
      <c r="L533" s="289" t="s">
        <v>167</v>
      </c>
      <c r="M533" s="289"/>
      <c r="N533" s="289" t="s">
        <v>345</v>
      </c>
      <c r="O533" s="148">
        <v>102.68852459016394</v>
      </c>
      <c r="P533" s="148">
        <v>125.28</v>
      </c>
      <c r="Q533" s="148">
        <v>125.28</v>
      </c>
      <c r="R533" s="148"/>
      <c r="S533" s="148"/>
      <c r="T533" s="148"/>
      <c r="U533" s="148"/>
      <c r="V533" s="148"/>
      <c r="W533" s="149" t="s">
        <v>404</v>
      </c>
      <c r="X533" s="166" t="s">
        <v>178</v>
      </c>
      <c r="Y533" s="149" t="s">
        <v>71</v>
      </c>
      <c r="Z533" s="153">
        <v>46132</v>
      </c>
      <c r="AA533" s="153">
        <v>46162</v>
      </c>
      <c r="AB533" s="149"/>
      <c r="AC533" s="149"/>
      <c r="AD533" s="149"/>
      <c r="AE533" s="149"/>
      <c r="AF533" s="149" t="s">
        <v>1217</v>
      </c>
      <c r="AG533" s="149" t="s">
        <v>1192</v>
      </c>
      <c r="AH533" s="149">
        <v>876</v>
      </c>
      <c r="AI533" s="149" t="s">
        <v>73</v>
      </c>
      <c r="AJ533" s="149">
        <v>1</v>
      </c>
      <c r="AK533" s="182" t="s">
        <v>181</v>
      </c>
      <c r="AL533" s="149" t="s">
        <v>392</v>
      </c>
      <c r="AM533" s="153">
        <v>46203</v>
      </c>
      <c r="AN533" s="153">
        <v>46203</v>
      </c>
      <c r="AO533" s="153">
        <v>46387</v>
      </c>
      <c r="AP533" s="149">
        <v>2026</v>
      </c>
      <c r="AQ533" s="149"/>
      <c r="AR533" s="149"/>
      <c r="AS533" s="149"/>
      <c r="AT533" s="149"/>
      <c r="AU533" s="153"/>
      <c r="AV533" s="197"/>
      <c r="AW533" s="180"/>
      <c r="AX533" s="149"/>
      <c r="AY533" s="149"/>
      <c r="AZ533" s="149"/>
      <c r="BA533" s="149"/>
      <c r="BB533" s="149"/>
    </row>
    <row r="534" spans="1:54" s="181" customFormat="1" ht="51" x14ac:dyDescent="0.25">
      <c r="A534" s="289">
        <v>7</v>
      </c>
      <c r="B534" s="288" t="s">
        <v>2261</v>
      </c>
      <c r="C534" s="289" t="s">
        <v>60</v>
      </c>
      <c r="D534" s="289" t="s">
        <v>175</v>
      </c>
      <c r="E534" s="289" t="s">
        <v>341</v>
      </c>
      <c r="F534" s="289" t="s">
        <v>812</v>
      </c>
      <c r="G534" s="306" t="s">
        <v>1218</v>
      </c>
      <c r="H534" s="289" t="s">
        <v>814</v>
      </c>
      <c r="I534" s="289" t="s">
        <v>814</v>
      </c>
      <c r="J534" s="289">
        <v>1</v>
      </c>
      <c r="K534" s="289"/>
      <c r="L534" s="289" t="s">
        <v>167</v>
      </c>
      <c r="M534" s="289"/>
      <c r="N534" s="289" t="s">
        <v>345</v>
      </c>
      <c r="O534" s="148">
        <v>266.85245901639342</v>
      </c>
      <c r="P534" s="148">
        <v>325.56</v>
      </c>
      <c r="Q534" s="148">
        <v>325.56</v>
      </c>
      <c r="R534" s="148"/>
      <c r="S534" s="148"/>
      <c r="T534" s="148"/>
      <c r="U534" s="148"/>
      <c r="V534" s="148"/>
      <c r="W534" s="149" t="s">
        <v>404</v>
      </c>
      <c r="X534" s="166" t="s">
        <v>178</v>
      </c>
      <c r="Y534" s="149" t="s">
        <v>71</v>
      </c>
      <c r="Z534" s="153">
        <v>46132</v>
      </c>
      <c r="AA534" s="153">
        <v>46162</v>
      </c>
      <c r="AB534" s="149"/>
      <c r="AC534" s="149"/>
      <c r="AD534" s="149"/>
      <c r="AE534" s="149"/>
      <c r="AF534" s="149" t="s">
        <v>1218</v>
      </c>
      <c r="AG534" s="149" t="s">
        <v>1192</v>
      </c>
      <c r="AH534" s="149">
        <v>876</v>
      </c>
      <c r="AI534" s="149" t="s">
        <v>73</v>
      </c>
      <c r="AJ534" s="149">
        <v>1</v>
      </c>
      <c r="AK534" s="182" t="s">
        <v>181</v>
      </c>
      <c r="AL534" s="149" t="s">
        <v>392</v>
      </c>
      <c r="AM534" s="153">
        <v>46203</v>
      </c>
      <c r="AN534" s="153">
        <v>46203</v>
      </c>
      <c r="AO534" s="153">
        <v>46387</v>
      </c>
      <c r="AP534" s="149">
        <v>2026</v>
      </c>
      <c r="AQ534" s="149"/>
      <c r="AR534" s="149"/>
      <c r="AS534" s="149"/>
      <c r="AT534" s="149"/>
      <c r="AU534" s="153"/>
      <c r="AV534" s="197"/>
      <c r="AW534" s="180"/>
      <c r="AX534" s="149"/>
      <c r="AY534" s="149"/>
      <c r="AZ534" s="149"/>
      <c r="BA534" s="149"/>
      <c r="BB534" s="149"/>
    </row>
    <row r="535" spans="1:54" s="181" customFormat="1" ht="38.25" x14ac:dyDescent="0.25">
      <c r="A535" s="289">
        <v>7</v>
      </c>
      <c r="B535" s="288" t="s">
        <v>2262</v>
      </c>
      <c r="C535" s="289" t="s">
        <v>60</v>
      </c>
      <c r="D535" s="289" t="s">
        <v>175</v>
      </c>
      <c r="E535" s="289" t="s">
        <v>341</v>
      </c>
      <c r="F535" s="289" t="s">
        <v>812</v>
      </c>
      <c r="G535" s="306" t="s">
        <v>1219</v>
      </c>
      <c r="H535" s="289" t="s">
        <v>814</v>
      </c>
      <c r="I535" s="289" t="s">
        <v>814</v>
      </c>
      <c r="J535" s="289">
        <v>1</v>
      </c>
      <c r="K535" s="289"/>
      <c r="L535" s="289" t="s">
        <v>167</v>
      </c>
      <c r="M535" s="289"/>
      <c r="N535" s="289" t="s">
        <v>345</v>
      </c>
      <c r="O535" s="148">
        <v>313.08196721311475</v>
      </c>
      <c r="P535" s="148">
        <v>381.96</v>
      </c>
      <c r="Q535" s="148">
        <v>381.96</v>
      </c>
      <c r="R535" s="148"/>
      <c r="S535" s="148"/>
      <c r="T535" s="148"/>
      <c r="U535" s="148"/>
      <c r="V535" s="148"/>
      <c r="W535" s="149" t="s">
        <v>404</v>
      </c>
      <c r="X535" s="166" t="s">
        <v>178</v>
      </c>
      <c r="Y535" s="149" t="s">
        <v>71</v>
      </c>
      <c r="Z535" s="153">
        <v>46132</v>
      </c>
      <c r="AA535" s="153">
        <v>46162</v>
      </c>
      <c r="AB535" s="149"/>
      <c r="AC535" s="149"/>
      <c r="AD535" s="149"/>
      <c r="AE535" s="149"/>
      <c r="AF535" s="149" t="s">
        <v>1219</v>
      </c>
      <c r="AG535" s="149" t="s">
        <v>1192</v>
      </c>
      <c r="AH535" s="149">
        <v>876</v>
      </c>
      <c r="AI535" s="149" t="s">
        <v>73</v>
      </c>
      <c r="AJ535" s="149">
        <v>1</v>
      </c>
      <c r="AK535" s="182" t="s">
        <v>181</v>
      </c>
      <c r="AL535" s="149" t="s">
        <v>392</v>
      </c>
      <c r="AM535" s="153">
        <v>46203</v>
      </c>
      <c r="AN535" s="153">
        <v>46203</v>
      </c>
      <c r="AO535" s="153">
        <v>46387</v>
      </c>
      <c r="AP535" s="149">
        <v>2026</v>
      </c>
      <c r="AQ535" s="149"/>
      <c r="AR535" s="149"/>
      <c r="AS535" s="149"/>
      <c r="AT535" s="149"/>
      <c r="AU535" s="153"/>
      <c r="AV535" s="197"/>
      <c r="AW535" s="180"/>
      <c r="AX535" s="149"/>
      <c r="AY535" s="149"/>
      <c r="AZ535" s="149"/>
      <c r="BA535" s="149"/>
      <c r="BB535" s="149"/>
    </row>
    <row r="536" spans="1:54" s="181" customFormat="1" ht="38.25" x14ac:dyDescent="0.25">
      <c r="A536" s="289">
        <v>7</v>
      </c>
      <c r="B536" s="288" t="s">
        <v>2263</v>
      </c>
      <c r="C536" s="289" t="s">
        <v>60</v>
      </c>
      <c r="D536" s="289" t="s">
        <v>175</v>
      </c>
      <c r="E536" s="289" t="s">
        <v>341</v>
      </c>
      <c r="F536" s="289"/>
      <c r="G536" s="305" t="s">
        <v>1220</v>
      </c>
      <c r="H536" s="288" t="s">
        <v>318</v>
      </c>
      <c r="I536" s="288" t="s">
        <v>318</v>
      </c>
      <c r="J536" s="288">
        <v>2</v>
      </c>
      <c r="K536" s="288"/>
      <c r="L536" s="288" t="s">
        <v>167</v>
      </c>
      <c r="M536" s="288"/>
      <c r="N536" s="178" t="s">
        <v>345</v>
      </c>
      <c r="O536" s="148">
        <v>811.47540983606564</v>
      </c>
      <c r="P536" s="148">
        <v>990</v>
      </c>
      <c r="Q536" s="286">
        <v>990</v>
      </c>
      <c r="R536" s="286"/>
      <c r="S536" s="286"/>
      <c r="T536" s="286"/>
      <c r="U536" s="286"/>
      <c r="V536" s="286"/>
      <c r="W536" s="149" t="s">
        <v>87</v>
      </c>
      <c r="X536" s="166" t="s">
        <v>178</v>
      </c>
      <c r="Y536" s="149" t="s">
        <v>71</v>
      </c>
      <c r="Z536" s="151">
        <v>46080</v>
      </c>
      <c r="AA536" s="151">
        <f>Z536+60</f>
        <v>46140</v>
      </c>
      <c r="AB536" s="166"/>
      <c r="AC536" s="166"/>
      <c r="AD536" s="166"/>
      <c r="AE536" s="166"/>
      <c r="AF536" s="149" t="str">
        <f>G536</f>
        <v>Ремонт электробензоинструмента</v>
      </c>
      <c r="AG536" s="149" t="s">
        <v>346</v>
      </c>
      <c r="AH536" s="149">
        <v>876</v>
      </c>
      <c r="AI536" s="149" t="s">
        <v>73</v>
      </c>
      <c r="AJ536" s="166">
        <v>1</v>
      </c>
      <c r="AK536" s="166" t="s">
        <v>181</v>
      </c>
      <c r="AL536" s="166" t="s">
        <v>182</v>
      </c>
      <c r="AM536" s="151">
        <f>AA536+10</f>
        <v>46150</v>
      </c>
      <c r="AN536" s="151">
        <v>46157</v>
      </c>
      <c r="AO536" s="151">
        <v>46387</v>
      </c>
      <c r="AP536" s="166">
        <v>2026</v>
      </c>
      <c r="AQ536" s="166"/>
      <c r="AR536" s="166"/>
      <c r="AS536" s="166"/>
      <c r="AT536" s="166"/>
      <c r="AU536" s="166"/>
      <c r="AV536" s="166"/>
      <c r="AW536" s="166"/>
      <c r="AX536" s="166"/>
      <c r="AY536" s="166"/>
      <c r="AZ536" s="166"/>
      <c r="BA536" s="166"/>
      <c r="BB536" s="166"/>
    </row>
    <row r="537" spans="1:54" s="181" customFormat="1" ht="38.25" x14ac:dyDescent="0.25">
      <c r="A537" s="289">
        <v>7</v>
      </c>
      <c r="B537" s="288" t="s">
        <v>2264</v>
      </c>
      <c r="C537" s="289" t="s">
        <v>60</v>
      </c>
      <c r="D537" s="289" t="s">
        <v>175</v>
      </c>
      <c r="E537" s="289" t="s">
        <v>341</v>
      </c>
      <c r="F537" s="289" t="s">
        <v>1221</v>
      </c>
      <c r="G537" s="305" t="s">
        <v>1222</v>
      </c>
      <c r="H537" s="289" t="s">
        <v>1223</v>
      </c>
      <c r="I537" s="289" t="s">
        <v>806</v>
      </c>
      <c r="J537" s="289">
        <v>2</v>
      </c>
      <c r="K537" s="289"/>
      <c r="L537" s="289" t="s">
        <v>167</v>
      </c>
      <c r="M537" s="289"/>
      <c r="N537" s="289" t="s">
        <v>345</v>
      </c>
      <c r="O537" s="148">
        <v>947.21311475409834</v>
      </c>
      <c r="P537" s="148">
        <v>1155.5999999999999</v>
      </c>
      <c r="Q537" s="148">
        <v>1155.5999999999999</v>
      </c>
      <c r="R537" s="148"/>
      <c r="S537" s="148"/>
      <c r="T537" s="148"/>
      <c r="U537" s="148"/>
      <c r="V537" s="148"/>
      <c r="W537" s="149" t="s">
        <v>87</v>
      </c>
      <c r="X537" s="166" t="s">
        <v>178</v>
      </c>
      <c r="Y537" s="149" t="s">
        <v>71</v>
      </c>
      <c r="Z537" s="153">
        <v>46072</v>
      </c>
      <c r="AA537" s="153">
        <v>46137</v>
      </c>
      <c r="AB537" s="149"/>
      <c r="AC537" s="149"/>
      <c r="AD537" s="149"/>
      <c r="AE537" s="149"/>
      <c r="AF537" s="166" t="s">
        <v>1222</v>
      </c>
      <c r="AG537" s="149" t="s">
        <v>1224</v>
      </c>
      <c r="AH537" s="149">
        <v>876</v>
      </c>
      <c r="AI537" s="149" t="s">
        <v>73</v>
      </c>
      <c r="AJ537" s="149">
        <v>2</v>
      </c>
      <c r="AK537" s="182" t="s">
        <v>181</v>
      </c>
      <c r="AL537" s="149" t="s">
        <v>392</v>
      </c>
      <c r="AM537" s="153">
        <v>46157</v>
      </c>
      <c r="AN537" s="153">
        <v>46072</v>
      </c>
      <c r="AO537" s="153">
        <v>46387</v>
      </c>
      <c r="AP537" s="149">
        <v>2026</v>
      </c>
      <c r="AQ537" s="149"/>
      <c r="AR537" s="149"/>
      <c r="AS537" s="149"/>
      <c r="AT537" s="149"/>
      <c r="AU537" s="153"/>
      <c r="AV537" s="197"/>
      <c r="AW537" s="180"/>
      <c r="AX537" s="149"/>
      <c r="AY537" s="149"/>
      <c r="AZ537" s="149"/>
      <c r="BA537" s="149"/>
      <c r="BB537" s="149"/>
    </row>
    <row r="538" spans="1:54" s="181" customFormat="1" ht="38.25" x14ac:dyDescent="0.25">
      <c r="A538" s="289">
        <v>7</v>
      </c>
      <c r="B538" s="288" t="s">
        <v>2265</v>
      </c>
      <c r="C538" s="289" t="s">
        <v>60</v>
      </c>
      <c r="D538" s="289" t="s">
        <v>175</v>
      </c>
      <c r="E538" s="289" t="s">
        <v>341</v>
      </c>
      <c r="F538" s="289" t="s">
        <v>812</v>
      </c>
      <c r="G538" s="306" t="s">
        <v>1225</v>
      </c>
      <c r="H538" s="289" t="s">
        <v>1226</v>
      </c>
      <c r="I538" s="289" t="s">
        <v>950</v>
      </c>
      <c r="J538" s="289">
        <v>1</v>
      </c>
      <c r="K538" s="289"/>
      <c r="L538" s="289" t="s">
        <v>167</v>
      </c>
      <c r="M538" s="289"/>
      <c r="N538" s="289" t="s">
        <v>345</v>
      </c>
      <c r="O538" s="148">
        <v>12.78688524590164</v>
      </c>
      <c r="P538" s="148">
        <v>15.6</v>
      </c>
      <c r="Q538" s="148">
        <v>15.6</v>
      </c>
      <c r="R538" s="148"/>
      <c r="S538" s="148"/>
      <c r="T538" s="148"/>
      <c r="U538" s="148"/>
      <c r="V538" s="148"/>
      <c r="W538" s="149" t="s">
        <v>404</v>
      </c>
      <c r="X538" s="166" t="s">
        <v>178</v>
      </c>
      <c r="Y538" s="149" t="s">
        <v>378</v>
      </c>
      <c r="Z538" s="153">
        <v>46098</v>
      </c>
      <c r="AA538" s="153">
        <v>46114</v>
      </c>
      <c r="AB538" s="149"/>
      <c r="AC538" s="149"/>
      <c r="AD538" s="149"/>
      <c r="AE538" s="149"/>
      <c r="AF538" s="149" t="s">
        <v>1227</v>
      </c>
      <c r="AG538" s="149" t="s">
        <v>1192</v>
      </c>
      <c r="AH538" s="149">
        <v>876</v>
      </c>
      <c r="AI538" s="149" t="s">
        <v>73</v>
      </c>
      <c r="AJ538" s="149">
        <v>1</v>
      </c>
      <c r="AK538" s="182" t="s">
        <v>181</v>
      </c>
      <c r="AL538" s="149" t="s">
        <v>392</v>
      </c>
      <c r="AM538" s="153">
        <v>46121</v>
      </c>
      <c r="AN538" s="153">
        <v>46121</v>
      </c>
      <c r="AO538" s="153">
        <v>46387</v>
      </c>
      <c r="AP538" s="149">
        <v>2026</v>
      </c>
      <c r="AQ538" s="149"/>
      <c r="AR538" s="149"/>
      <c r="AS538" s="149"/>
      <c r="AT538" s="149"/>
      <c r="AU538" s="153"/>
      <c r="AV538" s="197"/>
      <c r="AW538" s="180"/>
      <c r="AX538" s="149"/>
      <c r="AY538" s="149"/>
      <c r="AZ538" s="149"/>
      <c r="BA538" s="149"/>
      <c r="BB538" s="149"/>
    </row>
    <row r="539" spans="1:54" s="181" customFormat="1" ht="38.25" x14ac:dyDescent="0.25">
      <c r="A539" s="289">
        <v>7</v>
      </c>
      <c r="B539" s="288" t="s">
        <v>2266</v>
      </c>
      <c r="C539" s="289" t="s">
        <v>60</v>
      </c>
      <c r="D539" s="289" t="s">
        <v>175</v>
      </c>
      <c r="E539" s="289" t="s">
        <v>341</v>
      </c>
      <c r="F539" s="289"/>
      <c r="G539" s="305" t="s">
        <v>1228</v>
      </c>
      <c r="H539" s="288" t="s">
        <v>1229</v>
      </c>
      <c r="I539" s="288" t="s">
        <v>1229</v>
      </c>
      <c r="J539" s="288">
        <v>2</v>
      </c>
      <c r="K539" s="288"/>
      <c r="L539" s="288" t="s">
        <v>167</v>
      </c>
      <c r="M539" s="288"/>
      <c r="N539" s="178" t="s">
        <v>345</v>
      </c>
      <c r="O539" s="148">
        <v>324.59016393442624</v>
      </c>
      <c r="P539" s="148">
        <v>396</v>
      </c>
      <c r="Q539" s="286">
        <v>396</v>
      </c>
      <c r="R539" s="286"/>
      <c r="S539" s="286"/>
      <c r="T539" s="286"/>
      <c r="U539" s="286"/>
      <c r="V539" s="286"/>
      <c r="W539" s="166" t="s">
        <v>404</v>
      </c>
      <c r="X539" s="166" t="s">
        <v>178</v>
      </c>
      <c r="Y539" s="149" t="s">
        <v>71</v>
      </c>
      <c r="Z539" s="151">
        <v>46080</v>
      </c>
      <c r="AA539" s="151">
        <f>Z539+60</f>
        <v>46140</v>
      </c>
      <c r="AB539" s="166"/>
      <c r="AC539" s="166"/>
      <c r="AD539" s="166"/>
      <c r="AE539" s="166"/>
      <c r="AF539" s="149" t="str">
        <f>G539</f>
        <v>ТО кондиционеров и трансформатора КЭС</v>
      </c>
      <c r="AG539" s="149" t="s">
        <v>346</v>
      </c>
      <c r="AH539" s="149">
        <v>876</v>
      </c>
      <c r="AI539" s="149" t="s">
        <v>73</v>
      </c>
      <c r="AJ539" s="166">
        <v>1</v>
      </c>
      <c r="AK539" s="166" t="s">
        <v>181</v>
      </c>
      <c r="AL539" s="166" t="s">
        <v>182</v>
      </c>
      <c r="AM539" s="151">
        <f>AA539+10</f>
        <v>46150</v>
      </c>
      <c r="AN539" s="151">
        <v>46157</v>
      </c>
      <c r="AO539" s="151">
        <v>46387</v>
      </c>
      <c r="AP539" s="166">
        <v>2026</v>
      </c>
      <c r="AQ539" s="166"/>
      <c r="AR539" s="166"/>
      <c r="AS539" s="166"/>
      <c r="AT539" s="166"/>
      <c r="AU539" s="166"/>
      <c r="AV539" s="166"/>
      <c r="AW539" s="166"/>
      <c r="AX539" s="166"/>
      <c r="AY539" s="166"/>
      <c r="AZ539" s="166"/>
      <c r="BA539" s="166"/>
      <c r="BB539" s="166"/>
    </row>
    <row r="540" spans="1:54" s="181" customFormat="1" ht="38.25" x14ac:dyDescent="0.25">
      <c r="A540" s="289">
        <v>7</v>
      </c>
      <c r="B540" s="288" t="s">
        <v>2267</v>
      </c>
      <c r="C540" s="289" t="s">
        <v>60</v>
      </c>
      <c r="D540" s="289" t="s">
        <v>175</v>
      </c>
      <c r="E540" s="289" t="s">
        <v>341</v>
      </c>
      <c r="F540" s="289"/>
      <c r="G540" s="305" t="s">
        <v>1230</v>
      </c>
      <c r="H540" s="288" t="s">
        <v>1231</v>
      </c>
      <c r="I540" s="288" t="s">
        <v>1231</v>
      </c>
      <c r="J540" s="288">
        <v>1</v>
      </c>
      <c r="K540" s="288"/>
      <c r="L540" s="288" t="s">
        <v>167</v>
      </c>
      <c r="M540" s="288"/>
      <c r="N540" s="289" t="s">
        <v>513</v>
      </c>
      <c r="O540" s="148">
        <v>858.68852459016387</v>
      </c>
      <c r="P540" s="148">
        <v>1047.5999999999999</v>
      </c>
      <c r="Q540" s="286">
        <v>1047.5999999999999</v>
      </c>
      <c r="R540" s="286"/>
      <c r="S540" s="286"/>
      <c r="T540" s="286"/>
      <c r="U540" s="286"/>
      <c r="V540" s="286"/>
      <c r="W540" s="283" t="s">
        <v>2522</v>
      </c>
      <c r="X540" s="166" t="s">
        <v>178</v>
      </c>
      <c r="Y540" s="149" t="s">
        <v>71</v>
      </c>
      <c r="Z540" s="151">
        <v>46080</v>
      </c>
      <c r="AA540" s="151">
        <f>Z540+60</f>
        <v>46140</v>
      </c>
      <c r="AB540" s="166"/>
      <c r="AC540" s="166"/>
      <c r="AD540" s="166"/>
      <c r="AE540" s="166"/>
      <c r="AF540" s="149" t="str">
        <f>G540</f>
        <v>Услуги водного транспорта</v>
      </c>
      <c r="AG540" s="149" t="s">
        <v>346</v>
      </c>
      <c r="AH540" s="149">
        <v>876</v>
      </c>
      <c r="AI540" s="149" t="s">
        <v>73</v>
      </c>
      <c r="AJ540" s="166">
        <v>1</v>
      </c>
      <c r="AK540" s="166" t="s">
        <v>181</v>
      </c>
      <c r="AL540" s="166" t="s">
        <v>182</v>
      </c>
      <c r="AM540" s="151">
        <f>AA540+10</f>
        <v>46150</v>
      </c>
      <c r="AN540" s="151">
        <v>46157</v>
      </c>
      <c r="AO540" s="151">
        <v>46387</v>
      </c>
      <c r="AP540" s="166">
        <v>2026</v>
      </c>
      <c r="AQ540" s="166"/>
      <c r="AR540" s="166"/>
      <c r="AS540" s="166"/>
      <c r="AT540" s="166"/>
      <c r="AU540" s="166"/>
      <c r="AV540" s="166"/>
      <c r="AW540" s="166"/>
      <c r="AX540" s="166"/>
      <c r="AY540" s="166"/>
      <c r="AZ540" s="166"/>
      <c r="BA540" s="166"/>
      <c r="BB540" s="166"/>
    </row>
    <row r="541" spans="1:54" s="181" customFormat="1" ht="38.25" x14ac:dyDescent="0.25">
      <c r="A541" s="289">
        <v>7</v>
      </c>
      <c r="B541" s="288" t="s">
        <v>2268</v>
      </c>
      <c r="C541" s="289" t="s">
        <v>60</v>
      </c>
      <c r="D541" s="289" t="s">
        <v>175</v>
      </c>
      <c r="E541" s="289" t="s">
        <v>341</v>
      </c>
      <c r="F541" s="289" t="s">
        <v>1232</v>
      </c>
      <c r="G541" s="306" t="s">
        <v>387</v>
      </c>
      <c r="H541" s="289" t="s">
        <v>950</v>
      </c>
      <c r="I541" s="289" t="s">
        <v>814</v>
      </c>
      <c r="J541" s="289">
        <v>1</v>
      </c>
      <c r="K541" s="289"/>
      <c r="L541" s="289" t="s">
        <v>67</v>
      </c>
      <c r="M541" s="158">
        <v>3</v>
      </c>
      <c r="N541" s="162" t="s">
        <v>168</v>
      </c>
      <c r="O541" s="148">
        <v>959.01639344262298</v>
      </c>
      <c r="P541" s="148">
        <v>1170</v>
      </c>
      <c r="Q541" s="148">
        <v>1170</v>
      </c>
      <c r="R541" s="286"/>
      <c r="S541" s="148"/>
      <c r="T541" s="148"/>
      <c r="U541" s="148"/>
      <c r="V541" s="148"/>
      <c r="W541" s="149" t="s">
        <v>377</v>
      </c>
      <c r="X541" s="166" t="s">
        <v>178</v>
      </c>
      <c r="Y541" s="149" t="s">
        <v>378</v>
      </c>
      <c r="Z541" s="153">
        <v>46140</v>
      </c>
      <c r="AA541" s="153">
        <v>46140</v>
      </c>
      <c r="AB541" s="154" t="s">
        <v>1752</v>
      </c>
      <c r="AC541" s="149" t="s">
        <v>1233</v>
      </c>
      <c r="AD541" s="149">
        <v>7725555034</v>
      </c>
      <c r="AE541" s="149">
        <v>772501001</v>
      </c>
      <c r="AF541" s="166" t="s">
        <v>1234</v>
      </c>
      <c r="AG541" s="149" t="s">
        <v>346</v>
      </c>
      <c r="AH541" s="149">
        <v>876</v>
      </c>
      <c r="AI541" s="149" t="s">
        <v>73</v>
      </c>
      <c r="AJ541" s="149">
        <v>1</v>
      </c>
      <c r="AK541" s="182" t="s">
        <v>181</v>
      </c>
      <c r="AL541" s="183" t="s">
        <v>392</v>
      </c>
      <c r="AM541" s="153">
        <v>46140</v>
      </c>
      <c r="AN541" s="153">
        <v>46140</v>
      </c>
      <c r="AO541" s="153">
        <v>46387</v>
      </c>
      <c r="AP541" s="149">
        <v>2026</v>
      </c>
      <c r="AQ541" s="183"/>
      <c r="AR541" s="153"/>
      <c r="AS541" s="153"/>
      <c r="AT541" s="153"/>
      <c r="AU541" s="149"/>
      <c r="AV541" s="149"/>
      <c r="AW541" s="149"/>
      <c r="AX541" s="149"/>
      <c r="AY541" s="149"/>
      <c r="AZ541" s="153"/>
      <c r="BA541" s="197"/>
      <c r="BB541" s="180"/>
    </row>
    <row r="542" spans="1:54" s="181" customFormat="1" ht="63.75" x14ac:dyDescent="0.25">
      <c r="A542" s="289">
        <v>7</v>
      </c>
      <c r="B542" s="288" t="s">
        <v>2269</v>
      </c>
      <c r="C542" s="289" t="s">
        <v>60</v>
      </c>
      <c r="D542" s="289" t="s">
        <v>175</v>
      </c>
      <c r="E542" s="289" t="s">
        <v>341</v>
      </c>
      <c r="F542" s="289" t="s">
        <v>1235</v>
      </c>
      <c r="G542" s="306" t="s">
        <v>1236</v>
      </c>
      <c r="H542" s="289" t="s">
        <v>799</v>
      </c>
      <c r="I542" s="289" t="s">
        <v>799</v>
      </c>
      <c r="J542" s="289">
        <v>1</v>
      </c>
      <c r="K542" s="289"/>
      <c r="L542" s="289" t="s">
        <v>167</v>
      </c>
      <c r="M542" s="289"/>
      <c r="N542" s="289" t="s">
        <v>345</v>
      </c>
      <c r="O542" s="148">
        <v>6420</v>
      </c>
      <c r="P542" s="148">
        <v>6420</v>
      </c>
      <c r="Q542" s="148">
        <v>6420</v>
      </c>
      <c r="R542" s="148"/>
      <c r="S542" s="148"/>
      <c r="T542" s="148"/>
      <c r="U542" s="148"/>
      <c r="V542" s="148"/>
      <c r="W542" s="283" t="s">
        <v>2522</v>
      </c>
      <c r="X542" s="166" t="s">
        <v>178</v>
      </c>
      <c r="Y542" s="149" t="s">
        <v>71</v>
      </c>
      <c r="Z542" s="153">
        <v>46072</v>
      </c>
      <c r="AA542" s="153">
        <v>46137</v>
      </c>
      <c r="AB542" s="149"/>
      <c r="AC542" s="149"/>
      <c r="AD542" s="149"/>
      <c r="AE542" s="149"/>
      <c r="AF542" s="149" t="s">
        <v>1236</v>
      </c>
      <c r="AG542" s="149" t="s">
        <v>1224</v>
      </c>
      <c r="AH542" s="149">
        <v>876</v>
      </c>
      <c r="AI542" s="149" t="s">
        <v>73</v>
      </c>
      <c r="AJ542" s="149">
        <v>1</v>
      </c>
      <c r="AK542" s="182" t="s">
        <v>181</v>
      </c>
      <c r="AL542" s="149" t="s">
        <v>392</v>
      </c>
      <c r="AM542" s="153">
        <v>46157</v>
      </c>
      <c r="AN542" s="153">
        <v>46204</v>
      </c>
      <c r="AO542" s="153">
        <v>46387</v>
      </c>
      <c r="AP542" s="149">
        <v>2026</v>
      </c>
      <c r="AQ542" s="149" t="s">
        <v>1237</v>
      </c>
      <c r="AR542" s="149"/>
      <c r="AS542" s="149"/>
      <c r="AT542" s="149"/>
      <c r="AU542" s="153"/>
      <c r="AV542" s="197"/>
      <c r="AW542" s="180"/>
      <c r="AX542" s="149"/>
      <c r="AY542" s="149"/>
      <c r="AZ542" s="149"/>
      <c r="BA542" s="149"/>
      <c r="BB542" s="149"/>
    </row>
    <row r="543" spans="1:54" s="181" customFormat="1" ht="63.75" x14ac:dyDescent="0.25">
      <c r="A543" s="289">
        <v>7</v>
      </c>
      <c r="B543" s="288" t="s">
        <v>2270</v>
      </c>
      <c r="C543" s="289" t="s">
        <v>60</v>
      </c>
      <c r="D543" s="289" t="s">
        <v>175</v>
      </c>
      <c r="E543" s="289" t="s">
        <v>341</v>
      </c>
      <c r="F543" s="289" t="s">
        <v>1238</v>
      </c>
      <c r="G543" s="306" t="s">
        <v>1239</v>
      </c>
      <c r="H543" s="289" t="s">
        <v>799</v>
      </c>
      <c r="I543" s="289" t="s">
        <v>799</v>
      </c>
      <c r="J543" s="289">
        <v>1</v>
      </c>
      <c r="K543" s="289"/>
      <c r="L543" s="289" t="s">
        <v>167</v>
      </c>
      <c r="M543" s="289"/>
      <c r="N543" s="289" t="s">
        <v>345</v>
      </c>
      <c r="O543" s="148">
        <v>6052</v>
      </c>
      <c r="P543" s="148">
        <v>6052</v>
      </c>
      <c r="Q543" s="148">
        <v>6052</v>
      </c>
      <c r="R543" s="148"/>
      <c r="S543" s="148"/>
      <c r="T543" s="148"/>
      <c r="U543" s="148"/>
      <c r="V543" s="148"/>
      <c r="W543" s="283" t="s">
        <v>2522</v>
      </c>
      <c r="X543" s="166" t="s">
        <v>178</v>
      </c>
      <c r="Y543" s="149" t="s">
        <v>71</v>
      </c>
      <c r="Z543" s="153">
        <v>46072</v>
      </c>
      <c r="AA543" s="153">
        <v>46137</v>
      </c>
      <c r="AB543" s="149"/>
      <c r="AC543" s="149"/>
      <c r="AD543" s="149"/>
      <c r="AE543" s="149"/>
      <c r="AF543" s="149" t="s">
        <v>1239</v>
      </c>
      <c r="AG543" s="149" t="s">
        <v>1224</v>
      </c>
      <c r="AH543" s="149">
        <v>876</v>
      </c>
      <c r="AI543" s="149" t="s">
        <v>73</v>
      </c>
      <c r="AJ543" s="149">
        <v>1</v>
      </c>
      <c r="AK543" s="182" t="s">
        <v>181</v>
      </c>
      <c r="AL543" s="149" t="s">
        <v>392</v>
      </c>
      <c r="AM543" s="153">
        <v>46157</v>
      </c>
      <c r="AN543" s="153">
        <v>46157</v>
      </c>
      <c r="AO543" s="153">
        <v>46387</v>
      </c>
      <c r="AP543" s="149">
        <v>2026</v>
      </c>
      <c r="AQ543" s="149" t="s">
        <v>1237</v>
      </c>
      <c r="AR543" s="149"/>
      <c r="AS543" s="149"/>
      <c r="AT543" s="149"/>
      <c r="AU543" s="153"/>
      <c r="AV543" s="197"/>
      <c r="AW543" s="180"/>
      <c r="AX543" s="149"/>
      <c r="AY543" s="149"/>
      <c r="AZ543" s="149"/>
      <c r="BA543" s="149"/>
      <c r="BB543" s="149"/>
    </row>
    <row r="544" spans="1:54" s="181" customFormat="1" ht="76.5" x14ac:dyDescent="0.25">
      <c r="A544" s="289">
        <v>7</v>
      </c>
      <c r="B544" s="288" t="s">
        <v>2271</v>
      </c>
      <c r="C544" s="289" t="s">
        <v>60</v>
      </c>
      <c r="D544" s="289" t="s">
        <v>175</v>
      </c>
      <c r="E544" s="289" t="s">
        <v>341</v>
      </c>
      <c r="F544" s="289" t="s">
        <v>812</v>
      </c>
      <c r="G544" s="306" t="s">
        <v>1240</v>
      </c>
      <c r="H544" s="289" t="s">
        <v>814</v>
      </c>
      <c r="I544" s="289" t="s">
        <v>814</v>
      </c>
      <c r="J544" s="289">
        <v>1</v>
      </c>
      <c r="K544" s="289"/>
      <c r="L544" s="289" t="s">
        <v>167</v>
      </c>
      <c r="M544" s="289"/>
      <c r="N544" s="289" t="s">
        <v>345</v>
      </c>
      <c r="O544" s="148">
        <v>147.54098360655738</v>
      </c>
      <c r="P544" s="148">
        <v>180</v>
      </c>
      <c r="Q544" s="148">
        <v>180</v>
      </c>
      <c r="R544" s="148"/>
      <c r="S544" s="148"/>
      <c r="T544" s="148"/>
      <c r="U544" s="148"/>
      <c r="V544" s="148"/>
      <c r="W544" s="149" t="s">
        <v>404</v>
      </c>
      <c r="X544" s="166" t="s">
        <v>178</v>
      </c>
      <c r="Y544" s="149" t="s">
        <v>71</v>
      </c>
      <c r="Z544" s="153">
        <v>46132</v>
      </c>
      <c r="AA544" s="153">
        <v>46162</v>
      </c>
      <c r="AB544" s="149"/>
      <c r="AC544" s="149"/>
      <c r="AD544" s="149"/>
      <c r="AE544" s="149"/>
      <c r="AF544" s="149" t="s">
        <v>1240</v>
      </c>
      <c r="AG544" s="149" t="s">
        <v>1192</v>
      </c>
      <c r="AH544" s="149">
        <v>876</v>
      </c>
      <c r="AI544" s="149" t="s">
        <v>73</v>
      </c>
      <c r="AJ544" s="149">
        <v>1</v>
      </c>
      <c r="AK544" s="182" t="s">
        <v>181</v>
      </c>
      <c r="AL544" s="149" t="s">
        <v>392</v>
      </c>
      <c r="AM544" s="153">
        <v>46203</v>
      </c>
      <c r="AN544" s="153">
        <v>46203</v>
      </c>
      <c r="AO544" s="153">
        <v>46387</v>
      </c>
      <c r="AP544" s="149">
        <v>2026</v>
      </c>
      <c r="AQ544" s="149"/>
      <c r="AR544" s="149"/>
      <c r="AS544" s="149"/>
      <c r="AT544" s="149"/>
      <c r="AU544" s="153"/>
      <c r="AV544" s="197"/>
      <c r="AW544" s="180"/>
      <c r="AX544" s="149"/>
      <c r="AY544" s="149"/>
      <c r="AZ544" s="149"/>
      <c r="BA544" s="149"/>
      <c r="BB544" s="149"/>
    </row>
    <row r="545" spans="1:54" s="181" customFormat="1" ht="38.25" x14ac:dyDescent="0.25">
      <c r="A545" s="289">
        <v>7</v>
      </c>
      <c r="B545" s="288" t="s">
        <v>2272</v>
      </c>
      <c r="C545" s="289" t="s">
        <v>60</v>
      </c>
      <c r="D545" s="289" t="s">
        <v>175</v>
      </c>
      <c r="E545" s="289" t="s">
        <v>341</v>
      </c>
      <c r="F545" s="288" t="s">
        <v>699</v>
      </c>
      <c r="G545" s="305" t="s">
        <v>1241</v>
      </c>
      <c r="H545" s="288" t="s">
        <v>1229</v>
      </c>
      <c r="I545" s="288" t="s">
        <v>1229</v>
      </c>
      <c r="J545" s="289">
        <v>2</v>
      </c>
      <c r="K545" s="289"/>
      <c r="L545" s="289" t="s">
        <v>167</v>
      </c>
      <c r="M545" s="289"/>
      <c r="N545" s="178" t="s">
        <v>345</v>
      </c>
      <c r="O545" s="148">
        <v>653.92942584518005</v>
      </c>
      <c r="P545" s="148">
        <v>797.79389953111968</v>
      </c>
      <c r="Q545" s="148">
        <v>797.79389953111968</v>
      </c>
      <c r="R545" s="148"/>
      <c r="S545" s="148"/>
      <c r="T545" s="148"/>
      <c r="U545" s="148"/>
      <c r="V545" s="148"/>
      <c r="W545" s="166" t="s">
        <v>87</v>
      </c>
      <c r="X545" s="166" t="s">
        <v>178</v>
      </c>
      <c r="Y545" s="149" t="s">
        <v>71</v>
      </c>
      <c r="Z545" s="153">
        <v>46054</v>
      </c>
      <c r="AA545" s="153">
        <v>46113</v>
      </c>
      <c r="AB545" s="153"/>
      <c r="AC545" s="153"/>
      <c r="AD545" s="149"/>
      <c r="AE545" s="149"/>
      <c r="AF545" s="149" t="s">
        <v>1242</v>
      </c>
      <c r="AG545" s="166" t="s">
        <v>391</v>
      </c>
      <c r="AH545" s="149">
        <v>876</v>
      </c>
      <c r="AI545" s="149" t="s">
        <v>73</v>
      </c>
      <c r="AJ545" s="205">
        <v>40</v>
      </c>
      <c r="AK545" s="185" t="s">
        <v>181</v>
      </c>
      <c r="AL545" s="149" t="s">
        <v>392</v>
      </c>
      <c r="AM545" s="153">
        <v>46142</v>
      </c>
      <c r="AN545" s="153">
        <v>46143</v>
      </c>
      <c r="AO545" s="153">
        <v>46387</v>
      </c>
      <c r="AP545" s="149">
        <v>2026</v>
      </c>
      <c r="AQ545" s="153"/>
      <c r="AR545" s="149"/>
      <c r="AS545" s="149"/>
      <c r="AT545" s="149"/>
      <c r="AU545" s="149"/>
      <c r="AV545" s="149"/>
      <c r="AW545" s="149"/>
      <c r="AX545" s="149"/>
      <c r="AY545" s="149"/>
      <c r="AZ545" s="149"/>
      <c r="BA545" s="149"/>
      <c r="BB545" s="149"/>
    </row>
    <row r="546" spans="1:54" s="181" customFormat="1" ht="58.7" customHeight="1" x14ac:dyDescent="0.25">
      <c r="A546" s="289">
        <v>7</v>
      </c>
      <c r="B546" s="288" t="s">
        <v>2273</v>
      </c>
      <c r="C546" s="289" t="s">
        <v>60</v>
      </c>
      <c r="D546" s="289" t="s">
        <v>175</v>
      </c>
      <c r="E546" s="289" t="s">
        <v>341</v>
      </c>
      <c r="F546" s="289" t="s">
        <v>970</v>
      </c>
      <c r="G546" s="306" t="s">
        <v>1243</v>
      </c>
      <c r="H546" s="289" t="s">
        <v>85</v>
      </c>
      <c r="I546" s="289" t="s">
        <v>962</v>
      </c>
      <c r="J546" s="289">
        <v>2</v>
      </c>
      <c r="K546" s="288"/>
      <c r="L546" s="289" t="s">
        <v>167</v>
      </c>
      <c r="M546" s="289"/>
      <c r="N546" s="289" t="s">
        <v>345</v>
      </c>
      <c r="O546" s="148">
        <v>2509.2786885245901</v>
      </c>
      <c r="P546" s="148">
        <v>3061.3199999999997</v>
      </c>
      <c r="Q546" s="148">
        <v>3061.3199999999997</v>
      </c>
      <c r="R546" s="286"/>
      <c r="S546" s="286"/>
      <c r="T546" s="286"/>
      <c r="U546" s="286"/>
      <c r="V546" s="286"/>
      <c r="W546" s="149" t="s">
        <v>976</v>
      </c>
      <c r="X546" s="166" t="s">
        <v>178</v>
      </c>
      <c r="Y546" s="149" t="s">
        <v>71</v>
      </c>
      <c r="Z546" s="153">
        <v>46113</v>
      </c>
      <c r="AA546" s="153">
        <f>Z546+59</f>
        <v>46172</v>
      </c>
      <c r="AB546" s="166"/>
      <c r="AC546" s="166"/>
      <c r="AD546" s="166"/>
      <c r="AE546" s="166"/>
      <c r="AF546" s="149" t="s">
        <v>1243</v>
      </c>
      <c r="AG546" s="149" t="s">
        <v>1205</v>
      </c>
      <c r="AH546" s="149">
        <v>876</v>
      </c>
      <c r="AI546" s="149" t="s">
        <v>73</v>
      </c>
      <c r="AJ546" s="149">
        <v>1</v>
      </c>
      <c r="AK546" s="185" t="s">
        <v>181</v>
      </c>
      <c r="AL546" s="149" t="s">
        <v>392</v>
      </c>
      <c r="AM546" s="153">
        <v>46189</v>
      </c>
      <c r="AN546" s="153">
        <v>46189</v>
      </c>
      <c r="AO546" s="153">
        <v>46386</v>
      </c>
      <c r="AP546" s="149">
        <v>2026</v>
      </c>
      <c r="AQ546" s="166"/>
      <c r="AR546" s="166"/>
      <c r="AS546" s="166"/>
      <c r="AT546" s="166"/>
      <c r="AU546" s="166"/>
      <c r="AV546" s="166"/>
      <c r="AW546" s="166"/>
      <c r="AX546" s="166"/>
      <c r="AY546" s="166"/>
      <c r="AZ546" s="166"/>
      <c r="BA546" s="166"/>
      <c r="BB546" s="166"/>
    </row>
    <row r="547" spans="1:54" s="181" customFormat="1" ht="38.25" x14ac:dyDescent="0.25">
      <c r="A547" s="289">
        <v>7</v>
      </c>
      <c r="B547" s="288" t="s">
        <v>2274</v>
      </c>
      <c r="C547" s="289" t="s">
        <v>60</v>
      </c>
      <c r="D547" s="289" t="s">
        <v>175</v>
      </c>
      <c r="E547" s="289" t="s">
        <v>341</v>
      </c>
      <c r="F547" s="289"/>
      <c r="G547" s="305" t="s">
        <v>1244</v>
      </c>
      <c r="H547" s="289" t="s">
        <v>1245</v>
      </c>
      <c r="I547" s="289" t="s">
        <v>1246</v>
      </c>
      <c r="J547" s="288">
        <v>1</v>
      </c>
      <c r="K547" s="288"/>
      <c r="L547" s="288" t="s">
        <v>167</v>
      </c>
      <c r="M547" s="288"/>
      <c r="N547" s="289" t="s">
        <v>513</v>
      </c>
      <c r="O547" s="148">
        <v>3276.3934426229507</v>
      </c>
      <c r="P547" s="148">
        <v>3997.2</v>
      </c>
      <c r="Q547" s="286">
        <v>3997.2</v>
      </c>
      <c r="R547" s="286"/>
      <c r="S547" s="286"/>
      <c r="T547" s="286"/>
      <c r="U547" s="286"/>
      <c r="V547" s="286"/>
      <c r="W547" s="283" t="s">
        <v>2522</v>
      </c>
      <c r="X547" s="166" t="s">
        <v>178</v>
      </c>
      <c r="Y547" s="149" t="s">
        <v>71</v>
      </c>
      <c r="Z547" s="151">
        <v>46080</v>
      </c>
      <c r="AA547" s="151">
        <f>Z547+60</f>
        <v>46140</v>
      </c>
      <c r="AB547" s="166"/>
      <c r="AC547" s="166"/>
      <c r="AD547" s="166"/>
      <c r="AE547" s="166"/>
      <c r="AF547" s="149" t="str">
        <f>G547</f>
        <v xml:space="preserve">Утилизация порубочных остатков </v>
      </c>
      <c r="AG547" s="149" t="s">
        <v>346</v>
      </c>
      <c r="AH547" s="149">
        <v>876</v>
      </c>
      <c r="AI547" s="149" t="s">
        <v>73</v>
      </c>
      <c r="AJ547" s="166">
        <v>1</v>
      </c>
      <c r="AK547" s="166" t="s">
        <v>181</v>
      </c>
      <c r="AL547" s="166" t="s">
        <v>182</v>
      </c>
      <c r="AM547" s="151">
        <f>AA547+10</f>
        <v>46150</v>
      </c>
      <c r="AN547" s="151">
        <v>46157</v>
      </c>
      <c r="AO547" s="151">
        <v>46387</v>
      </c>
      <c r="AP547" s="166">
        <v>2026</v>
      </c>
      <c r="AQ547" s="166"/>
      <c r="AR547" s="166"/>
      <c r="AS547" s="166"/>
      <c r="AT547" s="166"/>
      <c r="AU547" s="166"/>
      <c r="AV547" s="166"/>
      <c r="AW547" s="166"/>
      <c r="AX547" s="166"/>
      <c r="AY547" s="166"/>
      <c r="AZ547" s="166"/>
      <c r="BA547" s="166"/>
      <c r="BB547" s="166"/>
    </row>
    <row r="548" spans="1:54" s="181" customFormat="1" ht="38.25" x14ac:dyDescent="0.25">
      <c r="A548" s="289">
        <v>7</v>
      </c>
      <c r="B548" s="288" t="s">
        <v>2275</v>
      </c>
      <c r="C548" s="289" t="s">
        <v>60</v>
      </c>
      <c r="D548" s="289" t="s">
        <v>175</v>
      </c>
      <c r="E548" s="289" t="s">
        <v>341</v>
      </c>
      <c r="F548" s="289" t="s">
        <v>1247</v>
      </c>
      <c r="G548" s="306" t="s">
        <v>1248</v>
      </c>
      <c r="H548" s="289" t="s">
        <v>85</v>
      </c>
      <c r="I548" s="289" t="s">
        <v>85</v>
      </c>
      <c r="J548" s="289">
        <v>1</v>
      </c>
      <c r="K548" s="289"/>
      <c r="L548" s="289" t="s">
        <v>67</v>
      </c>
      <c r="M548" s="158">
        <v>3</v>
      </c>
      <c r="N548" s="289" t="s">
        <v>1249</v>
      </c>
      <c r="O548" s="148">
        <v>545.28196721311474</v>
      </c>
      <c r="P548" s="148">
        <v>665.24400000000003</v>
      </c>
      <c r="Q548" s="148">
        <v>665.24400000000003</v>
      </c>
      <c r="R548" s="148"/>
      <c r="S548" s="148"/>
      <c r="T548" s="148"/>
      <c r="U548" s="148"/>
      <c r="V548" s="148"/>
      <c r="W548" s="149" t="s">
        <v>377</v>
      </c>
      <c r="X548" s="166" t="s">
        <v>178</v>
      </c>
      <c r="Y548" s="149" t="s">
        <v>378</v>
      </c>
      <c r="Z548" s="153">
        <v>46153</v>
      </c>
      <c r="AA548" s="153">
        <v>46153</v>
      </c>
      <c r="AB548" s="201" t="s">
        <v>711</v>
      </c>
      <c r="AC548" s="149" t="s">
        <v>1250</v>
      </c>
      <c r="AD548" s="149">
        <v>2464019742</v>
      </c>
      <c r="AE548" s="149">
        <v>246401001</v>
      </c>
      <c r="AF548" s="149" t="s">
        <v>1251</v>
      </c>
      <c r="AG548" s="149" t="s">
        <v>346</v>
      </c>
      <c r="AH548" s="149">
        <v>876</v>
      </c>
      <c r="AI548" s="149" t="s">
        <v>73</v>
      </c>
      <c r="AJ548" s="149">
        <v>1</v>
      </c>
      <c r="AK548" s="182" t="s">
        <v>181</v>
      </c>
      <c r="AL548" s="183" t="s">
        <v>392</v>
      </c>
      <c r="AM548" s="153">
        <v>46153</v>
      </c>
      <c r="AN548" s="153">
        <v>46153</v>
      </c>
      <c r="AO548" s="153">
        <v>46387</v>
      </c>
      <c r="AP548" s="149">
        <v>2026</v>
      </c>
      <c r="AQ548" s="149"/>
      <c r="AR548" s="149"/>
      <c r="AS548" s="149"/>
      <c r="AT548" s="149"/>
      <c r="AU548" s="153"/>
      <c r="AV548" s="197"/>
      <c r="AW548" s="180"/>
      <c r="AX548" s="149"/>
      <c r="AY548" s="149"/>
      <c r="AZ548" s="149"/>
      <c r="BA548" s="149"/>
      <c r="BB548" s="149"/>
    </row>
    <row r="549" spans="1:54" s="181" customFormat="1" ht="38.25" x14ac:dyDescent="0.25">
      <c r="A549" s="289">
        <v>7</v>
      </c>
      <c r="B549" s="288" t="s">
        <v>2276</v>
      </c>
      <c r="C549" s="289" t="s">
        <v>60</v>
      </c>
      <c r="D549" s="289" t="s">
        <v>175</v>
      </c>
      <c r="E549" s="289" t="s">
        <v>341</v>
      </c>
      <c r="F549" s="289" t="s">
        <v>812</v>
      </c>
      <c r="G549" s="306" t="s">
        <v>1252</v>
      </c>
      <c r="H549" s="289" t="s">
        <v>1006</v>
      </c>
      <c r="I549" s="289" t="s">
        <v>1216</v>
      </c>
      <c r="J549" s="289">
        <v>2</v>
      </c>
      <c r="K549" s="289"/>
      <c r="L549" s="289" t="s">
        <v>167</v>
      </c>
      <c r="M549" s="289"/>
      <c r="N549" s="289" t="s">
        <v>345</v>
      </c>
      <c r="O549" s="148">
        <v>21.639344262295083</v>
      </c>
      <c r="P549" s="148">
        <v>26.4</v>
      </c>
      <c r="Q549" s="148">
        <v>26.4</v>
      </c>
      <c r="R549" s="148"/>
      <c r="S549" s="148"/>
      <c r="T549" s="148"/>
      <c r="U549" s="148"/>
      <c r="V549" s="148"/>
      <c r="W549" s="149" t="s">
        <v>404</v>
      </c>
      <c r="X549" s="166" t="s">
        <v>178</v>
      </c>
      <c r="Y549" s="149" t="s">
        <v>378</v>
      </c>
      <c r="Z549" s="153">
        <v>46098</v>
      </c>
      <c r="AA549" s="153">
        <v>46114</v>
      </c>
      <c r="AB549" s="149"/>
      <c r="AC549" s="149"/>
      <c r="AD549" s="149"/>
      <c r="AE549" s="149"/>
      <c r="AF549" s="149" t="s">
        <v>1252</v>
      </c>
      <c r="AG549" s="149" t="s">
        <v>1192</v>
      </c>
      <c r="AH549" s="149">
        <v>876</v>
      </c>
      <c r="AI549" s="149" t="s">
        <v>73</v>
      </c>
      <c r="AJ549" s="149">
        <v>1</v>
      </c>
      <c r="AK549" s="182" t="s">
        <v>181</v>
      </c>
      <c r="AL549" s="149" t="s">
        <v>392</v>
      </c>
      <c r="AM549" s="153">
        <v>46121</v>
      </c>
      <c r="AN549" s="153">
        <v>46121</v>
      </c>
      <c r="AO549" s="153">
        <v>46387</v>
      </c>
      <c r="AP549" s="149">
        <v>2026</v>
      </c>
      <c r="AQ549" s="149"/>
      <c r="AR549" s="149"/>
      <c r="AS549" s="149"/>
      <c r="AT549" s="149"/>
      <c r="AU549" s="153"/>
      <c r="AV549" s="197"/>
      <c r="AW549" s="180"/>
      <c r="AX549" s="149"/>
      <c r="AY549" s="149"/>
      <c r="AZ549" s="149"/>
      <c r="BA549" s="149"/>
      <c r="BB549" s="149"/>
    </row>
    <row r="550" spans="1:54" s="227" customFormat="1" ht="38.25" x14ac:dyDescent="0.25">
      <c r="A550" s="289">
        <v>7</v>
      </c>
      <c r="B550" s="183" t="s">
        <v>2277</v>
      </c>
      <c r="C550" s="289" t="s">
        <v>60</v>
      </c>
      <c r="D550" s="158" t="s">
        <v>530</v>
      </c>
      <c r="E550" s="183" t="s">
        <v>200</v>
      </c>
      <c r="F550" s="183" t="s">
        <v>876</v>
      </c>
      <c r="G550" s="183" t="s">
        <v>1253</v>
      </c>
      <c r="H550" s="183" t="s">
        <v>1254</v>
      </c>
      <c r="I550" s="183" t="s">
        <v>878</v>
      </c>
      <c r="J550" s="183" t="s">
        <v>1255</v>
      </c>
      <c r="K550" s="183"/>
      <c r="L550" s="183" t="s">
        <v>67</v>
      </c>
      <c r="M550" s="183"/>
      <c r="N550" s="183" t="s">
        <v>1034</v>
      </c>
      <c r="O550" s="148">
        <v>3069.2262295081969</v>
      </c>
      <c r="P550" s="148">
        <v>3744.4560000000001</v>
      </c>
      <c r="Q550" s="148">
        <v>3744.4560000000001</v>
      </c>
      <c r="R550" s="148"/>
      <c r="S550" s="148"/>
      <c r="T550" s="148"/>
      <c r="U550" s="148"/>
      <c r="V550" s="148"/>
      <c r="W550" s="149" t="s">
        <v>87</v>
      </c>
      <c r="X550" s="162" t="s">
        <v>540</v>
      </c>
      <c r="Y550" s="149" t="s">
        <v>71</v>
      </c>
      <c r="Z550" s="183" t="s">
        <v>1256</v>
      </c>
      <c r="AA550" s="183" t="s">
        <v>1257</v>
      </c>
      <c r="AB550" s="183"/>
      <c r="AC550" s="183"/>
      <c r="AD550" s="183"/>
      <c r="AE550" s="183"/>
      <c r="AF550" s="183" t="s">
        <v>1258</v>
      </c>
      <c r="AG550" s="183"/>
      <c r="AH550" s="166">
        <v>796</v>
      </c>
      <c r="AI550" s="166" t="s">
        <v>541</v>
      </c>
      <c r="AJ550" s="183" t="s">
        <v>1259</v>
      </c>
      <c r="AK550" s="182" t="s">
        <v>653</v>
      </c>
      <c r="AL550" s="183" t="s">
        <v>542</v>
      </c>
      <c r="AM550" s="183" t="s">
        <v>1260</v>
      </c>
      <c r="AN550" s="183" t="s">
        <v>1261</v>
      </c>
      <c r="AO550" s="183" t="s">
        <v>1262</v>
      </c>
      <c r="AP550" s="183" t="s">
        <v>660</v>
      </c>
      <c r="AQ550" s="183"/>
      <c r="AR550" s="183"/>
      <c r="AS550" s="183"/>
      <c r="AT550" s="183"/>
      <c r="AU550" s="183"/>
      <c r="AV550" s="183"/>
      <c r="AW550" s="183"/>
      <c r="AX550" s="183"/>
      <c r="AY550" s="183"/>
      <c r="AZ550" s="183"/>
      <c r="BA550" s="183"/>
      <c r="BB550" s="183"/>
    </row>
    <row r="551" spans="1:54" s="175" customFormat="1" ht="191.25" x14ac:dyDescent="0.25">
      <c r="A551" s="289">
        <v>7</v>
      </c>
      <c r="B551" s="183" t="s">
        <v>2278</v>
      </c>
      <c r="C551" s="289" t="s">
        <v>60</v>
      </c>
      <c r="D551" s="158" t="s">
        <v>530</v>
      </c>
      <c r="E551" s="288" t="s">
        <v>341</v>
      </c>
      <c r="F551" s="162" t="s">
        <v>1263</v>
      </c>
      <c r="G551" s="305" t="s">
        <v>1264</v>
      </c>
      <c r="H551" s="288">
        <v>38</v>
      </c>
      <c r="I551" s="288" t="s">
        <v>1265</v>
      </c>
      <c r="J551" s="289">
        <v>1</v>
      </c>
      <c r="K551" s="162"/>
      <c r="L551" s="162" t="s">
        <v>167</v>
      </c>
      <c r="M551" s="158">
        <v>3</v>
      </c>
      <c r="N551" s="289" t="s">
        <v>345</v>
      </c>
      <c r="O551" s="284">
        <v>196.72131147540983</v>
      </c>
      <c r="P551" s="284">
        <v>240</v>
      </c>
      <c r="Q551" s="228">
        <v>240</v>
      </c>
      <c r="R551" s="228">
        <v>0</v>
      </c>
      <c r="S551" s="209"/>
      <c r="T551" s="209"/>
      <c r="U551" s="209"/>
      <c r="V551" s="209"/>
      <c r="W551" s="158" t="s">
        <v>404</v>
      </c>
      <c r="X551" s="162" t="s">
        <v>540</v>
      </c>
      <c r="Y551" s="149" t="s">
        <v>378</v>
      </c>
      <c r="Z551" s="153">
        <v>46063</v>
      </c>
      <c r="AA551" s="153">
        <v>46063</v>
      </c>
      <c r="AB551" s="149"/>
      <c r="AC551" s="153"/>
      <c r="AD551" s="229"/>
      <c r="AE551" s="229"/>
      <c r="AF551" s="166" t="s">
        <v>1266</v>
      </c>
      <c r="AG551" s="149" t="s">
        <v>1267</v>
      </c>
      <c r="AH551" s="149">
        <v>876</v>
      </c>
      <c r="AI551" s="149" t="s">
        <v>73</v>
      </c>
      <c r="AJ551" s="163">
        <v>1</v>
      </c>
      <c r="AK551" s="166">
        <v>52000000000</v>
      </c>
      <c r="AL551" s="166" t="s">
        <v>542</v>
      </c>
      <c r="AM551" s="153">
        <v>46063</v>
      </c>
      <c r="AN551" s="153">
        <v>46082</v>
      </c>
      <c r="AO551" s="153">
        <v>46387</v>
      </c>
      <c r="AP551" s="162">
        <v>2026</v>
      </c>
      <c r="AQ551" s="162"/>
      <c r="AR551" s="162"/>
      <c r="AS551" s="162"/>
      <c r="AT551" s="162"/>
      <c r="AU551" s="162"/>
      <c r="AV551" s="162"/>
      <c r="AW551" s="162"/>
      <c r="AX551" s="162"/>
      <c r="AY551" s="162"/>
      <c r="AZ551" s="162"/>
      <c r="BA551" s="149"/>
      <c r="BB551" s="149"/>
    </row>
    <row r="552" spans="1:54" s="175" customFormat="1" ht="38.25" x14ac:dyDescent="0.25">
      <c r="A552" s="289">
        <v>7</v>
      </c>
      <c r="B552" s="183" t="s">
        <v>2279</v>
      </c>
      <c r="C552" s="289" t="s">
        <v>60</v>
      </c>
      <c r="D552" s="158" t="s">
        <v>530</v>
      </c>
      <c r="E552" s="288" t="s">
        <v>341</v>
      </c>
      <c r="F552" s="162" t="s">
        <v>855</v>
      </c>
      <c r="G552" s="305" t="s">
        <v>1268</v>
      </c>
      <c r="H552" s="288" t="s">
        <v>857</v>
      </c>
      <c r="I552" s="288" t="s">
        <v>857</v>
      </c>
      <c r="J552" s="288">
        <v>2</v>
      </c>
      <c r="K552" s="162"/>
      <c r="L552" s="162" t="s">
        <v>167</v>
      </c>
      <c r="M552" s="162"/>
      <c r="N552" s="289" t="s">
        <v>345</v>
      </c>
      <c r="O552" s="284">
        <v>12983.60655737705</v>
      </c>
      <c r="P552" s="284">
        <v>15840</v>
      </c>
      <c r="Q552" s="228">
        <v>0</v>
      </c>
      <c r="R552" s="228">
        <v>11880</v>
      </c>
      <c r="S552" s="209">
        <v>3960</v>
      </c>
      <c r="T552" s="209"/>
      <c r="U552" s="209"/>
      <c r="V552" s="209"/>
      <c r="W552" s="166" t="s">
        <v>87</v>
      </c>
      <c r="X552" s="162" t="s">
        <v>540</v>
      </c>
      <c r="Y552" s="149" t="s">
        <v>71</v>
      </c>
      <c r="Z552" s="153">
        <v>46294</v>
      </c>
      <c r="AA552" s="153">
        <f>Z552+60</f>
        <v>46354</v>
      </c>
      <c r="AB552" s="153"/>
      <c r="AC552" s="153"/>
      <c r="AD552" s="149"/>
      <c r="AE552" s="149"/>
      <c r="AF552" s="162" t="s">
        <v>1269</v>
      </c>
      <c r="AG552" s="166" t="s">
        <v>1270</v>
      </c>
      <c r="AH552" s="149">
        <v>876</v>
      </c>
      <c r="AI552" s="149" t="s">
        <v>73</v>
      </c>
      <c r="AJ552" s="163">
        <v>1</v>
      </c>
      <c r="AK552" s="166">
        <v>52000000000</v>
      </c>
      <c r="AL552" s="166" t="s">
        <v>542</v>
      </c>
      <c r="AM552" s="153">
        <f>AA552+10</f>
        <v>46364</v>
      </c>
      <c r="AN552" s="153">
        <v>46447</v>
      </c>
      <c r="AO552" s="153">
        <v>46811</v>
      </c>
      <c r="AP552" s="162" t="s">
        <v>654</v>
      </c>
      <c r="AQ552" s="162"/>
      <c r="AR552" s="162"/>
      <c r="AS552" s="162"/>
      <c r="AT552" s="162"/>
      <c r="AU552" s="162"/>
      <c r="AV552" s="162"/>
      <c r="AW552" s="162"/>
      <c r="AX552" s="162"/>
      <c r="AY552" s="162"/>
      <c r="AZ552" s="162"/>
      <c r="BA552" s="149"/>
      <c r="BB552" s="149"/>
    </row>
    <row r="553" spans="1:54" s="175" customFormat="1" ht="153" x14ac:dyDescent="0.25">
      <c r="A553" s="289">
        <v>7</v>
      </c>
      <c r="B553" s="183" t="s">
        <v>2280</v>
      </c>
      <c r="C553" s="289" t="s">
        <v>60</v>
      </c>
      <c r="D553" s="158" t="s">
        <v>530</v>
      </c>
      <c r="E553" s="288" t="s">
        <v>341</v>
      </c>
      <c r="F553" s="162" t="s">
        <v>1028</v>
      </c>
      <c r="G553" s="305" t="s">
        <v>1271</v>
      </c>
      <c r="H553" s="288">
        <v>81</v>
      </c>
      <c r="I553" s="288" t="s">
        <v>1272</v>
      </c>
      <c r="J553" s="289">
        <v>1</v>
      </c>
      <c r="K553" s="162"/>
      <c r="L553" s="162" t="s">
        <v>167</v>
      </c>
      <c r="M553" s="162"/>
      <c r="N553" s="289" t="s">
        <v>345</v>
      </c>
      <c r="O553" s="284">
        <v>409.18032786885249</v>
      </c>
      <c r="P553" s="284">
        <v>499.2</v>
      </c>
      <c r="Q553" s="228">
        <v>499.2</v>
      </c>
      <c r="R553" s="228">
        <v>0</v>
      </c>
      <c r="S553" s="228"/>
      <c r="T553" s="209"/>
      <c r="U553" s="209"/>
      <c r="V553" s="209"/>
      <c r="W553" s="162" t="s">
        <v>404</v>
      </c>
      <c r="X553" s="162" t="s">
        <v>540</v>
      </c>
      <c r="Y553" s="149" t="s">
        <v>71</v>
      </c>
      <c r="Z553" s="153">
        <v>46082</v>
      </c>
      <c r="AA553" s="153">
        <v>46101</v>
      </c>
      <c r="AB553" s="153"/>
      <c r="AC553" s="153"/>
      <c r="AD553" s="149"/>
      <c r="AE553" s="149"/>
      <c r="AF553" s="166" t="s">
        <v>1273</v>
      </c>
      <c r="AG553" s="166" t="s">
        <v>1270</v>
      </c>
      <c r="AH553" s="149">
        <v>876</v>
      </c>
      <c r="AI553" s="149" t="s">
        <v>73</v>
      </c>
      <c r="AJ553" s="163">
        <v>1</v>
      </c>
      <c r="AK553" s="166">
        <v>52000000000</v>
      </c>
      <c r="AL553" s="166" t="s">
        <v>542</v>
      </c>
      <c r="AM553" s="153">
        <v>46113</v>
      </c>
      <c r="AN553" s="153">
        <v>46113</v>
      </c>
      <c r="AO553" s="153">
        <v>46387</v>
      </c>
      <c r="AP553" s="162">
        <v>2026</v>
      </c>
      <c r="AQ553" s="162"/>
      <c r="AR553" s="162"/>
      <c r="AS553" s="162"/>
      <c r="AT553" s="162"/>
      <c r="AU553" s="162"/>
      <c r="AV553" s="162"/>
      <c r="AW553" s="162"/>
      <c r="AX553" s="162"/>
      <c r="AY553" s="162"/>
      <c r="AZ553" s="162"/>
      <c r="BA553" s="149"/>
      <c r="BB553" s="149"/>
    </row>
    <row r="554" spans="1:54" s="175" customFormat="1" ht="51" x14ac:dyDescent="0.25">
      <c r="A554" s="289">
        <v>7</v>
      </c>
      <c r="B554" s="183" t="s">
        <v>2281</v>
      </c>
      <c r="C554" s="289" t="s">
        <v>60</v>
      </c>
      <c r="D554" s="158" t="s">
        <v>530</v>
      </c>
      <c r="E554" s="288" t="s">
        <v>341</v>
      </c>
      <c r="F554" s="162" t="s">
        <v>1028</v>
      </c>
      <c r="G554" s="305" t="s">
        <v>1274</v>
      </c>
      <c r="H554" s="288">
        <v>38</v>
      </c>
      <c r="I554" s="288" t="s">
        <v>1275</v>
      </c>
      <c r="J554" s="289">
        <v>1</v>
      </c>
      <c r="K554" s="162"/>
      <c r="L554" s="162" t="s">
        <v>167</v>
      </c>
      <c r="M554" s="162"/>
      <c r="N554" s="289" t="s">
        <v>345</v>
      </c>
      <c r="O554" s="284">
        <v>2461.967213114754</v>
      </c>
      <c r="P554" s="284">
        <v>3003.6</v>
      </c>
      <c r="Q554" s="228">
        <v>2503</v>
      </c>
      <c r="R554" s="228">
        <v>500.59999999999997</v>
      </c>
      <c r="S554" s="228"/>
      <c r="T554" s="209"/>
      <c r="U554" s="209"/>
      <c r="V554" s="209"/>
      <c r="W554" s="283" t="s">
        <v>2522</v>
      </c>
      <c r="X554" s="162" t="s">
        <v>540</v>
      </c>
      <c r="Y554" s="149" t="s">
        <v>71</v>
      </c>
      <c r="Z554" s="150">
        <v>46041</v>
      </c>
      <c r="AA554" s="153">
        <f>Z554+21</f>
        <v>46062</v>
      </c>
      <c r="AB554" s="153"/>
      <c r="AC554" s="153"/>
      <c r="AD554" s="149"/>
      <c r="AE554" s="149"/>
      <c r="AF554" s="166" t="s">
        <v>1276</v>
      </c>
      <c r="AG554" s="166" t="s">
        <v>1270</v>
      </c>
      <c r="AH554" s="149">
        <v>876</v>
      </c>
      <c r="AI554" s="149" t="s">
        <v>73</v>
      </c>
      <c r="AJ554" s="163">
        <v>1</v>
      </c>
      <c r="AK554" s="166">
        <v>52000000000</v>
      </c>
      <c r="AL554" s="166" t="s">
        <v>542</v>
      </c>
      <c r="AM554" s="153">
        <v>46068</v>
      </c>
      <c r="AN554" s="153">
        <v>46068</v>
      </c>
      <c r="AO554" s="153">
        <v>46387</v>
      </c>
      <c r="AP554" s="162">
        <v>2026</v>
      </c>
      <c r="AQ554" s="162"/>
      <c r="AR554" s="162"/>
      <c r="AS554" s="162"/>
      <c r="AT554" s="162"/>
      <c r="AU554" s="162"/>
      <c r="AV554" s="162"/>
      <c r="AW554" s="162"/>
      <c r="AX554" s="162"/>
      <c r="AY554" s="162"/>
      <c r="AZ554" s="162"/>
      <c r="BA554" s="149"/>
      <c r="BB554" s="149"/>
    </row>
    <row r="555" spans="1:54" s="175" customFormat="1" ht="63.75" x14ac:dyDescent="0.25">
      <c r="A555" s="289">
        <v>7</v>
      </c>
      <c r="B555" s="183" t="s">
        <v>2282</v>
      </c>
      <c r="C555" s="289" t="s">
        <v>60</v>
      </c>
      <c r="D555" s="158" t="s">
        <v>530</v>
      </c>
      <c r="E555" s="288" t="s">
        <v>341</v>
      </c>
      <c r="F555" s="162" t="s">
        <v>1028</v>
      </c>
      <c r="G555" s="305" t="s">
        <v>1277</v>
      </c>
      <c r="H555" s="288">
        <v>81</v>
      </c>
      <c r="I555" s="288" t="s">
        <v>1272</v>
      </c>
      <c r="J555" s="289">
        <v>1</v>
      </c>
      <c r="K555" s="162"/>
      <c r="L555" s="162" t="s">
        <v>167</v>
      </c>
      <c r="M555" s="162"/>
      <c r="N555" s="289" t="s">
        <v>345</v>
      </c>
      <c r="O555" s="284">
        <v>409.18032786885249</v>
      </c>
      <c r="P555" s="284">
        <v>499.2</v>
      </c>
      <c r="Q555" s="228">
        <v>499.2</v>
      </c>
      <c r="R555" s="228"/>
      <c r="S555" s="228"/>
      <c r="T555" s="209"/>
      <c r="U555" s="209"/>
      <c r="V555" s="209"/>
      <c r="W555" s="162" t="s">
        <v>404</v>
      </c>
      <c r="X555" s="162" t="s">
        <v>540</v>
      </c>
      <c r="Y555" s="149" t="s">
        <v>71</v>
      </c>
      <c r="Z555" s="150">
        <v>46041</v>
      </c>
      <c r="AA555" s="153">
        <f>Z555+21</f>
        <v>46062</v>
      </c>
      <c r="AB555" s="162"/>
      <c r="AC555" s="153"/>
      <c r="AD555" s="149"/>
      <c r="AE555" s="149"/>
      <c r="AF555" s="166" t="s">
        <v>1277</v>
      </c>
      <c r="AG555" s="166" t="s">
        <v>1270</v>
      </c>
      <c r="AH555" s="149">
        <v>876</v>
      </c>
      <c r="AI555" s="149" t="s">
        <v>73</v>
      </c>
      <c r="AJ555" s="163">
        <v>1</v>
      </c>
      <c r="AK555" s="166">
        <v>52000000000</v>
      </c>
      <c r="AL555" s="166" t="s">
        <v>542</v>
      </c>
      <c r="AM555" s="153">
        <v>46068</v>
      </c>
      <c r="AN555" s="153">
        <v>46068</v>
      </c>
      <c r="AO555" s="153">
        <v>46387</v>
      </c>
      <c r="AP555" s="162">
        <v>2026</v>
      </c>
      <c r="AQ555" s="162"/>
      <c r="AR555" s="162"/>
      <c r="AS555" s="162"/>
      <c r="AT555" s="162"/>
      <c r="AU555" s="162"/>
      <c r="AV555" s="162"/>
      <c r="AW555" s="162"/>
      <c r="AX555" s="162"/>
      <c r="AY555" s="162"/>
      <c r="AZ555" s="162"/>
      <c r="BA555" s="149"/>
      <c r="BB555" s="149"/>
    </row>
    <row r="556" spans="1:54" s="175" customFormat="1" ht="51" x14ac:dyDescent="0.25">
      <c r="A556" s="289">
        <v>7</v>
      </c>
      <c r="B556" s="183" t="s">
        <v>2283</v>
      </c>
      <c r="C556" s="289" t="s">
        <v>60</v>
      </c>
      <c r="D556" s="158" t="s">
        <v>530</v>
      </c>
      <c r="E556" s="288" t="s">
        <v>341</v>
      </c>
      <c r="F556" s="162" t="s">
        <v>858</v>
      </c>
      <c r="G556" s="305" t="s">
        <v>1278</v>
      </c>
      <c r="H556" s="288" t="s">
        <v>860</v>
      </c>
      <c r="I556" s="288" t="s">
        <v>860</v>
      </c>
      <c r="J556" s="289">
        <v>1</v>
      </c>
      <c r="K556" s="162"/>
      <c r="L556" s="162" t="s">
        <v>167</v>
      </c>
      <c r="M556" s="158">
        <v>3</v>
      </c>
      <c r="N556" s="289" t="s">
        <v>345</v>
      </c>
      <c r="O556" s="284">
        <v>1528.4262295081969</v>
      </c>
      <c r="P556" s="284">
        <v>1864.68</v>
      </c>
      <c r="Q556" s="228">
        <v>1864.68</v>
      </c>
      <c r="R556" s="228"/>
      <c r="S556" s="228">
        <v>0</v>
      </c>
      <c r="T556" s="209"/>
      <c r="U556" s="209"/>
      <c r="V556" s="209"/>
      <c r="W556" s="149" t="s">
        <v>377</v>
      </c>
      <c r="X556" s="162" t="s">
        <v>540</v>
      </c>
      <c r="Y556" s="149" t="s">
        <v>378</v>
      </c>
      <c r="Z556" s="153">
        <v>46042</v>
      </c>
      <c r="AA556" s="153">
        <v>46042</v>
      </c>
      <c r="AB556" s="152" t="s">
        <v>1749</v>
      </c>
      <c r="AC556" s="153" t="s">
        <v>1279</v>
      </c>
      <c r="AD556" s="149">
        <v>7724490000</v>
      </c>
      <c r="AE556" s="149">
        <v>772401001</v>
      </c>
      <c r="AF556" s="166" t="s">
        <v>1280</v>
      </c>
      <c r="AG556" s="166"/>
      <c r="AH556" s="149">
        <v>876</v>
      </c>
      <c r="AI556" s="149" t="s">
        <v>73</v>
      </c>
      <c r="AJ556" s="163">
        <v>1</v>
      </c>
      <c r="AK556" s="166">
        <v>52000000000</v>
      </c>
      <c r="AL556" s="166" t="s">
        <v>542</v>
      </c>
      <c r="AM556" s="153">
        <v>46042</v>
      </c>
      <c r="AN556" s="153">
        <v>46042</v>
      </c>
      <c r="AO556" s="153">
        <v>46387</v>
      </c>
      <c r="AP556" s="162">
        <v>2026</v>
      </c>
      <c r="AQ556" s="162"/>
      <c r="AR556" s="162"/>
      <c r="AS556" s="162"/>
      <c r="AT556" s="162"/>
      <c r="AU556" s="162"/>
      <c r="AV556" s="162"/>
      <c r="AW556" s="162"/>
      <c r="AX556" s="162"/>
      <c r="AY556" s="162"/>
      <c r="AZ556" s="162"/>
      <c r="BA556" s="149"/>
      <c r="BB556" s="149"/>
    </row>
    <row r="557" spans="1:54" s="175" customFormat="1" ht="51" x14ac:dyDescent="0.25">
      <c r="A557" s="289">
        <v>7</v>
      </c>
      <c r="B557" s="183" t="s">
        <v>2284</v>
      </c>
      <c r="C557" s="289" t="s">
        <v>60</v>
      </c>
      <c r="D557" s="158" t="s">
        <v>530</v>
      </c>
      <c r="E557" s="288" t="s">
        <v>341</v>
      </c>
      <c r="F557" s="162" t="s">
        <v>858</v>
      </c>
      <c r="G557" s="305" t="s">
        <v>1281</v>
      </c>
      <c r="H557" s="288" t="s">
        <v>860</v>
      </c>
      <c r="I557" s="288" t="s">
        <v>860</v>
      </c>
      <c r="J557" s="289">
        <v>1</v>
      </c>
      <c r="K557" s="162"/>
      <c r="L557" s="162" t="s">
        <v>167</v>
      </c>
      <c r="M557" s="158">
        <v>3</v>
      </c>
      <c r="N557" s="289" t="s">
        <v>345</v>
      </c>
      <c r="O557" s="284">
        <v>59.016393442622949</v>
      </c>
      <c r="P557" s="284">
        <v>72</v>
      </c>
      <c r="Q557" s="228">
        <v>72</v>
      </c>
      <c r="R557" s="228">
        <v>0</v>
      </c>
      <c r="S557" s="228"/>
      <c r="T557" s="209"/>
      <c r="U557" s="209"/>
      <c r="V557" s="209"/>
      <c r="W557" s="158" t="s">
        <v>404</v>
      </c>
      <c r="X557" s="162" t="s">
        <v>540</v>
      </c>
      <c r="Y557" s="149" t="s">
        <v>378</v>
      </c>
      <c r="Z557" s="153">
        <v>46042</v>
      </c>
      <c r="AA557" s="153">
        <v>46042</v>
      </c>
      <c r="AB557" s="152"/>
      <c r="AC557" s="153"/>
      <c r="AD557" s="149"/>
      <c r="AE557" s="149"/>
      <c r="AF557" s="166" t="s">
        <v>1281</v>
      </c>
      <c r="AG557" s="166"/>
      <c r="AH557" s="149">
        <v>876</v>
      </c>
      <c r="AI557" s="149" t="s">
        <v>73</v>
      </c>
      <c r="AJ557" s="163">
        <v>1</v>
      </c>
      <c r="AK557" s="166">
        <v>52000000000</v>
      </c>
      <c r="AL557" s="166" t="s">
        <v>542</v>
      </c>
      <c r="AM557" s="153">
        <v>46042</v>
      </c>
      <c r="AN557" s="153">
        <v>46042</v>
      </c>
      <c r="AO557" s="153">
        <v>46387</v>
      </c>
      <c r="AP557" s="162">
        <v>2026</v>
      </c>
      <c r="AQ557" s="162"/>
      <c r="AR557" s="162"/>
      <c r="AS557" s="162"/>
      <c r="AT557" s="162"/>
      <c r="AU557" s="162"/>
      <c r="AV557" s="162"/>
      <c r="AW557" s="162"/>
      <c r="AX557" s="162"/>
      <c r="AY557" s="162"/>
      <c r="AZ557" s="162"/>
      <c r="BA557" s="149"/>
      <c r="BB557" s="149"/>
    </row>
    <row r="558" spans="1:54" s="175" customFormat="1" ht="72" customHeight="1" x14ac:dyDescent="0.25">
      <c r="A558" s="289">
        <v>7</v>
      </c>
      <c r="B558" s="183" t="s">
        <v>2285</v>
      </c>
      <c r="C558" s="289" t="s">
        <v>60</v>
      </c>
      <c r="D558" s="158" t="s">
        <v>530</v>
      </c>
      <c r="E558" s="288" t="s">
        <v>341</v>
      </c>
      <c r="F558" s="162" t="s">
        <v>1263</v>
      </c>
      <c r="G558" s="305" t="s">
        <v>1282</v>
      </c>
      <c r="H558" s="288">
        <v>38</v>
      </c>
      <c r="I558" s="288" t="s">
        <v>1275</v>
      </c>
      <c r="J558" s="289">
        <v>1</v>
      </c>
      <c r="K558" s="162"/>
      <c r="L558" s="162" t="s">
        <v>167</v>
      </c>
      <c r="M558" s="158">
        <v>3</v>
      </c>
      <c r="N558" s="289" t="s">
        <v>345</v>
      </c>
      <c r="O558" s="284">
        <v>4032.7868852459019</v>
      </c>
      <c r="P558" s="284">
        <v>4920</v>
      </c>
      <c r="Q558" s="228">
        <v>4510</v>
      </c>
      <c r="R558" s="228">
        <v>410</v>
      </c>
      <c r="S558" s="228"/>
      <c r="T558" s="209"/>
      <c r="U558" s="209"/>
      <c r="V558" s="209"/>
      <c r="W558" s="149" t="s">
        <v>377</v>
      </c>
      <c r="X558" s="162" t="s">
        <v>540</v>
      </c>
      <c r="Y558" s="149" t="s">
        <v>378</v>
      </c>
      <c r="Z558" s="153">
        <v>46037</v>
      </c>
      <c r="AA558" s="153">
        <v>46037</v>
      </c>
      <c r="AB558" s="154" t="s">
        <v>1750</v>
      </c>
      <c r="AC558" s="153" t="s">
        <v>1283</v>
      </c>
      <c r="AD558" s="149">
        <v>5401381810</v>
      </c>
      <c r="AE558" s="149">
        <v>550401001</v>
      </c>
      <c r="AF558" s="166" t="s">
        <v>1284</v>
      </c>
      <c r="AG558" s="166" t="s">
        <v>1270</v>
      </c>
      <c r="AH558" s="149">
        <v>876</v>
      </c>
      <c r="AI558" s="149" t="s">
        <v>73</v>
      </c>
      <c r="AJ558" s="163">
        <v>1</v>
      </c>
      <c r="AK558" s="166">
        <v>52000000000</v>
      </c>
      <c r="AL558" s="166" t="s">
        <v>542</v>
      </c>
      <c r="AM558" s="153">
        <f>AA558</f>
        <v>46037</v>
      </c>
      <c r="AN558" s="153">
        <v>46023</v>
      </c>
      <c r="AO558" s="153">
        <v>46387</v>
      </c>
      <c r="AP558" s="162">
        <v>2026</v>
      </c>
      <c r="AQ558" s="162"/>
      <c r="AR558" s="162"/>
      <c r="AS558" s="162"/>
      <c r="AT558" s="162"/>
      <c r="AU558" s="162"/>
      <c r="AV558" s="162"/>
      <c r="AW558" s="162"/>
      <c r="AX558" s="162"/>
      <c r="AY558" s="162"/>
      <c r="AZ558" s="162"/>
      <c r="BA558" s="149"/>
      <c r="BB558" s="149"/>
    </row>
    <row r="559" spans="1:54" s="175" customFormat="1" ht="76.5" x14ac:dyDescent="0.25">
      <c r="A559" s="289">
        <v>7</v>
      </c>
      <c r="B559" s="183" t="s">
        <v>2286</v>
      </c>
      <c r="C559" s="289" t="s">
        <v>60</v>
      </c>
      <c r="D559" s="158" t="s">
        <v>530</v>
      </c>
      <c r="E559" s="288" t="s">
        <v>341</v>
      </c>
      <c r="F559" s="162" t="s">
        <v>1285</v>
      </c>
      <c r="G559" s="305" t="s">
        <v>1286</v>
      </c>
      <c r="H559" s="288">
        <v>38</v>
      </c>
      <c r="I559" s="288" t="s">
        <v>1275</v>
      </c>
      <c r="J559" s="289">
        <v>1</v>
      </c>
      <c r="K559" s="162"/>
      <c r="L559" s="162" t="s">
        <v>167</v>
      </c>
      <c r="M559" s="162"/>
      <c r="N559" s="289" t="s">
        <v>345</v>
      </c>
      <c r="O559" s="284">
        <v>409.18032786885249</v>
      </c>
      <c r="P559" s="284">
        <v>499.2</v>
      </c>
      <c r="Q559" s="228">
        <v>499.2</v>
      </c>
      <c r="R559" s="228"/>
      <c r="S559" s="228"/>
      <c r="T559" s="209"/>
      <c r="U559" s="209"/>
      <c r="V559" s="209"/>
      <c r="W559" s="162" t="s">
        <v>404</v>
      </c>
      <c r="X559" s="162" t="s">
        <v>540</v>
      </c>
      <c r="Y559" s="149" t="s">
        <v>71</v>
      </c>
      <c r="Z559" s="153">
        <v>46082</v>
      </c>
      <c r="AA559" s="153">
        <v>46101</v>
      </c>
      <c r="AB559" s="153"/>
      <c r="AC559" s="153"/>
      <c r="AD559" s="149"/>
      <c r="AE559" s="149"/>
      <c r="AF559" s="166" t="s">
        <v>1287</v>
      </c>
      <c r="AG559" s="166" t="s">
        <v>1270</v>
      </c>
      <c r="AH559" s="149">
        <v>876</v>
      </c>
      <c r="AI559" s="149" t="s">
        <v>73</v>
      </c>
      <c r="AJ559" s="163">
        <v>1</v>
      </c>
      <c r="AK559" s="166">
        <v>52000000000</v>
      </c>
      <c r="AL559" s="166" t="s">
        <v>542</v>
      </c>
      <c r="AM559" s="153">
        <f>AA559+5</f>
        <v>46106</v>
      </c>
      <c r="AN559" s="153">
        <f>AM559</f>
        <v>46106</v>
      </c>
      <c r="AO559" s="153">
        <v>46387</v>
      </c>
      <c r="AP559" s="162">
        <v>2026</v>
      </c>
      <c r="AQ559" s="162"/>
      <c r="AR559" s="162"/>
      <c r="AS559" s="162"/>
      <c r="AT559" s="162"/>
      <c r="AU559" s="162"/>
      <c r="AV559" s="162"/>
      <c r="AW559" s="162"/>
      <c r="AX559" s="162"/>
      <c r="AY559" s="162"/>
      <c r="AZ559" s="162"/>
      <c r="BA559" s="149"/>
      <c r="BB559" s="149"/>
    </row>
    <row r="560" spans="1:54" s="175" customFormat="1" ht="38.25" x14ac:dyDescent="0.25">
      <c r="A560" s="289">
        <v>7</v>
      </c>
      <c r="B560" s="183" t="s">
        <v>2287</v>
      </c>
      <c r="C560" s="289" t="s">
        <v>60</v>
      </c>
      <c r="D560" s="158" t="s">
        <v>530</v>
      </c>
      <c r="E560" s="288" t="s">
        <v>341</v>
      </c>
      <c r="F560" s="162" t="s">
        <v>1263</v>
      </c>
      <c r="G560" s="305" t="s">
        <v>1288</v>
      </c>
      <c r="H560" s="288">
        <v>38</v>
      </c>
      <c r="I560" s="288" t="s">
        <v>1275</v>
      </c>
      <c r="J560" s="289">
        <v>1</v>
      </c>
      <c r="K560" s="162"/>
      <c r="L560" s="162" t="s">
        <v>167</v>
      </c>
      <c r="M560" s="162"/>
      <c r="N560" s="289" t="s">
        <v>345</v>
      </c>
      <c r="O560" s="284">
        <v>409.18032786885249</v>
      </c>
      <c r="P560" s="284">
        <v>499.2</v>
      </c>
      <c r="Q560" s="228">
        <v>499.2</v>
      </c>
      <c r="R560" s="228">
        <v>0</v>
      </c>
      <c r="S560" s="209"/>
      <c r="T560" s="209"/>
      <c r="U560" s="209"/>
      <c r="V560" s="209"/>
      <c r="W560" s="162" t="s">
        <v>404</v>
      </c>
      <c r="X560" s="162" t="s">
        <v>540</v>
      </c>
      <c r="Y560" s="149" t="s">
        <v>71</v>
      </c>
      <c r="Z560" s="153">
        <v>46082</v>
      </c>
      <c r="AA560" s="153">
        <v>46101</v>
      </c>
      <c r="AB560" s="153"/>
      <c r="AC560" s="153"/>
      <c r="AD560" s="149"/>
      <c r="AE560" s="149"/>
      <c r="AF560" s="162" t="s">
        <v>1289</v>
      </c>
      <c r="AG560" s="163" t="s">
        <v>1270</v>
      </c>
      <c r="AH560" s="149">
        <v>876</v>
      </c>
      <c r="AI560" s="149" t="s">
        <v>73</v>
      </c>
      <c r="AJ560" s="163">
        <v>1</v>
      </c>
      <c r="AK560" s="166">
        <v>52000000000</v>
      </c>
      <c r="AL560" s="166" t="s">
        <v>542</v>
      </c>
      <c r="AM560" s="153">
        <f>AA560+5</f>
        <v>46106</v>
      </c>
      <c r="AN560" s="153">
        <f>AM560</f>
        <v>46106</v>
      </c>
      <c r="AO560" s="153">
        <v>46387</v>
      </c>
      <c r="AP560" s="162">
        <v>2026</v>
      </c>
      <c r="AQ560" s="162"/>
      <c r="AR560" s="162"/>
      <c r="AS560" s="162"/>
      <c r="AT560" s="162"/>
      <c r="AU560" s="162"/>
      <c r="AV560" s="162"/>
      <c r="AW560" s="162"/>
      <c r="AX560" s="162"/>
      <c r="AY560" s="162"/>
      <c r="AZ560" s="162"/>
      <c r="BA560" s="149"/>
      <c r="BB560" s="149"/>
    </row>
    <row r="561" spans="1:54" s="175" customFormat="1" ht="76.5" x14ac:dyDescent="0.25">
      <c r="A561" s="289">
        <v>7</v>
      </c>
      <c r="B561" s="183" t="s">
        <v>2288</v>
      </c>
      <c r="C561" s="289" t="s">
        <v>60</v>
      </c>
      <c r="D561" s="158" t="s">
        <v>530</v>
      </c>
      <c r="E561" s="288" t="s">
        <v>341</v>
      </c>
      <c r="F561" s="162" t="s">
        <v>1290</v>
      </c>
      <c r="G561" s="305" t="s">
        <v>1291</v>
      </c>
      <c r="H561" s="288">
        <v>81</v>
      </c>
      <c r="I561" s="288" t="s">
        <v>1272</v>
      </c>
      <c r="J561" s="289">
        <v>1</v>
      </c>
      <c r="K561" s="162"/>
      <c r="L561" s="162" t="s">
        <v>167</v>
      </c>
      <c r="M561" s="162"/>
      <c r="N561" s="289" t="s">
        <v>345</v>
      </c>
      <c r="O561" s="284">
        <v>2242.622950819672</v>
      </c>
      <c r="P561" s="284">
        <v>2736</v>
      </c>
      <c r="Q561" s="228">
        <v>2736</v>
      </c>
      <c r="R561" s="228">
        <v>0</v>
      </c>
      <c r="S561" s="209"/>
      <c r="T561" s="209"/>
      <c r="U561" s="209"/>
      <c r="V561" s="209"/>
      <c r="W561" s="283" t="s">
        <v>2522</v>
      </c>
      <c r="X561" s="162" t="s">
        <v>540</v>
      </c>
      <c r="Y561" s="149" t="s">
        <v>71</v>
      </c>
      <c r="Z561" s="153">
        <v>46082</v>
      </c>
      <c r="AA561" s="153">
        <v>46101</v>
      </c>
      <c r="AB561" s="153"/>
      <c r="AC561" s="153"/>
      <c r="AD561" s="149"/>
      <c r="AE561" s="149"/>
      <c r="AF561" s="162" t="s">
        <v>1292</v>
      </c>
      <c r="AG561" s="163" t="s">
        <v>1270</v>
      </c>
      <c r="AH561" s="149">
        <v>876</v>
      </c>
      <c r="AI561" s="149" t="s">
        <v>73</v>
      </c>
      <c r="AJ561" s="163">
        <v>1</v>
      </c>
      <c r="AK561" s="166">
        <v>52000000000</v>
      </c>
      <c r="AL561" s="166" t="s">
        <v>542</v>
      </c>
      <c r="AM561" s="153">
        <f>AA561+5</f>
        <v>46106</v>
      </c>
      <c r="AN561" s="153">
        <f>AM561</f>
        <v>46106</v>
      </c>
      <c r="AO561" s="153">
        <v>46387</v>
      </c>
      <c r="AP561" s="162">
        <v>2026</v>
      </c>
      <c r="AQ561" s="162"/>
      <c r="AR561" s="162"/>
      <c r="AS561" s="162"/>
      <c r="AT561" s="162"/>
      <c r="AU561" s="162"/>
      <c r="AV561" s="162"/>
      <c r="AW561" s="162"/>
      <c r="AX561" s="162"/>
      <c r="AY561" s="162"/>
      <c r="AZ561" s="162"/>
      <c r="BA561" s="149"/>
      <c r="BB561" s="149"/>
    </row>
    <row r="562" spans="1:54" s="175" customFormat="1" ht="99.95" customHeight="1" x14ac:dyDescent="0.25">
      <c r="A562" s="289">
        <v>7</v>
      </c>
      <c r="B562" s="183" t="s">
        <v>2289</v>
      </c>
      <c r="C562" s="289" t="s">
        <v>60</v>
      </c>
      <c r="D562" s="158" t="s">
        <v>530</v>
      </c>
      <c r="E562" s="288" t="s">
        <v>796</v>
      </c>
      <c r="F562" s="288" t="s">
        <v>1232</v>
      </c>
      <c r="G562" s="305" t="s">
        <v>387</v>
      </c>
      <c r="H562" s="288" t="s">
        <v>814</v>
      </c>
      <c r="I562" s="288" t="s">
        <v>1293</v>
      </c>
      <c r="J562" s="289">
        <v>1</v>
      </c>
      <c r="K562" s="289"/>
      <c r="L562" s="178" t="s">
        <v>167</v>
      </c>
      <c r="M562" s="158">
        <v>3</v>
      </c>
      <c r="N562" s="178" t="s">
        <v>345</v>
      </c>
      <c r="O562" s="148">
        <v>443.60655737704923</v>
      </c>
      <c r="P562" s="148">
        <v>541.20000000000005</v>
      </c>
      <c r="Q562" s="148">
        <v>541.20000000000005</v>
      </c>
      <c r="R562" s="148"/>
      <c r="S562" s="148"/>
      <c r="T562" s="148"/>
      <c r="U562" s="148"/>
      <c r="V562" s="148"/>
      <c r="W562" s="149" t="s">
        <v>377</v>
      </c>
      <c r="X562" s="162" t="s">
        <v>540</v>
      </c>
      <c r="Y562" s="149" t="s">
        <v>378</v>
      </c>
      <c r="Z562" s="153">
        <v>46266</v>
      </c>
      <c r="AA562" s="153">
        <v>46266</v>
      </c>
      <c r="AB562" s="201" t="s">
        <v>711</v>
      </c>
      <c r="AC562" s="166" t="s">
        <v>1294</v>
      </c>
      <c r="AD562" s="166">
        <v>5507225138</v>
      </c>
      <c r="AE562" s="166">
        <v>550701001</v>
      </c>
      <c r="AF562" s="166" t="s">
        <v>1295</v>
      </c>
      <c r="AG562" s="166" t="s">
        <v>800</v>
      </c>
      <c r="AH562" s="149">
        <v>876</v>
      </c>
      <c r="AI562" s="149" t="s">
        <v>73</v>
      </c>
      <c r="AJ562" s="163">
        <v>1</v>
      </c>
      <c r="AK562" s="166">
        <v>52000000000</v>
      </c>
      <c r="AL562" s="166" t="s">
        <v>1296</v>
      </c>
      <c r="AM562" s="153">
        <v>46266</v>
      </c>
      <c r="AN562" s="153">
        <v>46266</v>
      </c>
      <c r="AO562" s="153">
        <v>46387</v>
      </c>
      <c r="AP562" s="166">
        <v>2026</v>
      </c>
      <c r="AQ562" s="149"/>
      <c r="AR562" s="149"/>
      <c r="AS562" s="149"/>
      <c r="AT562" s="149"/>
      <c r="AU562" s="153"/>
      <c r="AV562" s="197"/>
      <c r="AW562" s="180"/>
      <c r="AX562" s="149"/>
      <c r="AY562" s="149"/>
      <c r="AZ562" s="149"/>
      <c r="BA562" s="149"/>
      <c r="BB562" s="149"/>
    </row>
    <row r="563" spans="1:54" s="181" customFormat="1" ht="54" customHeight="1" x14ac:dyDescent="0.25">
      <c r="A563" s="289">
        <v>7</v>
      </c>
      <c r="B563" s="183" t="s">
        <v>2290</v>
      </c>
      <c r="C563" s="289" t="s">
        <v>60</v>
      </c>
      <c r="D563" s="158" t="s">
        <v>530</v>
      </c>
      <c r="E563" s="289" t="s">
        <v>341</v>
      </c>
      <c r="F563" s="183" t="s">
        <v>999</v>
      </c>
      <c r="G563" s="183" t="s">
        <v>1297</v>
      </c>
      <c r="H563" s="183" t="s">
        <v>799</v>
      </c>
      <c r="I563" s="183" t="s">
        <v>799</v>
      </c>
      <c r="J563" s="289">
        <v>1</v>
      </c>
      <c r="K563" s="289"/>
      <c r="L563" s="289" t="s">
        <v>167</v>
      </c>
      <c r="M563" s="183"/>
      <c r="N563" s="183" t="s">
        <v>345</v>
      </c>
      <c r="O563" s="148">
        <v>416</v>
      </c>
      <c r="P563" s="148">
        <v>416</v>
      </c>
      <c r="Q563" s="286"/>
      <c r="R563" s="148">
        <v>150</v>
      </c>
      <c r="S563" s="165">
        <v>150</v>
      </c>
      <c r="T563" s="148">
        <v>116</v>
      </c>
      <c r="U563" s="148"/>
      <c r="V563" s="148"/>
      <c r="W563" s="149" t="s">
        <v>404</v>
      </c>
      <c r="X563" s="162" t="s">
        <v>540</v>
      </c>
      <c r="Y563" s="149" t="s">
        <v>71</v>
      </c>
      <c r="Z563" s="161">
        <v>46357</v>
      </c>
      <c r="AA563" s="161">
        <v>46366</v>
      </c>
      <c r="AB563" s="149"/>
      <c r="AC563" s="163"/>
      <c r="AD563" s="149"/>
      <c r="AE563" s="149"/>
      <c r="AF563" s="183" t="s">
        <v>1297</v>
      </c>
      <c r="AG563" s="163" t="s">
        <v>800</v>
      </c>
      <c r="AH563" s="149">
        <v>876</v>
      </c>
      <c r="AI563" s="149" t="s">
        <v>73</v>
      </c>
      <c r="AJ563" s="163">
        <v>1</v>
      </c>
      <c r="AK563" s="163">
        <v>52000000000</v>
      </c>
      <c r="AL563" s="163" t="s">
        <v>542</v>
      </c>
      <c r="AM563" s="161">
        <v>46376</v>
      </c>
      <c r="AN563" s="161">
        <v>46388</v>
      </c>
      <c r="AO563" s="153">
        <v>47483</v>
      </c>
      <c r="AP563" s="149" t="s">
        <v>1298</v>
      </c>
      <c r="AQ563" s="149"/>
      <c r="AR563" s="149"/>
      <c r="AS563" s="149"/>
      <c r="AT563" s="149"/>
      <c r="AU563" s="153"/>
      <c r="AV563" s="197"/>
      <c r="AW563" s="180"/>
      <c r="AX563" s="149"/>
      <c r="AY563" s="149"/>
      <c r="AZ563" s="149"/>
      <c r="BA563" s="163"/>
      <c r="BB563" s="163" t="s">
        <v>1299</v>
      </c>
    </row>
    <row r="564" spans="1:54" s="181" customFormat="1" ht="69" customHeight="1" x14ac:dyDescent="0.25">
      <c r="A564" s="289">
        <v>7</v>
      </c>
      <c r="B564" s="183" t="s">
        <v>2291</v>
      </c>
      <c r="C564" s="289" t="s">
        <v>60</v>
      </c>
      <c r="D564" s="158" t="s">
        <v>530</v>
      </c>
      <c r="E564" s="289" t="s">
        <v>341</v>
      </c>
      <c r="F564" s="183" t="s">
        <v>999</v>
      </c>
      <c r="G564" s="183" t="s">
        <v>1300</v>
      </c>
      <c r="H564" s="183" t="s">
        <v>799</v>
      </c>
      <c r="I564" s="183" t="s">
        <v>799</v>
      </c>
      <c r="J564" s="289">
        <v>1</v>
      </c>
      <c r="K564" s="289"/>
      <c r="L564" s="289" t="s">
        <v>167</v>
      </c>
      <c r="M564" s="183"/>
      <c r="N564" s="183" t="s">
        <v>345</v>
      </c>
      <c r="O564" s="148">
        <v>416</v>
      </c>
      <c r="P564" s="148">
        <v>416</v>
      </c>
      <c r="Q564" s="165"/>
      <c r="R564" s="148">
        <v>150</v>
      </c>
      <c r="S564" s="165">
        <v>150</v>
      </c>
      <c r="T564" s="148">
        <v>116</v>
      </c>
      <c r="U564" s="148"/>
      <c r="V564" s="148"/>
      <c r="W564" s="149" t="s">
        <v>404</v>
      </c>
      <c r="X564" s="162" t="s">
        <v>540</v>
      </c>
      <c r="Y564" s="149" t="s">
        <v>71</v>
      </c>
      <c r="Z564" s="161">
        <v>46357</v>
      </c>
      <c r="AA564" s="161">
        <v>46366</v>
      </c>
      <c r="AB564" s="149"/>
      <c r="AC564" s="163"/>
      <c r="AD564" s="149"/>
      <c r="AE564" s="149"/>
      <c r="AF564" s="183" t="s">
        <v>1300</v>
      </c>
      <c r="AG564" s="163" t="s">
        <v>800</v>
      </c>
      <c r="AH564" s="149">
        <v>876</v>
      </c>
      <c r="AI564" s="149" t="s">
        <v>73</v>
      </c>
      <c r="AJ564" s="163">
        <v>1</v>
      </c>
      <c r="AK564" s="163">
        <v>52000000000</v>
      </c>
      <c r="AL564" s="163" t="s">
        <v>542</v>
      </c>
      <c r="AM564" s="161">
        <v>46376</v>
      </c>
      <c r="AN564" s="161">
        <v>46388</v>
      </c>
      <c r="AO564" s="153">
        <v>47483</v>
      </c>
      <c r="AP564" s="149" t="s">
        <v>1298</v>
      </c>
      <c r="AQ564" s="149"/>
      <c r="AR564" s="149"/>
      <c r="AS564" s="149"/>
      <c r="AT564" s="149"/>
      <c r="AU564" s="153"/>
      <c r="AV564" s="197"/>
      <c r="AW564" s="180"/>
      <c r="AX564" s="149"/>
      <c r="AY564" s="149"/>
      <c r="AZ564" s="149"/>
      <c r="BA564" s="163"/>
      <c r="BB564" s="163" t="s">
        <v>1299</v>
      </c>
    </row>
    <row r="565" spans="1:54" s="181" customFormat="1" ht="55.5" customHeight="1" x14ac:dyDescent="0.25">
      <c r="A565" s="289">
        <v>7</v>
      </c>
      <c r="B565" s="183" t="s">
        <v>2292</v>
      </c>
      <c r="C565" s="289" t="s">
        <v>60</v>
      </c>
      <c r="D565" s="158" t="s">
        <v>530</v>
      </c>
      <c r="E565" s="289" t="s">
        <v>341</v>
      </c>
      <c r="F565" s="183" t="s">
        <v>999</v>
      </c>
      <c r="G565" s="183" t="s">
        <v>1301</v>
      </c>
      <c r="H565" s="183" t="s">
        <v>799</v>
      </c>
      <c r="I565" s="183" t="s">
        <v>799</v>
      </c>
      <c r="J565" s="289">
        <v>1</v>
      </c>
      <c r="K565" s="289"/>
      <c r="L565" s="289" t="s">
        <v>167</v>
      </c>
      <c r="M565" s="183"/>
      <c r="N565" s="183" t="s">
        <v>345</v>
      </c>
      <c r="O565" s="148">
        <v>416</v>
      </c>
      <c r="P565" s="148">
        <v>416</v>
      </c>
      <c r="Q565" s="190">
        <v>60</v>
      </c>
      <c r="R565" s="190">
        <v>240</v>
      </c>
      <c r="S565" s="148">
        <v>116</v>
      </c>
      <c r="T565" s="148"/>
      <c r="U565" s="148"/>
      <c r="V565" s="148"/>
      <c r="W565" s="149" t="s">
        <v>404</v>
      </c>
      <c r="X565" s="162" t="s">
        <v>540</v>
      </c>
      <c r="Y565" s="149" t="s">
        <v>71</v>
      </c>
      <c r="Z565" s="161">
        <v>46235</v>
      </c>
      <c r="AA565" s="161">
        <v>46244</v>
      </c>
      <c r="AB565" s="149"/>
      <c r="AC565" s="163"/>
      <c r="AD565" s="149"/>
      <c r="AE565" s="149"/>
      <c r="AF565" s="183" t="s">
        <v>1301</v>
      </c>
      <c r="AG565" s="163" t="s">
        <v>800</v>
      </c>
      <c r="AH565" s="149">
        <v>876</v>
      </c>
      <c r="AI565" s="149" t="s">
        <v>73</v>
      </c>
      <c r="AJ565" s="163">
        <v>1</v>
      </c>
      <c r="AK565" s="163">
        <v>52000000000</v>
      </c>
      <c r="AL565" s="163" t="s">
        <v>542</v>
      </c>
      <c r="AM565" s="161">
        <v>46254</v>
      </c>
      <c r="AN565" s="161">
        <v>46266</v>
      </c>
      <c r="AO565" s="153">
        <v>47118</v>
      </c>
      <c r="AP565" s="149" t="s">
        <v>1302</v>
      </c>
      <c r="AQ565" s="149"/>
      <c r="AR565" s="149"/>
      <c r="AS565" s="149"/>
      <c r="AT565" s="149"/>
      <c r="AU565" s="153"/>
      <c r="AV565" s="197"/>
      <c r="AW565" s="180"/>
      <c r="AX565" s="149"/>
      <c r="AY565" s="149"/>
      <c r="AZ565" s="149"/>
      <c r="BA565" s="163"/>
      <c r="BB565" s="163" t="s">
        <v>1299</v>
      </c>
    </row>
    <row r="566" spans="1:54" s="181" customFormat="1" ht="69.75" customHeight="1" x14ac:dyDescent="0.25">
      <c r="A566" s="289">
        <v>7</v>
      </c>
      <c r="B566" s="183" t="s">
        <v>2293</v>
      </c>
      <c r="C566" s="289" t="s">
        <v>60</v>
      </c>
      <c r="D566" s="158" t="s">
        <v>530</v>
      </c>
      <c r="E566" s="289" t="s">
        <v>341</v>
      </c>
      <c r="F566" s="183" t="s">
        <v>999</v>
      </c>
      <c r="G566" s="183" t="s">
        <v>1303</v>
      </c>
      <c r="H566" s="183" t="s">
        <v>799</v>
      </c>
      <c r="I566" s="183" t="s">
        <v>799</v>
      </c>
      <c r="J566" s="289">
        <v>1</v>
      </c>
      <c r="K566" s="289"/>
      <c r="L566" s="289" t="s">
        <v>167</v>
      </c>
      <c r="M566" s="183"/>
      <c r="N566" s="183" t="s">
        <v>345</v>
      </c>
      <c r="O566" s="148">
        <v>416</v>
      </c>
      <c r="P566" s="148">
        <v>416</v>
      </c>
      <c r="Q566" s="190">
        <v>20</v>
      </c>
      <c r="R566" s="190">
        <v>200</v>
      </c>
      <c r="S566" s="148">
        <v>196</v>
      </c>
      <c r="T566" s="148"/>
      <c r="U566" s="148"/>
      <c r="V566" s="148"/>
      <c r="W566" s="149" t="s">
        <v>404</v>
      </c>
      <c r="X566" s="162" t="s">
        <v>540</v>
      </c>
      <c r="Y566" s="149" t="s">
        <v>71</v>
      </c>
      <c r="Z566" s="161">
        <v>46327</v>
      </c>
      <c r="AA566" s="161">
        <v>46336</v>
      </c>
      <c r="AB566" s="149"/>
      <c r="AC566" s="163"/>
      <c r="AD566" s="149"/>
      <c r="AE566" s="149"/>
      <c r="AF566" s="183" t="s">
        <v>1303</v>
      </c>
      <c r="AG566" s="163" t="s">
        <v>800</v>
      </c>
      <c r="AH566" s="149">
        <v>876</v>
      </c>
      <c r="AI566" s="149" t="s">
        <v>73</v>
      </c>
      <c r="AJ566" s="163">
        <v>1</v>
      </c>
      <c r="AK566" s="163">
        <v>52000000000</v>
      </c>
      <c r="AL566" s="163" t="s">
        <v>542</v>
      </c>
      <c r="AM566" s="161">
        <v>46346</v>
      </c>
      <c r="AN566" s="161">
        <v>46357</v>
      </c>
      <c r="AO566" s="153">
        <v>47118</v>
      </c>
      <c r="AP566" s="149" t="s">
        <v>1302</v>
      </c>
      <c r="AQ566" s="149"/>
      <c r="AR566" s="149"/>
      <c r="AS566" s="149"/>
      <c r="AT566" s="149"/>
      <c r="AU566" s="153"/>
      <c r="AV566" s="197"/>
      <c r="AW566" s="180"/>
      <c r="AX566" s="149"/>
      <c r="AY566" s="149"/>
      <c r="AZ566" s="149"/>
      <c r="BA566" s="163"/>
      <c r="BB566" s="163" t="s">
        <v>1299</v>
      </c>
    </row>
    <row r="567" spans="1:54" s="181" customFormat="1" ht="67.7" customHeight="1" x14ac:dyDescent="0.25">
      <c r="A567" s="289">
        <v>7</v>
      </c>
      <c r="B567" s="183" t="s">
        <v>2294</v>
      </c>
      <c r="C567" s="289" t="s">
        <v>60</v>
      </c>
      <c r="D567" s="158" t="s">
        <v>530</v>
      </c>
      <c r="E567" s="289" t="s">
        <v>341</v>
      </c>
      <c r="F567" s="183" t="s">
        <v>999</v>
      </c>
      <c r="G567" s="183" t="s">
        <v>1304</v>
      </c>
      <c r="H567" s="183" t="s">
        <v>799</v>
      </c>
      <c r="I567" s="183" t="s">
        <v>799</v>
      </c>
      <c r="J567" s="289">
        <v>1</v>
      </c>
      <c r="K567" s="288"/>
      <c r="L567" s="289" t="s">
        <v>167</v>
      </c>
      <c r="M567" s="288"/>
      <c r="N567" s="183" t="s">
        <v>345</v>
      </c>
      <c r="O567" s="148">
        <v>416</v>
      </c>
      <c r="P567" s="148">
        <v>416</v>
      </c>
      <c r="Q567" s="286">
        <v>60</v>
      </c>
      <c r="R567" s="286">
        <v>240</v>
      </c>
      <c r="S567" s="148">
        <v>116</v>
      </c>
      <c r="T567" s="148"/>
      <c r="U567" s="148"/>
      <c r="V567" s="148"/>
      <c r="W567" s="149" t="s">
        <v>404</v>
      </c>
      <c r="X567" s="162" t="s">
        <v>540</v>
      </c>
      <c r="Y567" s="149" t="s">
        <v>71</v>
      </c>
      <c r="Z567" s="151">
        <v>46204</v>
      </c>
      <c r="AA567" s="161">
        <v>46213</v>
      </c>
      <c r="AB567" s="166"/>
      <c r="AC567" s="166"/>
      <c r="AD567" s="166"/>
      <c r="AE567" s="166"/>
      <c r="AF567" s="183" t="s">
        <v>1304</v>
      </c>
      <c r="AG567" s="166" t="s">
        <v>800</v>
      </c>
      <c r="AH567" s="149">
        <v>876</v>
      </c>
      <c r="AI567" s="149" t="s">
        <v>73</v>
      </c>
      <c r="AJ567" s="166">
        <v>1</v>
      </c>
      <c r="AK567" s="166">
        <v>52000000000</v>
      </c>
      <c r="AL567" s="166" t="s">
        <v>542</v>
      </c>
      <c r="AM567" s="151">
        <v>46223</v>
      </c>
      <c r="AN567" s="151">
        <v>46235</v>
      </c>
      <c r="AO567" s="151">
        <v>47118</v>
      </c>
      <c r="AP567" s="149" t="s">
        <v>1302</v>
      </c>
      <c r="AQ567" s="166"/>
      <c r="AR567" s="166"/>
      <c r="AS567" s="166"/>
      <c r="AT567" s="166"/>
      <c r="AU567" s="166"/>
      <c r="AV567" s="166"/>
      <c r="AW567" s="166"/>
      <c r="AX567" s="166"/>
      <c r="AY567" s="166"/>
      <c r="AZ567" s="166"/>
      <c r="BA567" s="166"/>
      <c r="BB567" s="166" t="s">
        <v>1299</v>
      </c>
    </row>
    <row r="568" spans="1:54" s="181" customFormat="1" ht="79.5" customHeight="1" x14ac:dyDescent="0.25">
      <c r="A568" s="289">
        <v>7</v>
      </c>
      <c r="B568" s="183" t="s">
        <v>2295</v>
      </c>
      <c r="C568" s="289" t="s">
        <v>60</v>
      </c>
      <c r="D568" s="158" t="s">
        <v>530</v>
      </c>
      <c r="E568" s="289" t="s">
        <v>341</v>
      </c>
      <c r="F568" s="183" t="s">
        <v>999</v>
      </c>
      <c r="G568" s="183" t="s">
        <v>1305</v>
      </c>
      <c r="H568" s="183" t="s">
        <v>799</v>
      </c>
      <c r="I568" s="183" t="s">
        <v>799</v>
      </c>
      <c r="J568" s="289">
        <v>1</v>
      </c>
      <c r="K568" s="289"/>
      <c r="L568" s="289" t="s">
        <v>167</v>
      </c>
      <c r="M568" s="183"/>
      <c r="N568" s="183" t="s">
        <v>345</v>
      </c>
      <c r="O568" s="148">
        <v>416</v>
      </c>
      <c r="P568" s="148">
        <v>416</v>
      </c>
      <c r="Q568" s="190">
        <v>60</v>
      </c>
      <c r="R568" s="190">
        <v>240</v>
      </c>
      <c r="S568" s="148">
        <v>116</v>
      </c>
      <c r="T568" s="148"/>
      <c r="U568" s="148"/>
      <c r="V568" s="148"/>
      <c r="W568" s="149" t="s">
        <v>404</v>
      </c>
      <c r="X568" s="162" t="s">
        <v>540</v>
      </c>
      <c r="Y568" s="149" t="s">
        <v>71</v>
      </c>
      <c r="Z568" s="161">
        <v>46235</v>
      </c>
      <c r="AA568" s="161">
        <v>46244</v>
      </c>
      <c r="AB568" s="149"/>
      <c r="AC568" s="163"/>
      <c r="AD568" s="149"/>
      <c r="AE568" s="149"/>
      <c r="AF568" s="183" t="s">
        <v>1305</v>
      </c>
      <c r="AG568" s="163" t="s">
        <v>800</v>
      </c>
      <c r="AH568" s="149">
        <v>876</v>
      </c>
      <c r="AI568" s="149" t="s">
        <v>73</v>
      </c>
      <c r="AJ568" s="163">
        <v>1</v>
      </c>
      <c r="AK568" s="163">
        <v>52000000000</v>
      </c>
      <c r="AL568" s="163" t="s">
        <v>542</v>
      </c>
      <c r="AM568" s="161">
        <v>46254</v>
      </c>
      <c r="AN568" s="161">
        <v>46266</v>
      </c>
      <c r="AO568" s="153">
        <v>47118</v>
      </c>
      <c r="AP568" s="149" t="s">
        <v>1302</v>
      </c>
      <c r="AQ568" s="149"/>
      <c r="AR568" s="149"/>
      <c r="AS568" s="149"/>
      <c r="AT568" s="149"/>
      <c r="AU568" s="153"/>
      <c r="AV568" s="197"/>
      <c r="AW568" s="180"/>
      <c r="AX568" s="149"/>
      <c r="AY568" s="149"/>
      <c r="AZ568" s="149"/>
      <c r="BA568" s="163"/>
      <c r="BB568" s="163" t="s">
        <v>1299</v>
      </c>
    </row>
    <row r="569" spans="1:54" s="181" customFormat="1" ht="69" customHeight="1" x14ac:dyDescent="0.25">
      <c r="A569" s="289">
        <v>7</v>
      </c>
      <c r="B569" s="183" t="s">
        <v>2296</v>
      </c>
      <c r="C569" s="289" t="s">
        <v>60</v>
      </c>
      <c r="D569" s="158" t="s">
        <v>530</v>
      </c>
      <c r="E569" s="289" t="s">
        <v>341</v>
      </c>
      <c r="F569" s="183" t="s">
        <v>999</v>
      </c>
      <c r="G569" s="183" t="s">
        <v>1306</v>
      </c>
      <c r="H569" s="183" t="s">
        <v>799</v>
      </c>
      <c r="I569" s="183" t="s">
        <v>799</v>
      </c>
      <c r="J569" s="289">
        <v>1</v>
      </c>
      <c r="K569" s="289"/>
      <c r="L569" s="289" t="s">
        <v>167</v>
      </c>
      <c r="M569" s="183"/>
      <c r="N569" s="183" t="s">
        <v>345</v>
      </c>
      <c r="O569" s="148">
        <v>416</v>
      </c>
      <c r="P569" s="148">
        <v>416</v>
      </c>
      <c r="Q569" s="190">
        <v>60</v>
      </c>
      <c r="R569" s="190">
        <v>200</v>
      </c>
      <c r="S569" s="148">
        <v>156</v>
      </c>
      <c r="T569" s="148"/>
      <c r="U569" s="148"/>
      <c r="V569" s="148"/>
      <c r="W569" s="149" t="s">
        <v>404</v>
      </c>
      <c r="X569" s="162" t="s">
        <v>540</v>
      </c>
      <c r="Y569" s="149" t="s">
        <v>71</v>
      </c>
      <c r="Z569" s="161">
        <v>46082</v>
      </c>
      <c r="AA569" s="161">
        <v>46091</v>
      </c>
      <c r="AB569" s="149"/>
      <c r="AC569" s="163"/>
      <c r="AD569" s="149"/>
      <c r="AE569" s="149"/>
      <c r="AF569" s="183" t="s">
        <v>1306</v>
      </c>
      <c r="AG569" s="163" t="s">
        <v>800</v>
      </c>
      <c r="AH569" s="149">
        <v>876</v>
      </c>
      <c r="AI569" s="149" t="s">
        <v>73</v>
      </c>
      <c r="AJ569" s="163">
        <v>1</v>
      </c>
      <c r="AK569" s="163">
        <v>52000000000</v>
      </c>
      <c r="AL569" s="163" t="s">
        <v>542</v>
      </c>
      <c r="AM569" s="161">
        <v>46101</v>
      </c>
      <c r="AN569" s="161">
        <v>46113</v>
      </c>
      <c r="AO569" s="161">
        <v>47118</v>
      </c>
      <c r="AP569" s="149" t="s">
        <v>1302</v>
      </c>
      <c r="AQ569" s="149"/>
      <c r="AR569" s="149"/>
      <c r="AS569" s="149"/>
      <c r="AT569" s="149"/>
      <c r="AU569" s="153"/>
      <c r="AV569" s="197"/>
      <c r="AW569" s="180"/>
      <c r="AX569" s="149"/>
      <c r="AY569" s="149"/>
      <c r="AZ569" s="149"/>
      <c r="BA569" s="163"/>
      <c r="BB569" s="163" t="s">
        <v>1299</v>
      </c>
    </row>
    <row r="570" spans="1:54" s="181" customFormat="1" ht="67.7" customHeight="1" x14ac:dyDescent="0.25">
      <c r="A570" s="289">
        <v>7</v>
      </c>
      <c r="B570" s="183" t="s">
        <v>2297</v>
      </c>
      <c r="C570" s="289" t="s">
        <v>60</v>
      </c>
      <c r="D570" s="158" t="s">
        <v>530</v>
      </c>
      <c r="E570" s="289" t="s">
        <v>341</v>
      </c>
      <c r="F570" s="183" t="s">
        <v>999</v>
      </c>
      <c r="G570" s="183" t="s">
        <v>1307</v>
      </c>
      <c r="H570" s="183" t="s">
        <v>799</v>
      </c>
      <c r="I570" s="183" t="s">
        <v>799</v>
      </c>
      <c r="J570" s="289">
        <v>1</v>
      </c>
      <c r="K570" s="289"/>
      <c r="L570" s="289" t="s">
        <v>167</v>
      </c>
      <c r="M570" s="183"/>
      <c r="N570" s="183" t="s">
        <v>345</v>
      </c>
      <c r="O570" s="148">
        <v>416</v>
      </c>
      <c r="P570" s="148">
        <v>416</v>
      </c>
      <c r="Q570" s="165"/>
      <c r="R570" s="148">
        <v>150</v>
      </c>
      <c r="S570" s="165">
        <v>150</v>
      </c>
      <c r="T570" s="148">
        <v>116</v>
      </c>
      <c r="U570" s="148"/>
      <c r="V570" s="148"/>
      <c r="W570" s="149" t="s">
        <v>404</v>
      </c>
      <c r="X570" s="162" t="s">
        <v>540</v>
      </c>
      <c r="Y570" s="149" t="s">
        <v>71</v>
      </c>
      <c r="Z570" s="161">
        <v>46357</v>
      </c>
      <c r="AA570" s="161">
        <v>46366</v>
      </c>
      <c r="AB570" s="149"/>
      <c r="AC570" s="163"/>
      <c r="AD570" s="149"/>
      <c r="AE570" s="149"/>
      <c r="AF570" s="183" t="s">
        <v>1307</v>
      </c>
      <c r="AG570" s="163" t="s">
        <v>800</v>
      </c>
      <c r="AH570" s="149">
        <v>876</v>
      </c>
      <c r="AI570" s="149" t="s">
        <v>73</v>
      </c>
      <c r="AJ570" s="163">
        <v>1</v>
      </c>
      <c r="AK570" s="163">
        <v>52000000000</v>
      </c>
      <c r="AL570" s="163" t="s">
        <v>542</v>
      </c>
      <c r="AM570" s="161">
        <v>46376</v>
      </c>
      <c r="AN570" s="161">
        <v>46388</v>
      </c>
      <c r="AO570" s="153">
        <v>47483</v>
      </c>
      <c r="AP570" s="149" t="s">
        <v>1298</v>
      </c>
      <c r="AQ570" s="149"/>
      <c r="AR570" s="149"/>
      <c r="AS570" s="149"/>
      <c r="AT570" s="149"/>
      <c r="AU570" s="153"/>
      <c r="AV570" s="197"/>
      <c r="AW570" s="180"/>
      <c r="AX570" s="149"/>
      <c r="AY570" s="149"/>
      <c r="AZ570" s="149"/>
      <c r="BA570" s="163"/>
      <c r="BB570" s="163" t="s">
        <v>1299</v>
      </c>
    </row>
    <row r="571" spans="1:54" s="181" customFormat="1" ht="64.5" customHeight="1" x14ac:dyDescent="0.25">
      <c r="A571" s="289">
        <v>7</v>
      </c>
      <c r="B571" s="183" t="s">
        <v>2298</v>
      </c>
      <c r="C571" s="289" t="s">
        <v>60</v>
      </c>
      <c r="D571" s="158" t="s">
        <v>530</v>
      </c>
      <c r="E571" s="289" t="s">
        <v>341</v>
      </c>
      <c r="F571" s="183" t="s">
        <v>999</v>
      </c>
      <c r="G571" s="183" t="s">
        <v>1308</v>
      </c>
      <c r="H571" s="183" t="s">
        <v>799</v>
      </c>
      <c r="I571" s="183" t="s">
        <v>799</v>
      </c>
      <c r="J571" s="289">
        <v>1</v>
      </c>
      <c r="K571" s="289"/>
      <c r="L571" s="289" t="s">
        <v>167</v>
      </c>
      <c r="M571" s="183"/>
      <c r="N571" s="183" t="s">
        <v>345</v>
      </c>
      <c r="O571" s="148">
        <v>416</v>
      </c>
      <c r="P571" s="148">
        <v>416</v>
      </c>
      <c r="Q571" s="165"/>
      <c r="R571" s="148">
        <v>150</v>
      </c>
      <c r="S571" s="165">
        <v>150</v>
      </c>
      <c r="T571" s="148">
        <v>116</v>
      </c>
      <c r="U571" s="148"/>
      <c r="V571" s="148"/>
      <c r="W571" s="149" t="s">
        <v>404</v>
      </c>
      <c r="X571" s="162" t="s">
        <v>540</v>
      </c>
      <c r="Y571" s="149" t="s">
        <v>71</v>
      </c>
      <c r="Z571" s="161">
        <v>46357</v>
      </c>
      <c r="AA571" s="161">
        <v>46366</v>
      </c>
      <c r="AB571" s="149"/>
      <c r="AC571" s="163"/>
      <c r="AD571" s="149"/>
      <c r="AE571" s="149"/>
      <c r="AF571" s="183" t="s">
        <v>1308</v>
      </c>
      <c r="AG571" s="163" t="s">
        <v>800</v>
      </c>
      <c r="AH571" s="149">
        <v>876</v>
      </c>
      <c r="AI571" s="149" t="s">
        <v>73</v>
      </c>
      <c r="AJ571" s="163">
        <v>1</v>
      </c>
      <c r="AK571" s="163">
        <v>52000000000</v>
      </c>
      <c r="AL571" s="163" t="s">
        <v>542</v>
      </c>
      <c r="AM571" s="161">
        <v>46376</v>
      </c>
      <c r="AN571" s="161">
        <v>46388</v>
      </c>
      <c r="AO571" s="153">
        <v>47483</v>
      </c>
      <c r="AP571" s="149" t="s">
        <v>1298</v>
      </c>
      <c r="AQ571" s="149"/>
      <c r="AR571" s="149"/>
      <c r="AS571" s="149"/>
      <c r="AT571" s="149"/>
      <c r="AU571" s="153"/>
      <c r="AV571" s="197"/>
      <c r="AW571" s="180"/>
      <c r="AX571" s="149"/>
      <c r="AY571" s="149"/>
      <c r="AZ571" s="149"/>
      <c r="BA571" s="163"/>
      <c r="BB571" s="163" t="s">
        <v>1299</v>
      </c>
    </row>
    <row r="572" spans="1:54" s="181" customFormat="1" ht="88.5" customHeight="1" x14ac:dyDescent="0.25">
      <c r="A572" s="289">
        <v>7</v>
      </c>
      <c r="B572" s="183" t="s">
        <v>2299</v>
      </c>
      <c r="C572" s="289" t="s">
        <v>60</v>
      </c>
      <c r="D572" s="158" t="s">
        <v>530</v>
      </c>
      <c r="E572" s="289" t="s">
        <v>341</v>
      </c>
      <c r="F572" s="183" t="s">
        <v>999</v>
      </c>
      <c r="G572" s="183" t="s">
        <v>1309</v>
      </c>
      <c r="H572" s="183" t="s">
        <v>799</v>
      </c>
      <c r="I572" s="183" t="s">
        <v>799</v>
      </c>
      <c r="J572" s="289">
        <v>1</v>
      </c>
      <c r="K572" s="289"/>
      <c r="L572" s="289" t="s">
        <v>167</v>
      </c>
      <c r="M572" s="183"/>
      <c r="N572" s="183" t="s">
        <v>345</v>
      </c>
      <c r="O572" s="148">
        <v>416</v>
      </c>
      <c r="P572" s="148">
        <v>416</v>
      </c>
      <c r="Q572" s="190">
        <v>100</v>
      </c>
      <c r="R572" s="190">
        <v>160</v>
      </c>
      <c r="S572" s="148">
        <v>156</v>
      </c>
      <c r="T572" s="148"/>
      <c r="U572" s="148"/>
      <c r="V572" s="148"/>
      <c r="W572" s="149" t="s">
        <v>404</v>
      </c>
      <c r="X572" s="162" t="s">
        <v>540</v>
      </c>
      <c r="Y572" s="149" t="s">
        <v>71</v>
      </c>
      <c r="Z572" s="161">
        <v>46054</v>
      </c>
      <c r="AA572" s="161">
        <v>46063</v>
      </c>
      <c r="AB572" s="149"/>
      <c r="AC572" s="163"/>
      <c r="AD572" s="149"/>
      <c r="AE572" s="149"/>
      <c r="AF572" s="183" t="s">
        <v>1309</v>
      </c>
      <c r="AG572" s="163" t="s">
        <v>800</v>
      </c>
      <c r="AH572" s="149">
        <v>876</v>
      </c>
      <c r="AI572" s="149" t="s">
        <v>73</v>
      </c>
      <c r="AJ572" s="163">
        <v>1</v>
      </c>
      <c r="AK572" s="163">
        <v>52000000000</v>
      </c>
      <c r="AL572" s="163" t="s">
        <v>542</v>
      </c>
      <c r="AM572" s="161">
        <v>46073</v>
      </c>
      <c r="AN572" s="161">
        <v>46082</v>
      </c>
      <c r="AO572" s="161">
        <v>47118</v>
      </c>
      <c r="AP572" s="149" t="s">
        <v>1302</v>
      </c>
      <c r="AQ572" s="149"/>
      <c r="AR572" s="149"/>
      <c r="AS572" s="149"/>
      <c r="AT572" s="149"/>
      <c r="AU572" s="153"/>
      <c r="AV572" s="197"/>
      <c r="AW572" s="180"/>
      <c r="AX572" s="149"/>
      <c r="AY572" s="149"/>
      <c r="AZ572" s="149"/>
      <c r="BA572" s="163"/>
      <c r="BB572" s="163" t="s">
        <v>1299</v>
      </c>
    </row>
    <row r="573" spans="1:54" s="181" customFormat="1" ht="85.7" customHeight="1" x14ac:dyDescent="0.25">
      <c r="A573" s="289">
        <v>7</v>
      </c>
      <c r="B573" s="183" t="s">
        <v>2300</v>
      </c>
      <c r="C573" s="289" t="s">
        <v>60</v>
      </c>
      <c r="D573" s="158" t="s">
        <v>530</v>
      </c>
      <c r="E573" s="289" t="s">
        <v>341</v>
      </c>
      <c r="F573" s="183" t="s">
        <v>999</v>
      </c>
      <c r="G573" s="183" t="s">
        <v>1310</v>
      </c>
      <c r="H573" s="183" t="s">
        <v>799</v>
      </c>
      <c r="I573" s="183" t="s">
        <v>799</v>
      </c>
      <c r="J573" s="289">
        <v>1</v>
      </c>
      <c r="K573" s="289"/>
      <c r="L573" s="289" t="s">
        <v>167</v>
      </c>
      <c r="M573" s="183"/>
      <c r="N573" s="183" t="s">
        <v>345</v>
      </c>
      <c r="O573" s="148">
        <v>416</v>
      </c>
      <c r="P573" s="148">
        <v>416</v>
      </c>
      <c r="Q573" s="165"/>
      <c r="R573" s="148">
        <v>150</v>
      </c>
      <c r="S573" s="165">
        <v>150</v>
      </c>
      <c r="T573" s="148">
        <v>116</v>
      </c>
      <c r="U573" s="148"/>
      <c r="V573" s="148"/>
      <c r="W573" s="149" t="s">
        <v>404</v>
      </c>
      <c r="X573" s="162" t="s">
        <v>540</v>
      </c>
      <c r="Y573" s="149" t="s">
        <v>71</v>
      </c>
      <c r="Z573" s="161">
        <v>46338</v>
      </c>
      <c r="AA573" s="161">
        <v>46366</v>
      </c>
      <c r="AB573" s="149"/>
      <c r="AC573" s="163"/>
      <c r="AD573" s="149"/>
      <c r="AE573" s="149"/>
      <c r="AF573" s="183" t="s">
        <v>1310</v>
      </c>
      <c r="AG573" s="163" t="s">
        <v>800</v>
      </c>
      <c r="AH573" s="149">
        <v>876</v>
      </c>
      <c r="AI573" s="149" t="s">
        <v>73</v>
      </c>
      <c r="AJ573" s="163">
        <v>1</v>
      </c>
      <c r="AK573" s="163">
        <v>52000000000</v>
      </c>
      <c r="AL573" s="163" t="s">
        <v>542</v>
      </c>
      <c r="AM573" s="161">
        <v>46376</v>
      </c>
      <c r="AN573" s="161">
        <v>46388</v>
      </c>
      <c r="AO573" s="153">
        <v>47483</v>
      </c>
      <c r="AP573" s="149" t="s">
        <v>1298</v>
      </c>
      <c r="AQ573" s="149"/>
      <c r="AR573" s="149"/>
      <c r="AS573" s="149"/>
      <c r="AT573" s="149"/>
      <c r="AU573" s="153"/>
      <c r="AV573" s="197"/>
      <c r="AW573" s="180"/>
      <c r="AX573" s="149"/>
      <c r="AY573" s="149"/>
      <c r="AZ573" s="149"/>
      <c r="BA573" s="163"/>
      <c r="BB573" s="163" t="s">
        <v>1299</v>
      </c>
    </row>
    <row r="574" spans="1:54" s="181" customFormat="1" ht="72.95" customHeight="1" x14ac:dyDescent="0.25">
      <c r="A574" s="289">
        <v>7</v>
      </c>
      <c r="B574" s="183" t="s">
        <v>2301</v>
      </c>
      <c r="C574" s="289" t="s">
        <v>60</v>
      </c>
      <c r="D574" s="158" t="s">
        <v>530</v>
      </c>
      <c r="E574" s="289" t="s">
        <v>341</v>
      </c>
      <c r="F574" s="183" t="s">
        <v>999</v>
      </c>
      <c r="G574" s="183" t="s">
        <v>1311</v>
      </c>
      <c r="H574" s="183" t="s">
        <v>799</v>
      </c>
      <c r="I574" s="183" t="s">
        <v>799</v>
      </c>
      <c r="J574" s="289">
        <v>1</v>
      </c>
      <c r="K574" s="289"/>
      <c r="L574" s="289" t="s">
        <v>167</v>
      </c>
      <c r="M574" s="183"/>
      <c r="N574" s="183" t="s">
        <v>345</v>
      </c>
      <c r="O574" s="148">
        <v>416</v>
      </c>
      <c r="P574" s="148">
        <v>416</v>
      </c>
      <c r="Q574" s="190"/>
      <c r="R574" s="148">
        <v>150</v>
      </c>
      <c r="S574" s="165">
        <v>150</v>
      </c>
      <c r="T574" s="148">
        <v>116</v>
      </c>
      <c r="U574" s="148"/>
      <c r="V574" s="148"/>
      <c r="W574" s="149" t="s">
        <v>404</v>
      </c>
      <c r="X574" s="162" t="s">
        <v>540</v>
      </c>
      <c r="Y574" s="149" t="s">
        <v>71</v>
      </c>
      <c r="Z574" s="161">
        <v>46357</v>
      </c>
      <c r="AA574" s="161">
        <v>46366</v>
      </c>
      <c r="AB574" s="149"/>
      <c r="AC574" s="163"/>
      <c r="AD574" s="149"/>
      <c r="AE574" s="149"/>
      <c r="AF574" s="183" t="s">
        <v>1311</v>
      </c>
      <c r="AG574" s="163" t="s">
        <v>800</v>
      </c>
      <c r="AH574" s="149">
        <v>876</v>
      </c>
      <c r="AI574" s="149" t="s">
        <v>73</v>
      </c>
      <c r="AJ574" s="163">
        <v>1</v>
      </c>
      <c r="AK574" s="163">
        <v>52000000000</v>
      </c>
      <c r="AL574" s="163" t="s">
        <v>542</v>
      </c>
      <c r="AM574" s="161">
        <v>46376</v>
      </c>
      <c r="AN574" s="161">
        <v>46388</v>
      </c>
      <c r="AO574" s="153">
        <v>47483</v>
      </c>
      <c r="AP574" s="149" t="s">
        <v>1298</v>
      </c>
      <c r="AQ574" s="149"/>
      <c r="AR574" s="149"/>
      <c r="AS574" s="149"/>
      <c r="AT574" s="149"/>
      <c r="AU574" s="153"/>
      <c r="AV574" s="197"/>
      <c r="AW574" s="180"/>
      <c r="AX574" s="149"/>
      <c r="AY574" s="149"/>
      <c r="AZ574" s="149"/>
      <c r="BA574" s="163"/>
      <c r="BB574" s="163" t="s">
        <v>1299</v>
      </c>
    </row>
    <row r="575" spans="1:54" s="181" customFormat="1" ht="62.25" customHeight="1" x14ac:dyDescent="0.25">
      <c r="A575" s="289">
        <v>7</v>
      </c>
      <c r="B575" s="183" t="s">
        <v>2302</v>
      </c>
      <c r="C575" s="289" t="s">
        <v>60</v>
      </c>
      <c r="D575" s="158" t="s">
        <v>530</v>
      </c>
      <c r="E575" s="289" t="s">
        <v>341</v>
      </c>
      <c r="F575" s="183" t="s">
        <v>999</v>
      </c>
      <c r="G575" s="183" t="s">
        <v>1312</v>
      </c>
      <c r="H575" s="183" t="s">
        <v>799</v>
      </c>
      <c r="I575" s="183" t="s">
        <v>799</v>
      </c>
      <c r="J575" s="289">
        <v>1</v>
      </c>
      <c r="K575" s="289"/>
      <c r="L575" s="289" t="s">
        <v>167</v>
      </c>
      <c r="M575" s="183"/>
      <c r="N575" s="183" t="s">
        <v>345</v>
      </c>
      <c r="O575" s="148">
        <v>416</v>
      </c>
      <c r="P575" s="148">
        <v>416</v>
      </c>
      <c r="Q575" s="165"/>
      <c r="R575" s="148">
        <v>150</v>
      </c>
      <c r="S575" s="165">
        <v>150</v>
      </c>
      <c r="T575" s="148">
        <v>116</v>
      </c>
      <c r="U575" s="148"/>
      <c r="V575" s="148"/>
      <c r="W575" s="149" t="s">
        <v>404</v>
      </c>
      <c r="X575" s="162" t="s">
        <v>540</v>
      </c>
      <c r="Y575" s="149" t="s">
        <v>71</v>
      </c>
      <c r="Z575" s="161">
        <v>46357</v>
      </c>
      <c r="AA575" s="161">
        <v>46366</v>
      </c>
      <c r="AB575" s="149"/>
      <c r="AC575" s="163"/>
      <c r="AD575" s="149"/>
      <c r="AE575" s="149"/>
      <c r="AF575" s="183" t="s">
        <v>1312</v>
      </c>
      <c r="AG575" s="163" t="s">
        <v>800</v>
      </c>
      <c r="AH575" s="149">
        <v>876</v>
      </c>
      <c r="AI575" s="149" t="s">
        <v>73</v>
      </c>
      <c r="AJ575" s="163">
        <v>1</v>
      </c>
      <c r="AK575" s="163">
        <v>52000000000</v>
      </c>
      <c r="AL575" s="163" t="s">
        <v>542</v>
      </c>
      <c r="AM575" s="161">
        <v>46376</v>
      </c>
      <c r="AN575" s="161">
        <v>46388</v>
      </c>
      <c r="AO575" s="153">
        <v>47483</v>
      </c>
      <c r="AP575" s="149" t="s">
        <v>1298</v>
      </c>
      <c r="AQ575" s="149"/>
      <c r="AR575" s="149"/>
      <c r="AS575" s="149"/>
      <c r="AT575" s="149"/>
      <c r="AU575" s="153"/>
      <c r="AV575" s="197"/>
      <c r="AW575" s="180"/>
      <c r="AX575" s="149"/>
      <c r="AY575" s="149"/>
      <c r="AZ575" s="149"/>
      <c r="BA575" s="163"/>
      <c r="BB575" s="163" t="s">
        <v>1299</v>
      </c>
    </row>
    <row r="576" spans="1:54" s="181" customFormat="1" ht="75" customHeight="1" x14ac:dyDescent="0.25">
      <c r="A576" s="289">
        <v>7</v>
      </c>
      <c r="B576" s="183" t="s">
        <v>2303</v>
      </c>
      <c r="C576" s="289" t="s">
        <v>60</v>
      </c>
      <c r="D576" s="158" t="s">
        <v>530</v>
      </c>
      <c r="E576" s="289" t="s">
        <v>341</v>
      </c>
      <c r="F576" s="183" t="s">
        <v>999</v>
      </c>
      <c r="G576" s="183" t="s">
        <v>1313</v>
      </c>
      <c r="H576" s="183" t="s">
        <v>799</v>
      </c>
      <c r="I576" s="183" t="s">
        <v>799</v>
      </c>
      <c r="J576" s="289">
        <v>1</v>
      </c>
      <c r="K576" s="289"/>
      <c r="L576" s="289" t="s">
        <v>167</v>
      </c>
      <c r="M576" s="183"/>
      <c r="N576" s="183" t="s">
        <v>345</v>
      </c>
      <c r="O576" s="148">
        <v>416</v>
      </c>
      <c r="P576" s="148">
        <v>416</v>
      </c>
      <c r="Q576" s="190">
        <v>100</v>
      </c>
      <c r="R576" s="190">
        <v>160</v>
      </c>
      <c r="S576" s="148">
        <v>156</v>
      </c>
      <c r="T576" s="148"/>
      <c r="U576" s="148"/>
      <c r="V576" s="148"/>
      <c r="W576" s="149" t="s">
        <v>404</v>
      </c>
      <c r="X576" s="162" t="s">
        <v>540</v>
      </c>
      <c r="Y576" s="149" t="s">
        <v>71</v>
      </c>
      <c r="Z576" s="161">
        <v>46235</v>
      </c>
      <c r="AA576" s="161">
        <v>46244</v>
      </c>
      <c r="AB576" s="149"/>
      <c r="AC576" s="163"/>
      <c r="AD576" s="149"/>
      <c r="AE576" s="149"/>
      <c r="AF576" s="183" t="s">
        <v>1313</v>
      </c>
      <c r="AG576" s="163" t="s">
        <v>800</v>
      </c>
      <c r="AH576" s="149">
        <v>876</v>
      </c>
      <c r="AI576" s="149" t="s">
        <v>73</v>
      </c>
      <c r="AJ576" s="163">
        <v>1</v>
      </c>
      <c r="AK576" s="163">
        <v>52000000000</v>
      </c>
      <c r="AL576" s="163" t="s">
        <v>542</v>
      </c>
      <c r="AM576" s="161">
        <v>46254</v>
      </c>
      <c r="AN576" s="161">
        <v>46266</v>
      </c>
      <c r="AO576" s="161">
        <v>47118</v>
      </c>
      <c r="AP576" s="149" t="s">
        <v>1302</v>
      </c>
      <c r="AQ576" s="149"/>
      <c r="AR576" s="149"/>
      <c r="AS576" s="149"/>
      <c r="AT576" s="149"/>
      <c r="AU576" s="153"/>
      <c r="AV576" s="197"/>
      <c r="AW576" s="180"/>
      <c r="AX576" s="149"/>
      <c r="AY576" s="149"/>
      <c r="AZ576" s="149"/>
      <c r="BA576" s="163"/>
      <c r="BB576" s="163" t="s">
        <v>1299</v>
      </c>
    </row>
    <row r="577" spans="1:54" s="181" customFormat="1" ht="62.25" customHeight="1" x14ac:dyDescent="0.25">
      <c r="A577" s="289">
        <v>7</v>
      </c>
      <c r="B577" s="183" t="s">
        <v>2304</v>
      </c>
      <c r="C577" s="289" t="s">
        <v>60</v>
      </c>
      <c r="D577" s="158" t="s">
        <v>530</v>
      </c>
      <c r="E577" s="289" t="s">
        <v>341</v>
      </c>
      <c r="F577" s="183" t="s">
        <v>999</v>
      </c>
      <c r="G577" s="183" t="s">
        <v>1314</v>
      </c>
      <c r="H577" s="183" t="s">
        <v>799</v>
      </c>
      <c r="I577" s="183" t="s">
        <v>799</v>
      </c>
      <c r="J577" s="289">
        <v>1</v>
      </c>
      <c r="K577" s="289"/>
      <c r="L577" s="289" t="s">
        <v>167</v>
      </c>
      <c r="M577" s="183"/>
      <c r="N577" s="183" t="s">
        <v>345</v>
      </c>
      <c r="O577" s="148">
        <v>416</v>
      </c>
      <c r="P577" s="148">
        <v>416</v>
      </c>
      <c r="Q577" s="190">
        <v>60</v>
      </c>
      <c r="R577" s="190">
        <v>120</v>
      </c>
      <c r="S577" s="148">
        <v>120</v>
      </c>
      <c r="T577" s="148">
        <v>116</v>
      </c>
      <c r="U577" s="148"/>
      <c r="V577" s="148"/>
      <c r="W577" s="149" t="s">
        <v>404</v>
      </c>
      <c r="X577" s="162" t="s">
        <v>540</v>
      </c>
      <c r="Y577" s="149" t="s">
        <v>71</v>
      </c>
      <c r="Z577" s="161">
        <v>46204</v>
      </c>
      <c r="AA577" s="161">
        <v>46213</v>
      </c>
      <c r="AB577" s="149"/>
      <c r="AC577" s="163"/>
      <c r="AD577" s="149"/>
      <c r="AE577" s="149"/>
      <c r="AF577" s="183" t="s">
        <v>1314</v>
      </c>
      <c r="AG577" s="163" t="s">
        <v>800</v>
      </c>
      <c r="AH577" s="149">
        <v>876</v>
      </c>
      <c r="AI577" s="149" t="s">
        <v>73</v>
      </c>
      <c r="AJ577" s="163">
        <v>1</v>
      </c>
      <c r="AK577" s="163">
        <v>52000000000</v>
      </c>
      <c r="AL577" s="163" t="s">
        <v>542</v>
      </c>
      <c r="AM577" s="161">
        <v>46223</v>
      </c>
      <c r="AN577" s="161">
        <v>46235</v>
      </c>
      <c r="AO577" s="161">
        <v>47483</v>
      </c>
      <c r="AP577" s="149" t="s">
        <v>1315</v>
      </c>
      <c r="AQ577" s="149"/>
      <c r="AR577" s="149"/>
      <c r="AS577" s="149"/>
      <c r="AT577" s="149"/>
      <c r="AU577" s="153"/>
      <c r="AV577" s="197"/>
      <c r="AW577" s="180"/>
      <c r="AX577" s="149"/>
      <c r="AY577" s="149"/>
      <c r="AZ577" s="149"/>
      <c r="BA577" s="163"/>
      <c r="BB577" s="163" t="s">
        <v>1299</v>
      </c>
    </row>
    <row r="578" spans="1:54" s="181" customFormat="1" ht="57" customHeight="1" x14ac:dyDescent="0.25">
      <c r="A578" s="289">
        <v>7</v>
      </c>
      <c r="B578" s="183" t="s">
        <v>2305</v>
      </c>
      <c r="C578" s="289" t="s">
        <v>60</v>
      </c>
      <c r="D578" s="158" t="s">
        <v>530</v>
      </c>
      <c r="E578" s="289" t="s">
        <v>341</v>
      </c>
      <c r="F578" s="183" t="s">
        <v>999</v>
      </c>
      <c r="G578" s="183" t="s">
        <v>1316</v>
      </c>
      <c r="H578" s="183" t="s">
        <v>799</v>
      </c>
      <c r="I578" s="183" t="s">
        <v>799</v>
      </c>
      <c r="J578" s="289">
        <v>1</v>
      </c>
      <c r="K578" s="289"/>
      <c r="L578" s="289" t="s">
        <v>167</v>
      </c>
      <c r="M578" s="183"/>
      <c r="N578" s="183" t="s">
        <v>345</v>
      </c>
      <c r="O578" s="148">
        <v>416</v>
      </c>
      <c r="P578" s="148">
        <v>416</v>
      </c>
      <c r="Q578" s="190">
        <v>100</v>
      </c>
      <c r="R578" s="190">
        <v>200</v>
      </c>
      <c r="S578" s="148">
        <v>116</v>
      </c>
      <c r="T578" s="148"/>
      <c r="U578" s="148"/>
      <c r="V578" s="148"/>
      <c r="W578" s="149" t="s">
        <v>404</v>
      </c>
      <c r="X578" s="162" t="s">
        <v>540</v>
      </c>
      <c r="Y578" s="149" t="s">
        <v>71</v>
      </c>
      <c r="Z578" s="153">
        <v>46235</v>
      </c>
      <c r="AA578" s="161">
        <v>46244</v>
      </c>
      <c r="AB578" s="149"/>
      <c r="AC578" s="163"/>
      <c r="AD578" s="149"/>
      <c r="AE578" s="149"/>
      <c r="AF578" s="183" t="s">
        <v>1316</v>
      </c>
      <c r="AG578" s="163" t="s">
        <v>800</v>
      </c>
      <c r="AH578" s="149">
        <v>876</v>
      </c>
      <c r="AI578" s="149" t="s">
        <v>73</v>
      </c>
      <c r="AJ578" s="163">
        <v>1</v>
      </c>
      <c r="AK578" s="163">
        <v>52000000000</v>
      </c>
      <c r="AL578" s="163" t="s">
        <v>542</v>
      </c>
      <c r="AM578" s="161">
        <v>46254</v>
      </c>
      <c r="AN578" s="161">
        <v>46266</v>
      </c>
      <c r="AO578" s="153">
        <v>47118</v>
      </c>
      <c r="AP578" s="149" t="s">
        <v>1302</v>
      </c>
      <c r="AQ578" s="149"/>
      <c r="AR578" s="149"/>
      <c r="AS578" s="149"/>
      <c r="AT578" s="149"/>
      <c r="AU578" s="153"/>
      <c r="AV578" s="197"/>
      <c r="AW578" s="180"/>
      <c r="AX578" s="149"/>
      <c r="AY578" s="149"/>
      <c r="AZ578" s="149"/>
      <c r="BA578" s="163"/>
      <c r="BB578" s="163" t="s">
        <v>1299</v>
      </c>
    </row>
    <row r="579" spans="1:54" s="181" customFormat="1" ht="63.75" x14ac:dyDescent="0.25">
      <c r="A579" s="289">
        <v>7</v>
      </c>
      <c r="B579" s="183" t="s">
        <v>2306</v>
      </c>
      <c r="C579" s="289" t="s">
        <v>60</v>
      </c>
      <c r="D579" s="158" t="s">
        <v>530</v>
      </c>
      <c r="E579" s="289" t="s">
        <v>341</v>
      </c>
      <c r="F579" s="183" t="s">
        <v>999</v>
      </c>
      <c r="G579" s="163" t="s">
        <v>1317</v>
      </c>
      <c r="H579" s="183" t="s">
        <v>799</v>
      </c>
      <c r="I579" s="183" t="s">
        <v>799</v>
      </c>
      <c r="J579" s="289">
        <v>1</v>
      </c>
      <c r="K579" s="289"/>
      <c r="L579" s="289" t="s">
        <v>167</v>
      </c>
      <c r="M579" s="183"/>
      <c r="N579" s="183" t="s">
        <v>345</v>
      </c>
      <c r="O579" s="148">
        <v>495</v>
      </c>
      <c r="P579" s="148">
        <v>495</v>
      </c>
      <c r="Q579" s="190">
        <v>100</v>
      </c>
      <c r="R579" s="190">
        <v>200</v>
      </c>
      <c r="S579" s="148">
        <v>116</v>
      </c>
      <c r="T579" s="148"/>
      <c r="U579" s="148"/>
      <c r="V579" s="148"/>
      <c r="W579" s="149" t="s">
        <v>404</v>
      </c>
      <c r="X579" s="162" t="s">
        <v>540</v>
      </c>
      <c r="Y579" s="149" t="s">
        <v>71</v>
      </c>
      <c r="Z579" s="153">
        <v>46143</v>
      </c>
      <c r="AA579" s="161">
        <v>46218</v>
      </c>
      <c r="AB579" s="149"/>
      <c r="AC579" s="149"/>
      <c r="AD579" s="149"/>
      <c r="AE579" s="149"/>
      <c r="AF579" s="163" t="s">
        <v>1317</v>
      </c>
      <c r="AG579" s="163" t="s">
        <v>800</v>
      </c>
      <c r="AH579" s="149">
        <v>876</v>
      </c>
      <c r="AI579" s="149" t="s">
        <v>73</v>
      </c>
      <c r="AJ579" s="163">
        <v>1</v>
      </c>
      <c r="AK579" s="163">
        <v>52000000000</v>
      </c>
      <c r="AL579" s="163" t="s">
        <v>542</v>
      </c>
      <c r="AM579" s="161">
        <v>46228</v>
      </c>
      <c r="AN579" s="161">
        <v>46235</v>
      </c>
      <c r="AO579" s="153">
        <v>47118</v>
      </c>
      <c r="AP579" s="149" t="s">
        <v>1302</v>
      </c>
      <c r="AQ579" s="149"/>
      <c r="AR579" s="149"/>
      <c r="AS579" s="149"/>
      <c r="AT579" s="149"/>
      <c r="AU579" s="153"/>
      <c r="AV579" s="197"/>
      <c r="AW579" s="180"/>
      <c r="AX579" s="149"/>
      <c r="AY579" s="149"/>
      <c r="AZ579" s="149"/>
      <c r="BA579" s="163"/>
      <c r="BB579" s="163"/>
    </row>
    <row r="580" spans="1:54" s="181" customFormat="1" ht="79.5" customHeight="1" x14ac:dyDescent="0.25">
      <c r="A580" s="289">
        <v>7</v>
      </c>
      <c r="B580" s="183" t="s">
        <v>2307</v>
      </c>
      <c r="C580" s="289" t="s">
        <v>60</v>
      </c>
      <c r="D580" s="158" t="s">
        <v>530</v>
      </c>
      <c r="E580" s="289" t="s">
        <v>341</v>
      </c>
      <c r="F580" s="183" t="s">
        <v>999</v>
      </c>
      <c r="G580" s="306" t="s">
        <v>1318</v>
      </c>
      <c r="H580" s="183" t="s">
        <v>799</v>
      </c>
      <c r="I580" s="183" t="s">
        <v>799</v>
      </c>
      <c r="J580" s="289">
        <v>1</v>
      </c>
      <c r="K580" s="289"/>
      <c r="L580" s="289" t="s">
        <v>167</v>
      </c>
      <c r="M580" s="183"/>
      <c r="N580" s="183" t="s">
        <v>345</v>
      </c>
      <c r="O580" s="148">
        <v>495</v>
      </c>
      <c r="P580" s="148">
        <v>495</v>
      </c>
      <c r="Q580" s="148">
        <v>300</v>
      </c>
      <c r="R580" s="148">
        <v>195</v>
      </c>
      <c r="S580" s="148"/>
      <c r="T580" s="148"/>
      <c r="U580" s="148"/>
      <c r="V580" s="148"/>
      <c r="W580" s="149" t="s">
        <v>404</v>
      </c>
      <c r="X580" s="162" t="s">
        <v>540</v>
      </c>
      <c r="Y580" s="149" t="s">
        <v>71</v>
      </c>
      <c r="Z580" s="153">
        <v>46143</v>
      </c>
      <c r="AA580" s="161">
        <v>46157</v>
      </c>
      <c r="AB580" s="149"/>
      <c r="AC580" s="163"/>
      <c r="AD580" s="149"/>
      <c r="AE580" s="149"/>
      <c r="AF580" s="149" t="s">
        <v>1318</v>
      </c>
      <c r="AG580" s="163" t="s">
        <v>800</v>
      </c>
      <c r="AH580" s="149">
        <v>876</v>
      </c>
      <c r="AI580" s="149" t="s">
        <v>73</v>
      </c>
      <c r="AJ580" s="163">
        <v>1</v>
      </c>
      <c r="AK580" s="163">
        <v>52000000000</v>
      </c>
      <c r="AL580" s="163" t="s">
        <v>542</v>
      </c>
      <c r="AM580" s="161">
        <v>46162</v>
      </c>
      <c r="AN580" s="161">
        <v>46174</v>
      </c>
      <c r="AO580" s="153">
        <v>46507</v>
      </c>
      <c r="AP580" s="149" t="s">
        <v>1319</v>
      </c>
      <c r="AQ580" s="149"/>
      <c r="AR580" s="149"/>
      <c r="AS580" s="149"/>
      <c r="AT580" s="149"/>
      <c r="AU580" s="153"/>
      <c r="AV580" s="197"/>
      <c r="AW580" s="180"/>
      <c r="AX580" s="149"/>
      <c r="AY580" s="149"/>
      <c r="AZ580" s="149"/>
      <c r="BA580" s="163"/>
      <c r="BB580" s="163" t="s">
        <v>1299</v>
      </c>
    </row>
    <row r="581" spans="1:54" s="181" customFormat="1" ht="76.5" x14ac:dyDescent="0.25">
      <c r="A581" s="289">
        <v>7</v>
      </c>
      <c r="B581" s="183" t="s">
        <v>2308</v>
      </c>
      <c r="C581" s="289" t="s">
        <v>60</v>
      </c>
      <c r="D581" s="158" t="s">
        <v>530</v>
      </c>
      <c r="E581" s="289" t="s">
        <v>341</v>
      </c>
      <c r="F581" s="183" t="s">
        <v>999</v>
      </c>
      <c r="G581" s="306" t="s">
        <v>1320</v>
      </c>
      <c r="H581" s="183" t="s">
        <v>799</v>
      </c>
      <c r="I581" s="183" t="s">
        <v>799</v>
      </c>
      <c r="J581" s="289">
        <v>1</v>
      </c>
      <c r="K581" s="289"/>
      <c r="L581" s="289" t="s">
        <v>167</v>
      </c>
      <c r="M581" s="183"/>
      <c r="N581" s="183" t="s">
        <v>345</v>
      </c>
      <c r="O581" s="148">
        <v>800</v>
      </c>
      <c r="P581" s="148">
        <v>800</v>
      </c>
      <c r="Q581" s="148"/>
      <c r="R581" s="148">
        <v>700</v>
      </c>
      <c r="S581" s="148">
        <v>100</v>
      </c>
      <c r="T581" s="286"/>
      <c r="U581" s="286"/>
      <c r="V581" s="286"/>
      <c r="W581" s="283" t="s">
        <v>2522</v>
      </c>
      <c r="X581" s="162" t="s">
        <v>540</v>
      </c>
      <c r="Y581" s="149" t="s">
        <v>71</v>
      </c>
      <c r="Z581" s="153">
        <v>46280</v>
      </c>
      <c r="AA581" s="151">
        <v>46346</v>
      </c>
      <c r="AB581" s="149"/>
      <c r="AC581" s="166"/>
      <c r="AD581" s="149"/>
      <c r="AE581" s="149"/>
      <c r="AF581" s="149" t="s">
        <v>1320</v>
      </c>
      <c r="AG581" s="166" t="s">
        <v>800</v>
      </c>
      <c r="AH581" s="149">
        <v>876</v>
      </c>
      <c r="AI581" s="149" t="s">
        <v>73</v>
      </c>
      <c r="AJ581" s="166">
        <v>1</v>
      </c>
      <c r="AK581" s="166">
        <v>52000000000</v>
      </c>
      <c r="AL581" s="166" t="s">
        <v>542</v>
      </c>
      <c r="AM581" s="151">
        <v>46366</v>
      </c>
      <c r="AN581" s="151">
        <v>46388</v>
      </c>
      <c r="AO581" s="153">
        <v>46904</v>
      </c>
      <c r="AP581" s="149" t="s">
        <v>1321</v>
      </c>
      <c r="AQ581" s="149"/>
      <c r="AR581" s="149"/>
      <c r="AS581" s="149"/>
      <c r="AT581" s="149"/>
      <c r="AU581" s="153"/>
      <c r="AV581" s="197"/>
      <c r="AW581" s="180"/>
      <c r="AX581" s="149"/>
      <c r="AY581" s="149"/>
      <c r="AZ581" s="166"/>
      <c r="BA581" s="166"/>
      <c r="BB581" s="166"/>
    </row>
    <row r="582" spans="1:54" s="181" customFormat="1" ht="76.5" x14ac:dyDescent="0.25">
      <c r="A582" s="289">
        <v>7</v>
      </c>
      <c r="B582" s="183" t="s">
        <v>2309</v>
      </c>
      <c r="C582" s="289" t="s">
        <v>60</v>
      </c>
      <c r="D582" s="158" t="s">
        <v>530</v>
      </c>
      <c r="E582" s="289" t="s">
        <v>341</v>
      </c>
      <c r="F582" s="183" t="s">
        <v>999</v>
      </c>
      <c r="G582" s="306" t="s">
        <v>1322</v>
      </c>
      <c r="H582" s="183" t="s">
        <v>799</v>
      </c>
      <c r="I582" s="183" t="s">
        <v>799</v>
      </c>
      <c r="J582" s="289">
        <v>1</v>
      </c>
      <c r="K582" s="289"/>
      <c r="L582" s="289" t="s">
        <v>167</v>
      </c>
      <c r="M582" s="183"/>
      <c r="N582" s="183" t="s">
        <v>345</v>
      </c>
      <c r="O582" s="148">
        <v>1400</v>
      </c>
      <c r="P582" s="148">
        <v>1400</v>
      </c>
      <c r="Q582" s="148"/>
      <c r="R582" s="148">
        <v>1000</v>
      </c>
      <c r="S582" s="148">
        <v>400</v>
      </c>
      <c r="T582" s="286"/>
      <c r="U582" s="286"/>
      <c r="V582" s="286"/>
      <c r="W582" s="283" t="s">
        <v>2522</v>
      </c>
      <c r="X582" s="162" t="s">
        <v>540</v>
      </c>
      <c r="Y582" s="149" t="s">
        <v>71</v>
      </c>
      <c r="Z582" s="153">
        <v>46280</v>
      </c>
      <c r="AA582" s="151">
        <v>46346</v>
      </c>
      <c r="AB582" s="149"/>
      <c r="AC582" s="149"/>
      <c r="AD582" s="149"/>
      <c r="AE582" s="149"/>
      <c r="AF582" s="149" t="s">
        <v>1322</v>
      </c>
      <c r="AG582" s="166" t="s">
        <v>800</v>
      </c>
      <c r="AH582" s="149">
        <v>876</v>
      </c>
      <c r="AI582" s="149" t="s">
        <v>73</v>
      </c>
      <c r="AJ582" s="166">
        <v>1</v>
      </c>
      <c r="AK582" s="166">
        <v>52000000000</v>
      </c>
      <c r="AL582" s="166" t="s">
        <v>542</v>
      </c>
      <c r="AM582" s="151">
        <v>46366</v>
      </c>
      <c r="AN582" s="151">
        <v>46388</v>
      </c>
      <c r="AO582" s="153">
        <v>46904</v>
      </c>
      <c r="AP582" s="149" t="s">
        <v>1321</v>
      </c>
      <c r="AQ582" s="149"/>
      <c r="AR582" s="149"/>
      <c r="AS582" s="149"/>
      <c r="AT582" s="149"/>
      <c r="AU582" s="153"/>
      <c r="AV582" s="197"/>
      <c r="AW582" s="180"/>
      <c r="AX582" s="149"/>
      <c r="AY582" s="149"/>
      <c r="AZ582" s="166"/>
      <c r="BA582" s="166"/>
      <c r="BB582" s="166"/>
    </row>
    <row r="583" spans="1:54" s="181" customFormat="1" ht="63.75" x14ac:dyDescent="0.25">
      <c r="A583" s="289">
        <v>7</v>
      </c>
      <c r="B583" s="183" t="s">
        <v>2310</v>
      </c>
      <c r="C583" s="289" t="s">
        <v>60</v>
      </c>
      <c r="D583" s="158" t="s">
        <v>530</v>
      </c>
      <c r="E583" s="289" t="s">
        <v>341</v>
      </c>
      <c r="F583" s="288" t="s">
        <v>1323</v>
      </c>
      <c r="G583" s="305" t="s">
        <v>1324</v>
      </c>
      <c r="H583" s="289" t="s">
        <v>814</v>
      </c>
      <c r="I583" s="289" t="s">
        <v>806</v>
      </c>
      <c r="J583" s="289">
        <v>2</v>
      </c>
      <c r="K583" s="288"/>
      <c r="L583" s="289" t="s">
        <v>167</v>
      </c>
      <c r="M583" s="289"/>
      <c r="N583" s="289" t="s">
        <v>345</v>
      </c>
      <c r="O583" s="286">
        <v>1000</v>
      </c>
      <c r="P583" s="286">
        <v>1000</v>
      </c>
      <c r="Q583" s="286">
        <v>135</v>
      </c>
      <c r="R583" s="286">
        <v>500</v>
      </c>
      <c r="S583" s="286">
        <v>365</v>
      </c>
      <c r="T583" s="286"/>
      <c r="U583" s="286"/>
      <c r="V583" s="286"/>
      <c r="W583" s="149" t="s">
        <v>87</v>
      </c>
      <c r="X583" s="162" t="s">
        <v>540</v>
      </c>
      <c r="Y583" s="149" t="s">
        <v>71</v>
      </c>
      <c r="Z583" s="151">
        <v>46042</v>
      </c>
      <c r="AA583" s="151">
        <v>46082</v>
      </c>
      <c r="AB583" s="166"/>
      <c r="AC583" s="166"/>
      <c r="AD583" s="166"/>
      <c r="AE583" s="166"/>
      <c r="AF583" s="166" t="s">
        <v>1324</v>
      </c>
      <c r="AG583" s="166" t="s">
        <v>800</v>
      </c>
      <c r="AH583" s="149">
        <v>876</v>
      </c>
      <c r="AI583" s="149" t="s">
        <v>73</v>
      </c>
      <c r="AJ583" s="166">
        <v>1</v>
      </c>
      <c r="AK583" s="166">
        <v>52000000000</v>
      </c>
      <c r="AL583" s="166" t="s">
        <v>542</v>
      </c>
      <c r="AM583" s="151">
        <v>46101</v>
      </c>
      <c r="AN583" s="151">
        <v>46113</v>
      </c>
      <c r="AO583" s="153">
        <v>46386</v>
      </c>
      <c r="AP583" s="149">
        <v>2026</v>
      </c>
      <c r="AQ583" s="166"/>
      <c r="AR583" s="166"/>
      <c r="AS583" s="166"/>
      <c r="AT583" s="166"/>
      <c r="AU583" s="166"/>
      <c r="AV583" s="166"/>
      <c r="AW583" s="166"/>
      <c r="AX583" s="166"/>
      <c r="AY583" s="166"/>
      <c r="AZ583" s="166"/>
      <c r="BA583" s="166"/>
      <c r="BB583" s="166"/>
    </row>
    <row r="584" spans="1:54" s="181" customFormat="1" ht="80.25" customHeight="1" x14ac:dyDescent="0.25">
      <c r="A584" s="289">
        <v>7</v>
      </c>
      <c r="B584" s="183" t="s">
        <v>2311</v>
      </c>
      <c r="C584" s="289" t="s">
        <v>60</v>
      </c>
      <c r="D584" s="158" t="s">
        <v>530</v>
      </c>
      <c r="E584" s="289" t="s">
        <v>341</v>
      </c>
      <c r="F584" s="289" t="s">
        <v>797</v>
      </c>
      <c r="G584" s="306" t="s">
        <v>1325</v>
      </c>
      <c r="H584" s="289" t="s">
        <v>799</v>
      </c>
      <c r="I584" s="289" t="s">
        <v>799</v>
      </c>
      <c r="J584" s="289">
        <v>1</v>
      </c>
      <c r="K584" s="289"/>
      <c r="L584" s="289" t="s">
        <v>167</v>
      </c>
      <c r="M584" s="289"/>
      <c r="N584" s="289" t="s">
        <v>345</v>
      </c>
      <c r="O584" s="286">
        <v>75</v>
      </c>
      <c r="P584" s="286">
        <v>75</v>
      </c>
      <c r="Q584" s="286"/>
      <c r="R584" s="286">
        <v>75</v>
      </c>
      <c r="S584" s="148"/>
      <c r="T584" s="148"/>
      <c r="U584" s="148"/>
      <c r="V584" s="148"/>
      <c r="W584" s="149" t="s">
        <v>404</v>
      </c>
      <c r="X584" s="162" t="s">
        <v>540</v>
      </c>
      <c r="Y584" s="149" t="s">
        <v>378</v>
      </c>
      <c r="Z584" s="153">
        <v>46327</v>
      </c>
      <c r="AA584" s="151">
        <v>46336</v>
      </c>
      <c r="AB584" s="149"/>
      <c r="AC584" s="149"/>
      <c r="AD584" s="149"/>
      <c r="AE584" s="149"/>
      <c r="AF584" s="149" t="s">
        <v>1325</v>
      </c>
      <c r="AG584" s="166" t="s">
        <v>800</v>
      </c>
      <c r="AH584" s="149">
        <v>876</v>
      </c>
      <c r="AI584" s="149" t="s">
        <v>73</v>
      </c>
      <c r="AJ584" s="166">
        <v>1</v>
      </c>
      <c r="AK584" s="166">
        <v>52000000000</v>
      </c>
      <c r="AL584" s="166" t="s">
        <v>542</v>
      </c>
      <c r="AM584" s="151">
        <v>46346</v>
      </c>
      <c r="AN584" s="151">
        <v>46346</v>
      </c>
      <c r="AO584" s="153">
        <v>46387</v>
      </c>
      <c r="AP584" s="149">
        <v>2026</v>
      </c>
      <c r="AQ584" s="149"/>
      <c r="AR584" s="149"/>
      <c r="AS584" s="149"/>
      <c r="AT584" s="149"/>
      <c r="AU584" s="153"/>
      <c r="AV584" s="197"/>
      <c r="AW584" s="180"/>
      <c r="AX584" s="149"/>
      <c r="AY584" s="149"/>
      <c r="AZ584" s="149"/>
      <c r="BA584" s="166"/>
      <c r="BB584" s="166" t="s">
        <v>1326</v>
      </c>
    </row>
    <row r="585" spans="1:54" s="181" customFormat="1" ht="117.95" customHeight="1" x14ac:dyDescent="0.25">
      <c r="A585" s="289">
        <v>7</v>
      </c>
      <c r="B585" s="183" t="s">
        <v>2312</v>
      </c>
      <c r="C585" s="289" t="s">
        <v>60</v>
      </c>
      <c r="D585" s="158" t="s">
        <v>530</v>
      </c>
      <c r="E585" s="289" t="s">
        <v>341</v>
      </c>
      <c r="F585" s="289" t="s">
        <v>797</v>
      </c>
      <c r="G585" s="306" t="s">
        <v>1327</v>
      </c>
      <c r="H585" s="289" t="s">
        <v>799</v>
      </c>
      <c r="I585" s="289" t="s">
        <v>799</v>
      </c>
      <c r="J585" s="289">
        <v>1</v>
      </c>
      <c r="K585" s="289"/>
      <c r="L585" s="289" t="s">
        <v>167</v>
      </c>
      <c r="M585" s="289"/>
      <c r="N585" s="289" t="s">
        <v>345</v>
      </c>
      <c r="O585" s="286">
        <v>95</v>
      </c>
      <c r="P585" s="286">
        <v>95</v>
      </c>
      <c r="Q585" s="286">
        <v>95</v>
      </c>
      <c r="R585" s="286"/>
      <c r="S585" s="148"/>
      <c r="T585" s="148"/>
      <c r="U585" s="148"/>
      <c r="V585" s="148"/>
      <c r="W585" s="149" t="s">
        <v>404</v>
      </c>
      <c r="X585" s="162" t="s">
        <v>540</v>
      </c>
      <c r="Y585" s="149" t="s">
        <v>378</v>
      </c>
      <c r="Z585" s="153">
        <v>46336</v>
      </c>
      <c r="AA585" s="151">
        <v>46341</v>
      </c>
      <c r="AB585" s="149"/>
      <c r="AC585" s="149"/>
      <c r="AD585" s="149"/>
      <c r="AE585" s="149"/>
      <c r="AF585" s="149" t="s">
        <v>1327</v>
      </c>
      <c r="AG585" s="166" t="s">
        <v>800</v>
      </c>
      <c r="AH585" s="149">
        <v>876</v>
      </c>
      <c r="AI585" s="149" t="s">
        <v>73</v>
      </c>
      <c r="AJ585" s="166">
        <v>1</v>
      </c>
      <c r="AK585" s="166">
        <v>52000000000</v>
      </c>
      <c r="AL585" s="166" t="s">
        <v>542</v>
      </c>
      <c r="AM585" s="151">
        <v>46357</v>
      </c>
      <c r="AN585" s="151">
        <v>46357</v>
      </c>
      <c r="AO585" s="153">
        <v>46387</v>
      </c>
      <c r="AP585" s="149">
        <v>2026</v>
      </c>
      <c r="AQ585" s="149"/>
      <c r="AR585" s="149"/>
      <c r="AS585" s="149"/>
      <c r="AT585" s="149"/>
      <c r="AU585" s="153"/>
      <c r="AV585" s="197"/>
      <c r="AW585" s="180"/>
      <c r="AX585" s="149"/>
      <c r="AY585" s="149"/>
      <c r="AZ585" s="149"/>
      <c r="BA585" s="166"/>
      <c r="BB585" s="166" t="s">
        <v>1326</v>
      </c>
    </row>
    <row r="586" spans="1:54" s="181" customFormat="1" ht="132" customHeight="1" x14ac:dyDescent="0.25">
      <c r="A586" s="289">
        <v>7</v>
      </c>
      <c r="B586" s="183" t="s">
        <v>2313</v>
      </c>
      <c r="C586" s="289" t="s">
        <v>60</v>
      </c>
      <c r="D586" s="158" t="s">
        <v>530</v>
      </c>
      <c r="E586" s="289" t="s">
        <v>341</v>
      </c>
      <c r="F586" s="289" t="s">
        <v>797</v>
      </c>
      <c r="G586" s="306" t="s">
        <v>1328</v>
      </c>
      <c r="H586" s="289" t="s">
        <v>799</v>
      </c>
      <c r="I586" s="289" t="s">
        <v>799</v>
      </c>
      <c r="J586" s="289">
        <v>1</v>
      </c>
      <c r="K586" s="289"/>
      <c r="L586" s="289" t="s">
        <v>167</v>
      </c>
      <c r="M586" s="289"/>
      <c r="N586" s="289" t="s">
        <v>345</v>
      </c>
      <c r="O586" s="286">
        <v>60</v>
      </c>
      <c r="P586" s="286">
        <v>60</v>
      </c>
      <c r="Q586" s="286">
        <v>60</v>
      </c>
      <c r="R586" s="286"/>
      <c r="S586" s="148"/>
      <c r="T586" s="148"/>
      <c r="U586" s="148"/>
      <c r="V586" s="148"/>
      <c r="W586" s="149" t="s">
        <v>404</v>
      </c>
      <c r="X586" s="162" t="s">
        <v>540</v>
      </c>
      <c r="Y586" s="149" t="s">
        <v>378</v>
      </c>
      <c r="Z586" s="150">
        <v>46041</v>
      </c>
      <c r="AA586" s="151">
        <v>46054</v>
      </c>
      <c r="AB586" s="149"/>
      <c r="AC586" s="149"/>
      <c r="AD586" s="149"/>
      <c r="AE586" s="149"/>
      <c r="AF586" s="149" t="s">
        <v>1328</v>
      </c>
      <c r="AG586" s="166" t="s">
        <v>800</v>
      </c>
      <c r="AH586" s="149">
        <v>876</v>
      </c>
      <c r="AI586" s="149" t="s">
        <v>73</v>
      </c>
      <c r="AJ586" s="166">
        <v>1</v>
      </c>
      <c r="AK586" s="166">
        <v>52000000000</v>
      </c>
      <c r="AL586" s="166" t="s">
        <v>542</v>
      </c>
      <c r="AM586" s="151">
        <v>46054</v>
      </c>
      <c r="AN586" s="151">
        <v>46054</v>
      </c>
      <c r="AO586" s="153">
        <v>46387</v>
      </c>
      <c r="AP586" s="149">
        <v>2026</v>
      </c>
      <c r="AQ586" s="149"/>
      <c r="AR586" s="149"/>
      <c r="AS586" s="149"/>
      <c r="AT586" s="149"/>
      <c r="AU586" s="153"/>
      <c r="AV586" s="197"/>
      <c r="AW586" s="180"/>
      <c r="AX586" s="149"/>
      <c r="AY586" s="149"/>
      <c r="AZ586" s="149"/>
      <c r="BA586" s="166"/>
      <c r="BB586" s="166" t="s">
        <v>1326</v>
      </c>
    </row>
    <row r="587" spans="1:54" s="181" customFormat="1" ht="105" customHeight="1" x14ac:dyDescent="0.25">
      <c r="A587" s="289">
        <v>7</v>
      </c>
      <c r="B587" s="183" t="s">
        <v>2314</v>
      </c>
      <c r="C587" s="289" t="s">
        <v>60</v>
      </c>
      <c r="D587" s="158" t="s">
        <v>530</v>
      </c>
      <c r="E587" s="289" t="s">
        <v>341</v>
      </c>
      <c r="F587" s="289" t="s">
        <v>797</v>
      </c>
      <c r="G587" s="306" t="s">
        <v>1329</v>
      </c>
      <c r="H587" s="289" t="s">
        <v>799</v>
      </c>
      <c r="I587" s="289" t="s">
        <v>799</v>
      </c>
      <c r="J587" s="289">
        <v>1</v>
      </c>
      <c r="K587" s="289"/>
      <c r="L587" s="289" t="s">
        <v>167</v>
      </c>
      <c r="M587" s="289"/>
      <c r="N587" s="289" t="s">
        <v>345</v>
      </c>
      <c r="O587" s="286">
        <v>80</v>
      </c>
      <c r="P587" s="286">
        <v>80</v>
      </c>
      <c r="Q587" s="286">
        <v>80</v>
      </c>
      <c r="R587" s="286"/>
      <c r="S587" s="165"/>
      <c r="T587" s="148"/>
      <c r="U587" s="148"/>
      <c r="V587" s="148"/>
      <c r="W587" s="149" t="s">
        <v>404</v>
      </c>
      <c r="X587" s="162" t="s">
        <v>540</v>
      </c>
      <c r="Y587" s="149" t="s">
        <v>378</v>
      </c>
      <c r="Z587" s="153">
        <v>46063</v>
      </c>
      <c r="AA587" s="151">
        <v>46068</v>
      </c>
      <c r="AB587" s="166"/>
      <c r="AC587" s="166"/>
      <c r="AD587" s="166"/>
      <c r="AE587" s="166"/>
      <c r="AF587" s="149" t="s">
        <v>1329</v>
      </c>
      <c r="AG587" s="166" t="s">
        <v>800</v>
      </c>
      <c r="AH587" s="149">
        <v>876</v>
      </c>
      <c r="AI587" s="149" t="s">
        <v>73</v>
      </c>
      <c r="AJ587" s="166">
        <v>1</v>
      </c>
      <c r="AK587" s="166">
        <v>52000000000</v>
      </c>
      <c r="AL587" s="166" t="s">
        <v>542</v>
      </c>
      <c r="AM587" s="151">
        <v>46082</v>
      </c>
      <c r="AN587" s="151">
        <v>46082</v>
      </c>
      <c r="AO587" s="153">
        <v>46387</v>
      </c>
      <c r="AP587" s="149">
        <v>2026</v>
      </c>
      <c r="AQ587" s="149"/>
      <c r="AR587" s="149"/>
      <c r="AS587" s="166"/>
      <c r="AT587" s="166"/>
      <c r="AU587" s="166"/>
      <c r="AV587" s="166"/>
      <c r="AW587" s="166"/>
      <c r="AX587" s="166"/>
      <c r="AY587" s="166"/>
      <c r="AZ587" s="166"/>
      <c r="BA587" s="166"/>
      <c r="BB587" s="166" t="s">
        <v>1326</v>
      </c>
    </row>
    <row r="588" spans="1:54" s="181" customFormat="1" ht="130.69999999999999" customHeight="1" x14ac:dyDescent="0.25">
      <c r="A588" s="289">
        <v>7</v>
      </c>
      <c r="B588" s="183" t="s">
        <v>2315</v>
      </c>
      <c r="C588" s="289" t="s">
        <v>60</v>
      </c>
      <c r="D588" s="158" t="s">
        <v>530</v>
      </c>
      <c r="E588" s="289" t="s">
        <v>341</v>
      </c>
      <c r="F588" s="289" t="s">
        <v>797</v>
      </c>
      <c r="G588" s="306" t="s">
        <v>1330</v>
      </c>
      <c r="H588" s="289" t="s">
        <v>799</v>
      </c>
      <c r="I588" s="289" t="s">
        <v>799</v>
      </c>
      <c r="J588" s="289">
        <v>1</v>
      </c>
      <c r="K588" s="289"/>
      <c r="L588" s="289" t="s">
        <v>167</v>
      </c>
      <c r="M588" s="289"/>
      <c r="N588" s="289" t="s">
        <v>345</v>
      </c>
      <c r="O588" s="286">
        <v>495</v>
      </c>
      <c r="P588" s="286">
        <v>495</v>
      </c>
      <c r="Q588" s="286">
        <v>495</v>
      </c>
      <c r="R588" s="286"/>
      <c r="S588" s="165"/>
      <c r="T588" s="165"/>
      <c r="U588" s="165"/>
      <c r="V588" s="165"/>
      <c r="W588" s="149" t="s">
        <v>404</v>
      </c>
      <c r="X588" s="162" t="s">
        <v>540</v>
      </c>
      <c r="Y588" s="149" t="s">
        <v>71</v>
      </c>
      <c r="Z588" s="150">
        <v>46041</v>
      </c>
      <c r="AA588" s="151">
        <v>46054</v>
      </c>
      <c r="AB588" s="166"/>
      <c r="AC588" s="166"/>
      <c r="AD588" s="166"/>
      <c r="AE588" s="166"/>
      <c r="AF588" s="149" t="s">
        <v>1330</v>
      </c>
      <c r="AG588" s="166" t="s">
        <v>800</v>
      </c>
      <c r="AH588" s="149">
        <v>876</v>
      </c>
      <c r="AI588" s="149" t="s">
        <v>73</v>
      </c>
      <c r="AJ588" s="166">
        <v>1</v>
      </c>
      <c r="AK588" s="166">
        <v>52000000000</v>
      </c>
      <c r="AL588" s="166" t="s">
        <v>542</v>
      </c>
      <c r="AM588" s="151">
        <v>46054</v>
      </c>
      <c r="AN588" s="151">
        <v>46054</v>
      </c>
      <c r="AO588" s="153">
        <v>46387</v>
      </c>
      <c r="AP588" s="149">
        <v>2026</v>
      </c>
      <c r="AQ588" s="166"/>
      <c r="AR588" s="166"/>
      <c r="AS588" s="166"/>
      <c r="AT588" s="166"/>
      <c r="AU588" s="166"/>
      <c r="AV588" s="166"/>
      <c r="AW588" s="166"/>
      <c r="AX588" s="166"/>
      <c r="AY588" s="166"/>
      <c r="AZ588" s="166"/>
      <c r="BA588" s="166"/>
      <c r="BB588" s="166" t="s">
        <v>1326</v>
      </c>
    </row>
    <row r="589" spans="1:54" s="181" customFormat="1" ht="130.69999999999999" customHeight="1" x14ac:dyDescent="0.25">
      <c r="A589" s="289">
        <v>7</v>
      </c>
      <c r="B589" s="183" t="s">
        <v>2316</v>
      </c>
      <c r="C589" s="289" t="s">
        <v>60</v>
      </c>
      <c r="D589" s="158" t="s">
        <v>530</v>
      </c>
      <c r="E589" s="289" t="s">
        <v>341</v>
      </c>
      <c r="F589" s="289" t="s">
        <v>797</v>
      </c>
      <c r="G589" s="306" t="s">
        <v>1331</v>
      </c>
      <c r="H589" s="289" t="s">
        <v>799</v>
      </c>
      <c r="I589" s="289" t="s">
        <v>799</v>
      </c>
      <c r="J589" s="289">
        <v>1</v>
      </c>
      <c r="K589" s="289"/>
      <c r="L589" s="289" t="s">
        <v>167</v>
      </c>
      <c r="M589" s="289"/>
      <c r="N589" s="289" t="s">
        <v>345</v>
      </c>
      <c r="O589" s="286">
        <v>70</v>
      </c>
      <c r="P589" s="286">
        <v>70</v>
      </c>
      <c r="Q589" s="286">
        <v>70</v>
      </c>
      <c r="R589" s="286"/>
      <c r="S589" s="165"/>
      <c r="T589" s="165"/>
      <c r="U589" s="165"/>
      <c r="V589" s="165"/>
      <c r="W589" s="149" t="s">
        <v>404</v>
      </c>
      <c r="X589" s="162" t="s">
        <v>540</v>
      </c>
      <c r="Y589" s="149" t="s">
        <v>378</v>
      </c>
      <c r="Z589" s="150">
        <v>46041</v>
      </c>
      <c r="AA589" s="151">
        <v>46047</v>
      </c>
      <c r="AB589" s="166"/>
      <c r="AC589" s="166"/>
      <c r="AD589" s="166"/>
      <c r="AE589" s="166"/>
      <c r="AF589" s="149" t="s">
        <v>1331</v>
      </c>
      <c r="AG589" s="166" t="s">
        <v>800</v>
      </c>
      <c r="AH589" s="149">
        <v>876</v>
      </c>
      <c r="AI589" s="149" t="s">
        <v>73</v>
      </c>
      <c r="AJ589" s="166">
        <v>1</v>
      </c>
      <c r="AK589" s="166">
        <v>52000000000</v>
      </c>
      <c r="AL589" s="166" t="s">
        <v>542</v>
      </c>
      <c r="AM589" s="151">
        <v>46047</v>
      </c>
      <c r="AN589" s="151">
        <v>46047</v>
      </c>
      <c r="AO589" s="153">
        <v>46387</v>
      </c>
      <c r="AP589" s="149">
        <v>2026</v>
      </c>
      <c r="AQ589" s="166"/>
      <c r="AR589" s="166"/>
      <c r="AS589" s="166"/>
      <c r="AT589" s="166"/>
      <c r="AU589" s="166"/>
      <c r="AV589" s="166"/>
      <c r="AW589" s="166"/>
      <c r="AX589" s="166"/>
      <c r="AY589" s="166"/>
      <c r="AZ589" s="166"/>
      <c r="BA589" s="166"/>
      <c r="BB589" s="166" t="s">
        <v>1326</v>
      </c>
    </row>
    <row r="590" spans="1:54" s="181" customFormat="1" ht="111" customHeight="1" x14ac:dyDescent="0.25">
      <c r="A590" s="289">
        <v>7</v>
      </c>
      <c r="B590" s="183" t="s">
        <v>2317</v>
      </c>
      <c r="C590" s="289" t="s">
        <v>60</v>
      </c>
      <c r="D590" s="158" t="s">
        <v>530</v>
      </c>
      <c r="E590" s="289" t="s">
        <v>341</v>
      </c>
      <c r="F590" s="289" t="s">
        <v>797</v>
      </c>
      <c r="G590" s="306" t="s">
        <v>1332</v>
      </c>
      <c r="H590" s="289" t="s">
        <v>799</v>
      </c>
      <c r="I590" s="289" t="s">
        <v>799</v>
      </c>
      <c r="J590" s="289">
        <v>1</v>
      </c>
      <c r="K590" s="289"/>
      <c r="L590" s="289" t="s">
        <v>167</v>
      </c>
      <c r="M590" s="289"/>
      <c r="N590" s="289" t="s">
        <v>345</v>
      </c>
      <c r="O590" s="286">
        <v>210</v>
      </c>
      <c r="P590" s="286">
        <v>210</v>
      </c>
      <c r="Q590" s="286">
        <v>210</v>
      </c>
      <c r="R590" s="286"/>
      <c r="S590" s="165"/>
      <c r="T590" s="165"/>
      <c r="U590" s="165"/>
      <c r="V590" s="165"/>
      <c r="W590" s="149" t="s">
        <v>404</v>
      </c>
      <c r="X590" s="162" t="s">
        <v>540</v>
      </c>
      <c r="Y590" s="149" t="s">
        <v>71</v>
      </c>
      <c r="Z590" s="151">
        <v>46101</v>
      </c>
      <c r="AA590" s="153">
        <v>46099</v>
      </c>
      <c r="AB590" s="166"/>
      <c r="AC590" s="166"/>
      <c r="AD590" s="166"/>
      <c r="AE590" s="166"/>
      <c r="AF590" s="149" t="s">
        <v>1332</v>
      </c>
      <c r="AG590" s="166" t="s">
        <v>800</v>
      </c>
      <c r="AH590" s="149">
        <v>876</v>
      </c>
      <c r="AI590" s="149" t="s">
        <v>73</v>
      </c>
      <c r="AJ590" s="166">
        <v>1</v>
      </c>
      <c r="AK590" s="166">
        <v>52000000000</v>
      </c>
      <c r="AL590" s="166" t="s">
        <v>542</v>
      </c>
      <c r="AM590" s="151">
        <v>46113</v>
      </c>
      <c r="AN590" s="151">
        <v>46113</v>
      </c>
      <c r="AO590" s="153">
        <v>46387</v>
      </c>
      <c r="AP590" s="149">
        <v>2026</v>
      </c>
      <c r="AQ590" s="166"/>
      <c r="AR590" s="166"/>
      <c r="AS590" s="166"/>
      <c r="AT590" s="166"/>
      <c r="AU590" s="166"/>
      <c r="AV590" s="166"/>
      <c r="AW590" s="166"/>
      <c r="AX590" s="166"/>
      <c r="AY590" s="166"/>
      <c r="AZ590" s="166"/>
      <c r="BA590" s="166"/>
      <c r="BB590" s="166" t="s">
        <v>1326</v>
      </c>
    </row>
    <row r="591" spans="1:54" s="181" customFormat="1" ht="79.5" customHeight="1" x14ac:dyDescent="0.25">
      <c r="A591" s="289">
        <v>7</v>
      </c>
      <c r="B591" s="183" t="s">
        <v>2318</v>
      </c>
      <c r="C591" s="289" t="s">
        <v>60</v>
      </c>
      <c r="D591" s="158" t="s">
        <v>530</v>
      </c>
      <c r="E591" s="289" t="s">
        <v>341</v>
      </c>
      <c r="F591" s="289" t="s">
        <v>797</v>
      </c>
      <c r="G591" s="306" t="s">
        <v>1333</v>
      </c>
      <c r="H591" s="289" t="s">
        <v>799</v>
      </c>
      <c r="I591" s="289" t="s">
        <v>799</v>
      </c>
      <c r="J591" s="289">
        <v>1</v>
      </c>
      <c r="K591" s="288"/>
      <c r="L591" s="289" t="s">
        <v>167</v>
      </c>
      <c r="M591" s="289"/>
      <c r="N591" s="289" t="s">
        <v>345</v>
      </c>
      <c r="O591" s="286">
        <v>140</v>
      </c>
      <c r="P591" s="286">
        <v>140</v>
      </c>
      <c r="Q591" s="286">
        <v>140</v>
      </c>
      <c r="R591" s="286"/>
      <c r="S591" s="286"/>
      <c r="T591" s="165"/>
      <c r="U591" s="165"/>
      <c r="V591" s="165"/>
      <c r="W591" s="149" t="s">
        <v>404</v>
      </c>
      <c r="X591" s="162" t="s">
        <v>540</v>
      </c>
      <c r="Y591" s="149" t="s">
        <v>71</v>
      </c>
      <c r="Z591" s="151">
        <v>46071</v>
      </c>
      <c r="AA591" s="151">
        <v>46086</v>
      </c>
      <c r="AB591" s="166"/>
      <c r="AC591" s="166"/>
      <c r="AD591" s="166"/>
      <c r="AE591" s="166"/>
      <c r="AF591" s="149" t="s">
        <v>1333</v>
      </c>
      <c r="AG591" s="166" t="s">
        <v>800</v>
      </c>
      <c r="AH591" s="149">
        <v>876</v>
      </c>
      <c r="AI591" s="149" t="s">
        <v>73</v>
      </c>
      <c r="AJ591" s="166">
        <v>1</v>
      </c>
      <c r="AK591" s="166">
        <v>52000000000</v>
      </c>
      <c r="AL591" s="166" t="s">
        <v>542</v>
      </c>
      <c r="AM591" s="151">
        <v>46101</v>
      </c>
      <c r="AN591" s="151">
        <v>46101</v>
      </c>
      <c r="AO591" s="153">
        <v>46387</v>
      </c>
      <c r="AP591" s="149">
        <v>2026</v>
      </c>
      <c r="AQ591" s="166"/>
      <c r="AR591" s="166"/>
      <c r="AS591" s="166"/>
      <c r="AT591" s="166"/>
      <c r="AU591" s="166"/>
      <c r="AV591" s="166"/>
      <c r="AW591" s="166"/>
      <c r="AX591" s="166"/>
      <c r="AY591" s="166"/>
      <c r="AZ591" s="166"/>
      <c r="BA591" s="166"/>
      <c r="BB591" s="166" t="s">
        <v>1326</v>
      </c>
    </row>
    <row r="592" spans="1:54" s="181" customFormat="1" ht="81" customHeight="1" x14ac:dyDescent="0.25">
      <c r="A592" s="289">
        <v>7</v>
      </c>
      <c r="B592" s="183" t="s">
        <v>2319</v>
      </c>
      <c r="C592" s="289" t="s">
        <v>60</v>
      </c>
      <c r="D592" s="158" t="s">
        <v>530</v>
      </c>
      <c r="E592" s="289" t="s">
        <v>341</v>
      </c>
      <c r="F592" s="289" t="s">
        <v>797</v>
      </c>
      <c r="G592" s="306" t="s">
        <v>1334</v>
      </c>
      <c r="H592" s="289" t="s">
        <v>799</v>
      </c>
      <c r="I592" s="289" t="s">
        <v>799</v>
      </c>
      <c r="J592" s="289">
        <v>1</v>
      </c>
      <c r="K592" s="288"/>
      <c r="L592" s="289" t="s">
        <v>167</v>
      </c>
      <c r="M592" s="289"/>
      <c r="N592" s="289" t="s">
        <v>345</v>
      </c>
      <c r="O592" s="286">
        <v>75</v>
      </c>
      <c r="P592" s="286">
        <v>75</v>
      </c>
      <c r="Q592" s="286">
        <v>75</v>
      </c>
      <c r="R592" s="286"/>
      <c r="S592" s="286"/>
      <c r="T592" s="286"/>
      <c r="U592" s="286"/>
      <c r="V592" s="286"/>
      <c r="W592" s="149" t="s">
        <v>404</v>
      </c>
      <c r="X592" s="162" t="s">
        <v>540</v>
      </c>
      <c r="Y592" s="149" t="s">
        <v>378</v>
      </c>
      <c r="Z592" s="151">
        <v>46073</v>
      </c>
      <c r="AA592" s="151">
        <v>46086</v>
      </c>
      <c r="AB592" s="166"/>
      <c r="AC592" s="166"/>
      <c r="AD592" s="166"/>
      <c r="AE592" s="166"/>
      <c r="AF592" s="149" t="s">
        <v>1334</v>
      </c>
      <c r="AG592" s="166" t="s">
        <v>800</v>
      </c>
      <c r="AH592" s="149">
        <v>876</v>
      </c>
      <c r="AI592" s="149" t="s">
        <v>73</v>
      </c>
      <c r="AJ592" s="166">
        <v>1</v>
      </c>
      <c r="AK592" s="166">
        <v>52000000000</v>
      </c>
      <c r="AL592" s="166" t="s">
        <v>542</v>
      </c>
      <c r="AM592" s="151">
        <v>46101</v>
      </c>
      <c r="AN592" s="151">
        <v>46101</v>
      </c>
      <c r="AO592" s="153">
        <v>46387</v>
      </c>
      <c r="AP592" s="149">
        <v>2026</v>
      </c>
      <c r="AQ592" s="166"/>
      <c r="AR592" s="166"/>
      <c r="AS592" s="166"/>
      <c r="AT592" s="166"/>
      <c r="AU592" s="166"/>
      <c r="AV592" s="166"/>
      <c r="AW592" s="166"/>
      <c r="AX592" s="166"/>
      <c r="AY592" s="166"/>
      <c r="AZ592" s="166"/>
      <c r="BA592" s="166"/>
      <c r="BB592" s="166" t="s">
        <v>1326</v>
      </c>
    </row>
    <row r="593" spans="1:54" s="181" customFormat="1" ht="68.25" customHeight="1" x14ac:dyDescent="0.25">
      <c r="A593" s="289">
        <v>7</v>
      </c>
      <c r="B593" s="183" t="s">
        <v>2320</v>
      </c>
      <c r="C593" s="289" t="s">
        <v>60</v>
      </c>
      <c r="D593" s="158" t="s">
        <v>530</v>
      </c>
      <c r="E593" s="289" t="s">
        <v>341</v>
      </c>
      <c r="F593" s="289" t="s">
        <v>797</v>
      </c>
      <c r="G593" s="306" t="s">
        <v>1335</v>
      </c>
      <c r="H593" s="289" t="s">
        <v>799</v>
      </c>
      <c r="I593" s="289" t="s">
        <v>799</v>
      </c>
      <c r="J593" s="289">
        <v>1</v>
      </c>
      <c r="K593" s="288"/>
      <c r="L593" s="289" t="s">
        <v>167</v>
      </c>
      <c r="M593" s="289"/>
      <c r="N593" s="289" t="s">
        <v>345</v>
      </c>
      <c r="O593" s="286">
        <v>45</v>
      </c>
      <c r="P593" s="286">
        <v>45</v>
      </c>
      <c r="Q593" s="286">
        <v>45</v>
      </c>
      <c r="R593" s="286"/>
      <c r="S593" s="286"/>
      <c r="T593" s="286"/>
      <c r="U593" s="286"/>
      <c r="V593" s="286"/>
      <c r="W593" s="149" t="s">
        <v>404</v>
      </c>
      <c r="X593" s="162" t="s">
        <v>540</v>
      </c>
      <c r="Y593" s="149" t="s">
        <v>378</v>
      </c>
      <c r="Z593" s="151">
        <v>46042</v>
      </c>
      <c r="AA593" s="151">
        <v>46054</v>
      </c>
      <c r="AB593" s="166"/>
      <c r="AC593" s="166"/>
      <c r="AD593" s="166"/>
      <c r="AE593" s="166"/>
      <c r="AF593" s="149" t="s">
        <v>1335</v>
      </c>
      <c r="AG593" s="166" t="s">
        <v>800</v>
      </c>
      <c r="AH593" s="149">
        <v>876</v>
      </c>
      <c r="AI593" s="149" t="s">
        <v>73</v>
      </c>
      <c r="AJ593" s="166">
        <v>1</v>
      </c>
      <c r="AK593" s="166">
        <v>52000000000</v>
      </c>
      <c r="AL593" s="166" t="s">
        <v>542</v>
      </c>
      <c r="AM593" s="151">
        <v>46073</v>
      </c>
      <c r="AN593" s="151">
        <v>46073</v>
      </c>
      <c r="AO593" s="153">
        <v>46387</v>
      </c>
      <c r="AP593" s="149">
        <v>2026</v>
      </c>
      <c r="AQ593" s="166"/>
      <c r="AR593" s="166"/>
      <c r="AS593" s="166"/>
      <c r="AT593" s="166"/>
      <c r="AU593" s="166"/>
      <c r="AV593" s="166"/>
      <c r="AW593" s="166"/>
      <c r="AX593" s="166"/>
      <c r="AY593" s="166"/>
      <c r="AZ593" s="166"/>
      <c r="BA593" s="166"/>
      <c r="BB593" s="166" t="s">
        <v>1326</v>
      </c>
    </row>
    <row r="594" spans="1:54" s="181" customFormat="1" ht="74.25" customHeight="1" x14ac:dyDescent="0.25">
      <c r="A594" s="289">
        <v>7</v>
      </c>
      <c r="B594" s="183" t="s">
        <v>2321</v>
      </c>
      <c r="C594" s="289" t="s">
        <v>60</v>
      </c>
      <c r="D594" s="158" t="s">
        <v>530</v>
      </c>
      <c r="E594" s="289" t="s">
        <v>341</v>
      </c>
      <c r="F594" s="289" t="s">
        <v>797</v>
      </c>
      <c r="G594" s="306" t="s">
        <v>1336</v>
      </c>
      <c r="H594" s="289" t="s">
        <v>799</v>
      </c>
      <c r="I594" s="289" t="s">
        <v>799</v>
      </c>
      <c r="J594" s="289">
        <v>1</v>
      </c>
      <c r="K594" s="288"/>
      <c r="L594" s="289" t="s">
        <v>167</v>
      </c>
      <c r="M594" s="289"/>
      <c r="N594" s="289" t="s">
        <v>345</v>
      </c>
      <c r="O594" s="286">
        <v>76</v>
      </c>
      <c r="P594" s="286">
        <v>76</v>
      </c>
      <c r="Q594" s="286">
        <v>76</v>
      </c>
      <c r="R594" s="286"/>
      <c r="S594" s="286"/>
      <c r="T594" s="286"/>
      <c r="U594" s="286"/>
      <c r="V594" s="286"/>
      <c r="W594" s="149" t="s">
        <v>404</v>
      </c>
      <c r="X594" s="162" t="s">
        <v>540</v>
      </c>
      <c r="Y594" s="149" t="s">
        <v>378</v>
      </c>
      <c r="Z594" s="151">
        <v>46086</v>
      </c>
      <c r="AA594" s="153">
        <v>46099</v>
      </c>
      <c r="AB594" s="166"/>
      <c r="AC594" s="166"/>
      <c r="AD594" s="166"/>
      <c r="AE594" s="166"/>
      <c r="AF594" s="149" t="s">
        <v>1336</v>
      </c>
      <c r="AG594" s="166" t="s">
        <v>800</v>
      </c>
      <c r="AH594" s="149">
        <v>876</v>
      </c>
      <c r="AI594" s="149" t="s">
        <v>73</v>
      </c>
      <c r="AJ594" s="166">
        <v>1</v>
      </c>
      <c r="AK594" s="166">
        <v>52000000000</v>
      </c>
      <c r="AL594" s="166" t="s">
        <v>542</v>
      </c>
      <c r="AM594" s="151">
        <v>46113</v>
      </c>
      <c r="AN594" s="151">
        <v>46113</v>
      </c>
      <c r="AO594" s="153">
        <v>46387</v>
      </c>
      <c r="AP594" s="149">
        <v>2026</v>
      </c>
      <c r="AQ594" s="166"/>
      <c r="AR594" s="166"/>
      <c r="AS594" s="166"/>
      <c r="AT594" s="166"/>
      <c r="AU594" s="166"/>
      <c r="AV594" s="166"/>
      <c r="AW594" s="166"/>
      <c r="AX594" s="166"/>
      <c r="AY594" s="166"/>
      <c r="AZ594" s="166"/>
      <c r="BA594" s="166"/>
      <c r="BB594" s="166" t="s">
        <v>1326</v>
      </c>
    </row>
    <row r="595" spans="1:54" s="181" customFormat="1" ht="82.5" customHeight="1" x14ac:dyDescent="0.25">
      <c r="A595" s="289">
        <v>7</v>
      </c>
      <c r="B595" s="183" t="s">
        <v>2322</v>
      </c>
      <c r="C595" s="289" t="s">
        <v>60</v>
      </c>
      <c r="D595" s="158" t="s">
        <v>530</v>
      </c>
      <c r="E595" s="289" t="s">
        <v>341</v>
      </c>
      <c r="F595" s="289" t="s">
        <v>797</v>
      </c>
      <c r="G595" s="306" t="s">
        <v>1337</v>
      </c>
      <c r="H595" s="289" t="s">
        <v>799</v>
      </c>
      <c r="I595" s="289" t="s">
        <v>799</v>
      </c>
      <c r="J595" s="289">
        <v>1</v>
      </c>
      <c r="K595" s="288"/>
      <c r="L595" s="289" t="s">
        <v>167</v>
      </c>
      <c r="M595" s="289"/>
      <c r="N595" s="289" t="s">
        <v>345</v>
      </c>
      <c r="O595" s="286">
        <v>65</v>
      </c>
      <c r="P595" s="286">
        <v>65</v>
      </c>
      <c r="Q595" s="286">
        <v>65</v>
      </c>
      <c r="R595" s="286"/>
      <c r="S595" s="286"/>
      <c r="T595" s="286"/>
      <c r="U595" s="286"/>
      <c r="V595" s="286"/>
      <c r="W595" s="149" t="s">
        <v>404</v>
      </c>
      <c r="X595" s="162" t="s">
        <v>540</v>
      </c>
      <c r="Y595" s="149" t="s">
        <v>378</v>
      </c>
      <c r="Z595" s="151">
        <v>46073</v>
      </c>
      <c r="AA595" s="151">
        <v>46058</v>
      </c>
      <c r="AB595" s="166"/>
      <c r="AC595" s="166"/>
      <c r="AD595" s="166"/>
      <c r="AE595" s="166"/>
      <c r="AF595" s="149" t="s">
        <v>1337</v>
      </c>
      <c r="AG595" s="166" t="s">
        <v>800</v>
      </c>
      <c r="AH595" s="149">
        <v>876</v>
      </c>
      <c r="AI595" s="149" t="s">
        <v>73</v>
      </c>
      <c r="AJ595" s="166">
        <v>1</v>
      </c>
      <c r="AK595" s="166">
        <v>52000000000</v>
      </c>
      <c r="AL595" s="166" t="s">
        <v>542</v>
      </c>
      <c r="AM595" s="151">
        <v>46113</v>
      </c>
      <c r="AN595" s="151">
        <v>46113</v>
      </c>
      <c r="AO595" s="153">
        <v>46387</v>
      </c>
      <c r="AP595" s="149">
        <v>2026</v>
      </c>
      <c r="AQ595" s="166"/>
      <c r="AR595" s="166"/>
      <c r="AS595" s="166"/>
      <c r="AT595" s="166"/>
      <c r="AU595" s="166"/>
      <c r="AV595" s="166"/>
      <c r="AW595" s="166"/>
      <c r="AX595" s="166"/>
      <c r="AY595" s="166"/>
      <c r="AZ595" s="166"/>
      <c r="BA595" s="166"/>
      <c r="BB595" s="166" t="s">
        <v>1326</v>
      </c>
    </row>
    <row r="596" spans="1:54" s="181" customFormat="1" ht="114.75" x14ac:dyDescent="0.25">
      <c r="A596" s="289">
        <v>7</v>
      </c>
      <c r="B596" s="183" t="s">
        <v>2323</v>
      </c>
      <c r="C596" s="289" t="s">
        <v>60</v>
      </c>
      <c r="D596" s="158" t="s">
        <v>530</v>
      </c>
      <c r="E596" s="289" t="s">
        <v>341</v>
      </c>
      <c r="F596" s="289" t="s">
        <v>797</v>
      </c>
      <c r="G596" s="306" t="s">
        <v>1338</v>
      </c>
      <c r="H596" s="289" t="s">
        <v>799</v>
      </c>
      <c r="I596" s="289" t="s">
        <v>799</v>
      </c>
      <c r="J596" s="289">
        <v>1</v>
      </c>
      <c r="K596" s="288"/>
      <c r="L596" s="289" t="s">
        <v>167</v>
      </c>
      <c r="M596" s="289"/>
      <c r="N596" s="289" t="s">
        <v>345</v>
      </c>
      <c r="O596" s="286">
        <v>58</v>
      </c>
      <c r="P596" s="286">
        <v>58</v>
      </c>
      <c r="Q596" s="286">
        <v>58</v>
      </c>
      <c r="R596" s="286"/>
      <c r="S596" s="286"/>
      <c r="T596" s="286"/>
      <c r="U596" s="286"/>
      <c r="V596" s="286"/>
      <c r="W596" s="149" t="s">
        <v>404</v>
      </c>
      <c r="X596" s="162" t="s">
        <v>540</v>
      </c>
      <c r="Y596" s="149" t="s">
        <v>378</v>
      </c>
      <c r="Z596" s="151">
        <v>46073</v>
      </c>
      <c r="AA596" s="151">
        <v>46086</v>
      </c>
      <c r="AB596" s="166"/>
      <c r="AC596" s="166"/>
      <c r="AD596" s="166"/>
      <c r="AE596" s="166"/>
      <c r="AF596" s="149" t="s">
        <v>1338</v>
      </c>
      <c r="AG596" s="166" t="s">
        <v>800</v>
      </c>
      <c r="AH596" s="149">
        <v>876</v>
      </c>
      <c r="AI596" s="149" t="s">
        <v>73</v>
      </c>
      <c r="AJ596" s="166">
        <v>1</v>
      </c>
      <c r="AK596" s="166">
        <v>52000000000</v>
      </c>
      <c r="AL596" s="166" t="s">
        <v>542</v>
      </c>
      <c r="AM596" s="151">
        <v>46101</v>
      </c>
      <c r="AN596" s="151">
        <v>46101</v>
      </c>
      <c r="AO596" s="153">
        <v>46387</v>
      </c>
      <c r="AP596" s="149">
        <v>2026</v>
      </c>
      <c r="AQ596" s="166"/>
      <c r="AR596" s="166"/>
      <c r="AS596" s="166"/>
      <c r="AT596" s="166"/>
      <c r="AU596" s="166"/>
      <c r="AV596" s="166"/>
      <c r="AW596" s="166"/>
      <c r="AX596" s="166"/>
      <c r="AY596" s="166"/>
      <c r="AZ596" s="166"/>
      <c r="BA596" s="166"/>
      <c r="BB596" s="166" t="s">
        <v>1326</v>
      </c>
    </row>
    <row r="597" spans="1:54" s="181" customFormat="1" ht="61.5" customHeight="1" x14ac:dyDescent="0.25">
      <c r="A597" s="289">
        <v>7</v>
      </c>
      <c r="B597" s="183" t="s">
        <v>2324</v>
      </c>
      <c r="C597" s="289" t="s">
        <v>60</v>
      </c>
      <c r="D597" s="158" t="s">
        <v>530</v>
      </c>
      <c r="E597" s="289" t="s">
        <v>341</v>
      </c>
      <c r="F597" s="289" t="s">
        <v>797</v>
      </c>
      <c r="G597" s="306" t="s">
        <v>1339</v>
      </c>
      <c r="H597" s="289" t="s">
        <v>799</v>
      </c>
      <c r="I597" s="289" t="s">
        <v>799</v>
      </c>
      <c r="J597" s="289">
        <v>1</v>
      </c>
      <c r="K597" s="288"/>
      <c r="L597" s="289" t="s">
        <v>167</v>
      </c>
      <c r="M597" s="289"/>
      <c r="N597" s="289" t="s">
        <v>345</v>
      </c>
      <c r="O597" s="286">
        <v>140</v>
      </c>
      <c r="P597" s="286">
        <v>140</v>
      </c>
      <c r="Q597" s="286">
        <v>140</v>
      </c>
      <c r="R597" s="286"/>
      <c r="S597" s="286"/>
      <c r="T597" s="286"/>
      <c r="U597" s="286"/>
      <c r="V597" s="286"/>
      <c r="W597" s="149" t="s">
        <v>404</v>
      </c>
      <c r="X597" s="162" t="s">
        <v>540</v>
      </c>
      <c r="Y597" s="149" t="s">
        <v>71</v>
      </c>
      <c r="Z597" s="151">
        <v>46101</v>
      </c>
      <c r="AA597" s="151">
        <v>46117</v>
      </c>
      <c r="AB597" s="166"/>
      <c r="AC597" s="166"/>
      <c r="AD597" s="166"/>
      <c r="AE597" s="166"/>
      <c r="AF597" s="149" t="s">
        <v>1339</v>
      </c>
      <c r="AG597" s="166" t="s">
        <v>800</v>
      </c>
      <c r="AH597" s="149">
        <v>876</v>
      </c>
      <c r="AI597" s="149" t="s">
        <v>73</v>
      </c>
      <c r="AJ597" s="166">
        <v>1</v>
      </c>
      <c r="AK597" s="166">
        <v>52000000000</v>
      </c>
      <c r="AL597" s="166" t="s">
        <v>542</v>
      </c>
      <c r="AM597" s="151">
        <v>46132</v>
      </c>
      <c r="AN597" s="151">
        <v>46132</v>
      </c>
      <c r="AO597" s="153">
        <v>46387</v>
      </c>
      <c r="AP597" s="149">
        <v>2026</v>
      </c>
      <c r="AQ597" s="166"/>
      <c r="AR597" s="166"/>
      <c r="AS597" s="166"/>
      <c r="AT597" s="166"/>
      <c r="AU597" s="166"/>
      <c r="AV597" s="166"/>
      <c r="AW597" s="166"/>
      <c r="AX597" s="166"/>
      <c r="AY597" s="166"/>
      <c r="AZ597" s="166"/>
      <c r="BA597" s="166"/>
      <c r="BB597" s="166" t="s">
        <v>1326</v>
      </c>
    </row>
    <row r="598" spans="1:54" s="181" customFormat="1" ht="71.25" customHeight="1" x14ac:dyDescent="0.25">
      <c r="A598" s="289">
        <v>7</v>
      </c>
      <c r="B598" s="183" t="s">
        <v>2325</v>
      </c>
      <c r="C598" s="289" t="s">
        <v>60</v>
      </c>
      <c r="D598" s="158" t="s">
        <v>530</v>
      </c>
      <c r="E598" s="289" t="s">
        <v>341</v>
      </c>
      <c r="F598" s="289" t="s">
        <v>797</v>
      </c>
      <c r="G598" s="306" t="s">
        <v>1340</v>
      </c>
      <c r="H598" s="289" t="s">
        <v>799</v>
      </c>
      <c r="I598" s="289" t="s">
        <v>799</v>
      </c>
      <c r="J598" s="289">
        <v>1</v>
      </c>
      <c r="K598" s="288"/>
      <c r="L598" s="289" t="s">
        <v>167</v>
      </c>
      <c r="M598" s="289"/>
      <c r="N598" s="289" t="s">
        <v>345</v>
      </c>
      <c r="O598" s="286">
        <v>126</v>
      </c>
      <c r="P598" s="286">
        <v>126</v>
      </c>
      <c r="Q598" s="286">
        <v>126</v>
      </c>
      <c r="R598" s="286"/>
      <c r="S598" s="286"/>
      <c r="T598" s="286"/>
      <c r="U598" s="286"/>
      <c r="V598" s="286"/>
      <c r="W598" s="149" t="s">
        <v>404</v>
      </c>
      <c r="X598" s="162" t="s">
        <v>540</v>
      </c>
      <c r="Y598" s="149" t="s">
        <v>71</v>
      </c>
      <c r="Z598" s="151">
        <v>46071</v>
      </c>
      <c r="AA598" s="151">
        <v>46086</v>
      </c>
      <c r="AB598" s="166"/>
      <c r="AC598" s="166"/>
      <c r="AD598" s="166"/>
      <c r="AE598" s="166"/>
      <c r="AF598" s="149" t="s">
        <v>1340</v>
      </c>
      <c r="AG598" s="166" t="s">
        <v>800</v>
      </c>
      <c r="AH598" s="149">
        <v>876</v>
      </c>
      <c r="AI598" s="149" t="s">
        <v>73</v>
      </c>
      <c r="AJ598" s="166">
        <v>1</v>
      </c>
      <c r="AK598" s="166">
        <v>52000000000</v>
      </c>
      <c r="AL598" s="166" t="s">
        <v>542</v>
      </c>
      <c r="AM598" s="151">
        <v>46122</v>
      </c>
      <c r="AN598" s="151">
        <v>46122</v>
      </c>
      <c r="AO598" s="153">
        <v>46387</v>
      </c>
      <c r="AP598" s="149">
        <v>2026</v>
      </c>
      <c r="AQ598" s="166"/>
      <c r="AR598" s="166"/>
      <c r="AS598" s="166"/>
      <c r="AT598" s="166"/>
      <c r="AU598" s="166"/>
      <c r="AV598" s="166"/>
      <c r="AW598" s="166"/>
      <c r="AX598" s="166"/>
      <c r="AY598" s="166"/>
      <c r="AZ598" s="166"/>
      <c r="BA598" s="166"/>
      <c r="BB598" s="166" t="s">
        <v>1326</v>
      </c>
    </row>
    <row r="599" spans="1:54" s="181" customFormat="1" ht="82.5" customHeight="1" x14ac:dyDescent="0.25">
      <c r="A599" s="289">
        <v>7</v>
      </c>
      <c r="B599" s="183" t="s">
        <v>2326</v>
      </c>
      <c r="C599" s="289" t="s">
        <v>60</v>
      </c>
      <c r="D599" s="158" t="s">
        <v>530</v>
      </c>
      <c r="E599" s="289" t="s">
        <v>341</v>
      </c>
      <c r="F599" s="289" t="s">
        <v>797</v>
      </c>
      <c r="G599" s="306" t="s">
        <v>1341</v>
      </c>
      <c r="H599" s="289" t="s">
        <v>799</v>
      </c>
      <c r="I599" s="289" t="s">
        <v>799</v>
      </c>
      <c r="J599" s="289">
        <v>1</v>
      </c>
      <c r="K599" s="288"/>
      <c r="L599" s="289" t="s">
        <v>167</v>
      </c>
      <c r="M599" s="289"/>
      <c r="N599" s="289" t="s">
        <v>345</v>
      </c>
      <c r="O599" s="286">
        <v>80</v>
      </c>
      <c r="P599" s="286">
        <v>80</v>
      </c>
      <c r="Q599" s="286">
        <v>80</v>
      </c>
      <c r="R599" s="286"/>
      <c r="S599" s="286"/>
      <c r="T599" s="286"/>
      <c r="U599" s="286"/>
      <c r="V599" s="286"/>
      <c r="W599" s="149" t="s">
        <v>404</v>
      </c>
      <c r="X599" s="162" t="s">
        <v>540</v>
      </c>
      <c r="Y599" s="149" t="s">
        <v>378</v>
      </c>
      <c r="Z599" s="151">
        <v>46073</v>
      </c>
      <c r="AA599" s="151">
        <v>46086</v>
      </c>
      <c r="AB599" s="166"/>
      <c r="AC599" s="166"/>
      <c r="AD599" s="166"/>
      <c r="AE599" s="166"/>
      <c r="AF599" s="149" t="s">
        <v>1341</v>
      </c>
      <c r="AG599" s="166" t="s">
        <v>800</v>
      </c>
      <c r="AH599" s="149">
        <v>876</v>
      </c>
      <c r="AI599" s="149" t="s">
        <v>73</v>
      </c>
      <c r="AJ599" s="166">
        <v>1</v>
      </c>
      <c r="AK599" s="166">
        <v>52000000000</v>
      </c>
      <c r="AL599" s="166" t="s">
        <v>542</v>
      </c>
      <c r="AM599" s="151">
        <v>46132</v>
      </c>
      <c r="AN599" s="151">
        <v>46132</v>
      </c>
      <c r="AO599" s="153">
        <v>46387</v>
      </c>
      <c r="AP599" s="149">
        <v>2026</v>
      </c>
      <c r="AQ599" s="166"/>
      <c r="AR599" s="166"/>
      <c r="AS599" s="166"/>
      <c r="AT599" s="166"/>
      <c r="AU599" s="166"/>
      <c r="AV599" s="166"/>
      <c r="AW599" s="166"/>
      <c r="AX599" s="166"/>
      <c r="AY599" s="166"/>
      <c r="AZ599" s="166"/>
      <c r="BA599" s="166"/>
      <c r="BB599" s="166" t="s">
        <v>1326</v>
      </c>
    </row>
    <row r="600" spans="1:54" s="181" customFormat="1" ht="69.75" customHeight="1" x14ac:dyDescent="0.25">
      <c r="A600" s="289">
        <v>7</v>
      </c>
      <c r="B600" s="183" t="s">
        <v>2327</v>
      </c>
      <c r="C600" s="289" t="s">
        <v>60</v>
      </c>
      <c r="D600" s="158" t="s">
        <v>530</v>
      </c>
      <c r="E600" s="289" t="s">
        <v>341</v>
      </c>
      <c r="F600" s="289" t="s">
        <v>797</v>
      </c>
      <c r="G600" s="306" t="s">
        <v>1342</v>
      </c>
      <c r="H600" s="289" t="s">
        <v>799</v>
      </c>
      <c r="I600" s="289" t="s">
        <v>799</v>
      </c>
      <c r="J600" s="289">
        <v>1</v>
      </c>
      <c r="K600" s="288"/>
      <c r="L600" s="289" t="s">
        <v>167</v>
      </c>
      <c r="M600" s="289"/>
      <c r="N600" s="289" t="s">
        <v>345</v>
      </c>
      <c r="O600" s="286">
        <v>76</v>
      </c>
      <c r="P600" s="286">
        <v>76</v>
      </c>
      <c r="Q600" s="286">
        <v>76</v>
      </c>
      <c r="R600" s="286"/>
      <c r="S600" s="286"/>
      <c r="T600" s="286"/>
      <c r="U600" s="286"/>
      <c r="V600" s="286"/>
      <c r="W600" s="149" t="s">
        <v>404</v>
      </c>
      <c r="X600" s="162" t="s">
        <v>540</v>
      </c>
      <c r="Y600" s="149" t="s">
        <v>378</v>
      </c>
      <c r="Z600" s="151">
        <v>46101</v>
      </c>
      <c r="AA600" s="151">
        <v>46113</v>
      </c>
      <c r="AB600" s="166"/>
      <c r="AC600" s="166"/>
      <c r="AD600" s="166"/>
      <c r="AE600" s="166"/>
      <c r="AF600" s="149" t="s">
        <v>1342</v>
      </c>
      <c r="AG600" s="166" t="s">
        <v>800</v>
      </c>
      <c r="AH600" s="149">
        <v>876</v>
      </c>
      <c r="AI600" s="149" t="s">
        <v>73</v>
      </c>
      <c r="AJ600" s="166">
        <v>1</v>
      </c>
      <c r="AK600" s="166">
        <v>52000000000</v>
      </c>
      <c r="AL600" s="166" t="s">
        <v>542</v>
      </c>
      <c r="AM600" s="151">
        <v>46122</v>
      </c>
      <c r="AN600" s="151">
        <v>46122</v>
      </c>
      <c r="AO600" s="153">
        <v>46387</v>
      </c>
      <c r="AP600" s="149">
        <v>2026</v>
      </c>
      <c r="AQ600" s="166"/>
      <c r="AR600" s="166"/>
      <c r="AS600" s="166"/>
      <c r="AT600" s="166"/>
      <c r="AU600" s="166"/>
      <c r="AV600" s="166"/>
      <c r="AW600" s="166"/>
      <c r="AX600" s="166"/>
      <c r="AY600" s="166"/>
      <c r="AZ600" s="166"/>
      <c r="BA600" s="166"/>
      <c r="BB600" s="166" t="s">
        <v>1326</v>
      </c>
    </row>
    <row r="601" spans="1:54" s="181" customFormat="1" ht="68.25" customHeight="1" x14ac:dyDescent="0.25">
      <c r="A601" s="289">
        <v>7</v>
      </c>
      <c r="B601" s="183" t="s">
        <v>2328</v>
      </c>
      <c r="C601" s="289" t="s">
        <v>60</v>
      </c>
      <c r="D601" s="158" t="s">
        <v>530</v>
      </c>
      <c r="E601" s="289" t="s">
        <v>341</v>
      </c>
      <c r="F601" s="289" t="s">
        <v>797</v>
      </c>
      <c r="G601" s="306" t="s">
        <v>1343</v>
      </c>
      <c r="H601" s="289" t="s">
        <v>799</v>
      </c>
      <c r="I601" s="289" t="s">
        <v>799</v>
      </c>
      <c r="J601" s="289">
        <v>1</v>
      </c>
      <c r="K601" s="288"/>
      <c r="L601" s="289" t="s">
        <v>167</v>
      </c>
      <c r="M601" s="289"/>
      <c r="N601" s="289" t="s">
        <v>345</v>
      </c>
      <c r="O601" s="286">
        <v>105</v>
      </c>
      <c r="P601" s="286">
        <v>105</v>
      </c>
      <c r="Q601" s="286">
        <v>105</v>
      </c>
      <c r="R601" s="286"/>
      <c r="S601" s="286"/>
      <c r="T601" s="286"/>
      <c r="U601" s="286"/>
      <c r="V601" s="286"/>
      <c r="W601" s="149" t="s">
        <v>404</v>
      </c>
      <c r="X601" s="162" t="s">
        <v>540</v>
      </c>
      <c r="Y601" s="149" t="s">
        <v>71</v>
      </c>
      <c r="Z601" s="151">
        <v>46122</v>
      </c>
      <c r="AA601" s="151">
        <v>46127</v>
      </c>
      <c r="AB601" s="166"/>
      <c r="AC601" s="166"/>
      <c r="AD601" s="166"/>
      <c r="AE601" s="166"/>
      <c r="AF601" s="149" t="s">
        <v>1343</v>
      </c>
      <c r="AG601" s="166" t="s">
        <v>800</v>
      </c>
      <c r="AH601" s="149">
        <v>876</v>
      </c>
      <c r="AI601" s="149" t="s">
        <v>73</v>
      </c>
      <c r="AJ601" s="166">
        <v>1</v>
      </c>
      <c r="AK601" s="166">
        <v>52000000000</v>
      </c>
      <c r="AL601" s="166" t="s">
        <v>542</v>
      </c>
      <c r="AM601" s="151">
        <v>46143</v>
      </c>
      <c r="AN601" s="151">
        <v>46143</v>
      </c>
      <c r="AO601" s="153">
        <v>46387</v>
      </c>
      <c r="AP601" s="149">
        <v>2026</v>
      </c>
      <c r="AQ601" s="166"/>
      <c r="AR601" s="166"/>
      <c r="AS601" s="166"/>
      <c r="AT601" s="166"/>
      <c r="AU601" s="166"/>
      <c r="AV601" s="166"/>
      <c r="AW601" s="166"/>
      <c r="AX601" s="166"/>
      <c r="AY601" s="166"/>
      <c r="AZ601" s="166"/>
      <c r="BA601" s="166"/>
      <c r="BB601" s="166" t="s">
        <v>1326</v>
      </c>
    </row>
    <row r="602" spans="1:54" s="181" customFormat="1" ht="63" customHeight="1" x14ac:dyDescent="0.25">
      <c r="A602" s="289">
        <v>7</v>
      </c>
      <c r="B602" s="183" t="s">
        <v>2329</v>
      </c>
      <c r="C602" s="289" t="s">
        <v>60</v>
      </c>
      <c r="D602" s="158" t="s">
        <v>530</v>
      </c>
      <c r="E602" s="289" t="s">
        <v>341</v>
      </c>
      <c r="F602" s="289" t="s">
        <v>797</v>
      </c>
      <c r="G602" s="306" t="s">
        <v>1344</v>
      </c>
      <c r="H602" s="289" t="s">
        <v>799</v>
      </c>
      <c r="I602" s="289" t="s">
        <v>799</v>
      </c>
      <c r="J602" s="289">
        <v>1</v>
      </c>
      <c r="K602" s="288"/>
      <c r="L602" s="289" t="s">
        <v>167</v>
      </c>
      <c r="M602" s="289"/>
      <c r="N602" s="289" t="s">
        <v>345</v>
      </c>
      <c r="O602" s="286">
        <v>75</v>
      </c>
      <c r="P602" s="286">
        <v>75</v>
      </c>
      <c r="Q602" s="286">
        <v>75</v>
      </c>
      <c r="R602" s="286"/>
      <c r="S602" s="286"/>
      <c r="T602" s="286"/>
      <c r="U602" s="286"/>
      <c r="V602" s="286"/>
      <c r="W602" s="149" t="s">
        <v>404</v>
      </c>
      <c r="X602" s="162" t="s">
        <v>540</v>
      </c>
      <c r="Y602" s="149" t="s">
        <v>378</v>
      </c>
      <c r="Z602" s="151">
        <v>46101</v>
      </c>
      <c r="AA602" s="151">
        <v>46113</v>
      </c>
      <c r="AB602" s="166"/>
      <c r="AC602" s="166"/>
      <c r="AD602" s="166"/>
      <c r="AE602" s="166"/>
      <c r="AF602" s="149" t="s">
        <v>1344</v>
      </c>
      <c r="AG602" s="166" t="s">
        <v>800</v>
      </c>
      <c r="AH602" s="149">
        <v>876</v>
      </c>
      <c r="AI602" s="149" t="s">
        <v>73</v>
      </c>
      <c r="AJ602" s="166">
        <v>1</v>
      </c>
      <c r="AK602" s="166">
        <v>52000000000</v>
      </c>
      <c r="AL602" s="166" t="s">
        <v>542</v>
      </c>
      <c r="AM602" s="151">
        <v>46127</v>
      </c>
      <c r="AN602" s="151">
        <v>46127</v>
      </c>
      <c r="AO602" s="153">
        <v>46387</v>
      </c>
      <c r="AP602" s="149">
        <v>2026</v>
      </c>
      <c r="AQ602" s="166"/>
      <c r="AR602" s="166"/>
      <c r="AS602" s="166"/>
      <c r="AT602" s="166"/>
      <c r="AU602" s="166"/>
      <c r="AV602" s="166"/>
      <c r="AW602" s="166"/>
      <c r="AX602" s="166"/>
      <c r="AY602" s="166"/>
      <c r="AZ602" s="166"/>
      <c r="BA602" s="166"/>
      <c r="BB602" s="166" t="s">
        <v>1326</v>
      </c>
    </row>
    <row r="603" spans="1:54" s="181" customFormat="1" ht="69.75" customHeight="1" x14ac:dyDescent="0.25">
      <c r="A603" s="289">
        <v>7</v>
      </c>
      <c r="B603" s="183" t="s">
        <v>2330</v>
      </c>
      <c r="C603" s="289" t="s">
        <v>60</v>
      </c>
      <c r="D603" s="158" t="s">
        <v>530</v>
      </c>
      <c r="E603" s="289" t="s">
        <v>341</v>
      </c>
      <c r="F603" s="289" t="s">
        <v>797</v>
      </c>
      <c r="G603" s="306" t="s">
        <v>1345</v>
      </c>
      <c r="H603" s="289" t="s">
        <v>799</v>
      </c>
      <c r="I603" s="289" t="s">
        <v>799</v>
      </c>
      <c r="J603" s="289">
        <v>1</v>
      </c>
      <c r="K603" s="288"/>
      <c r="L603" s="289" t="s">
        <v>167</v>
      </c>
      <c r="M603" s="289"/>
      <c r="N603" s="289" t="s">
        <v>345</v>
      </c>
      <c r="O603" s="286">
        <v>75</v>
      </c>
      <c r="P603" s="286">
        <v>75</v>
      </c>
      <c r="Q603" s="286">
        <v>75</v>
      </c>
      <c r="R603" s="286"/>
      <c r="S603" s="286"/>
      <c r="T603" s="286"/>
      <c r="U603" s="286"/>
      <c r="V603" s="286"/>
      <c r="W603" s="149" t="s">
        <v>404</v>
      </c>
      <c r="X603" s="162" t="s">
        <v>540</v>
      </c>
      <c r="Y603" s="149" t="s">
        <v>378</v>
      </c>
      <c r="Z603" s="151">
        <v>46101</v>
      </c>
      <c r="AA603" s="151">
        <v>46113</v>
      </c>
      <c r="AB603" s="166"/>
      <c r="AC603" s="166"/>
      <c r="AD603" s="166"/>
      <c r="AE603" s="166"/>
      <c r="AF603" s="149" t="s">
        <v>1345</v>
      </c>
      <c r="AG603" s="166" t="s">
        <v>800</v>
      </c>
      <c r="AH603" s="149">
        <v>876</v>
      </c>
      <c r="AI603" s="149" t="s">
        <v>73</v>
      </c>
      <c r="AJ603" s="166">
        <v>1</v>
      </c>
      <c r="AK603" s="166">
        <v>52000000000</v>
      </c>
      <c r="AL603" s="166" t="s">
        <v>542</v>
      </c>
      <c r="AM603" s="151">
        <v>46127</v>
      </c>
      <c r="AN603" s="151">
        <v>46127</v>
      </c>
      <c r="AO603" s="153">
        <v>46387</v>
      </c>
      <c r="AP603" s="149">
        <v>2026</v>
      </c>
      <c r="AQ603" s="166"/>
      <c r="AR603" s="166"/>
      <c r="AS603" s="166"/>
      <c r="AT603" s="166"/>
      <c r="AU603" s="166"/>
      <c r="AV603" s="166"/>
      <c r="AW603" s="166"/>
      <c r="AX603" s="166"/>
      <c r="AY603" s="166"/>
      <c r="AZ603" s="166"/>
      <c r="BA603" s="166"/>
      <c r="BB603" s="166" t="s">
        <v>1326</v>
      </c>
    </row>
    <row r="604" spans="1:54" s="181" customFormat="1" ht="95.25" customHeight="1" x14ac:dyDescent="0.25">
      <c r="A604" s="289">
        <v>7</v>
      </c>
      <c r="B604" s="183" t="s">
        <v>2331</v>
      </c>
      <c r="C604" s="289" t="s">
        <v>60</v>
      </c>
      <c r="D604" s="158" t="s">
        <v>530</v>
      </c>
      <c r="E604" s="289" t="s">
        <v>341</v>
      </c>
      <c r="F604" s="289" t="s">
        <v>797</v>
      </c>
      <c r="G604" s="306" t="s">
        <v>1346</v>
      </c>
      <c r="H604" s="289" t="s">
        <v>799</v>
      </c>
      <c r="I604" s="289" t="s">
        <v>799</v>
      </c>
      <c r="J604" s="289">
        <v>1</v>
      </c>
      <c r="K604" s="288"/>
      <c r="L604" s="289" t="s">
        <v>167</v>
      </c>
      <c r="M604" s="289"/>
      <c r="N604" s="289" t="s">
        <v>345</v>
      </c>
      <c r="O604" s="286">
        <v>69</v>
      </c>
      <c r="P604" s="286">
        <v>69</v>
      </c>
      <c r="Q604" s="286">
        <v>69</v>
      </c>
      <c r="R604" s="286"/>
      <c r="S604" s="286"/>
      <c r="T604" s="286"/>
      <c r="U604" s="286"/>
      <c r="V604" s="286"/>
      <c r="W604" s="149" t="s">
        <v>404</v>
      </c>
      <c r="X604" s="162" t="s">
        <v>540</v>
      </c>
      <c r="Y604" s="149" t="s">
        <v>378</v>
      </c>
      <c r="Z604" s="151">
        <v>46042</v>
      </c>
      <c r="AA604" s="151">
        <v>46058</v>
      </c>
      <c r="AB604" s="166"/>
      <c r="AC604" s="166"/>
      <c r="AD604" s="166"/>
      <c r="AE604" s="166"/>
      <c r="AF604" s="149" t="s">
        <v>1346</v>
      </c>
      <c r="AG604" s="166" t="s">
        <v>800</v>
      </c>
      <c r="AH604" s="149">
        <v>876</v>
      </c>
      <c r="AI604" s="149" t="s">
        <v>73</v>
      </c>
      <c r="AJ604" s="166">
        <v>1</v>
      </c>
      <c r="AK604" s="166">
        <v>52000000000</v>
      </c>
      <c r="AL604" s="166" t="s">
        <v>542</v>
      </c>
      <c r="AM604" s="151">
        <v>46073</v>
      </c>
      <c r="AN604" s="151">
        <v>46073</v>
      </c>
      <c r="AO604" s="153">
        <v>46387</v>
      </c>
      <c r="AP604" s="149">
        <v>2026</v>
      </c>
      <c r="AQ604" s="166"/>
      <c r="AR604" s="166"/>
      <c r="AS604" s="166"/>
      <c r="AT604" s="166"/>
      <c r="AU604" s="166"/>
      <c r="AV604" s="166"/>
      <c r="AW604" s="166"/>
      <c r="AX604" s="166"/>
      <c r="AY604" s="166"/>
      <c r="AZ604" s="166"/>
      <c r="BA604" s="166"/>
      <c r="BB604" s="166" t="s">
        <v>1326</v>
      </c>
    </row>
    <row r="605" spans="1:54" s="181" customFormat="1" ht="66" customHeight="1" x14ac:dyDescent="0.25">
      <c r="A605" s="289">
        <v>7</v>
      </c>
      <c r="B605" s="183" t="s">
        <v>2332</v>
      </c>
      <c r="C605" s="289" t="s">
        <v>60</v>
      </c>
      <c r="D605" s="158" t="s">
        <v>530</v>
      </c>
      <c r="E605" s="289" t="s">
        <v>341</v>
      </c>
      <c r="F605" s="289" t="s">
        <v>797</v>
      </c>
      <c r="G605" s="306" t="s">
        <v>1347</v>
      </c>
      <c r="H605" s="289" t="s">
        <v>799</v>
      </c>
      <c r="I605" s="289" t="s">
        <v>799</v>
      </c>
      <c r="J605" s="289">
        <v>1</v>
      </c>
      <c r="K605" s="288"/>
      <c r="L605" s="289" t="s">
        <v>167</v>
      </c>
      <c r="M605" s="289"/>
      <c r="N605" s="289" t="s">
        <v>345</v>
      </c>
      <c r="O605" s="286">
        <v>82</v>
      </c>
      <c r="P605" s="286">
        <v>82</v>
      </c>
      <c r="Q605" s="286">
        <v>82</v>
      </c>
      <c r="R605" s="286"/>
      <c r="S605" s="286"/>
      <c r="T605" s="286"/>
      <c r="U605" s="286"/>
      <c r="V605" s="286"/>
      <c r="W605" s="149" t="s">
        <v>404</v>
      </c>
      <c r="X605" s="162" t="s">
        <v>540</v>
      </c>
      <c r="Y605" s="149" t="s">
        <v>378</v>
      </c>
      <c r="Z605" s="151">
        <v>46101</v>
      </c>
      <c r="AA605" s="151">
        <v>46117</v>
      </c>
      <c r="AB605" s="166"/>
      <c r="AC605" s="166"/>
      <c r="AD605" s="166"/>
      <c r="AE605" s="166"/>
      <c r="AF605" s="149" t="s">
        <v>1347</v>
      </c>
      <c r="AG605" s="166" t="s">
        <v>800</v>
      </c>
      <c r="AH605" s="149">
        <v>876</v>
      </c>
      <c r="AI605" s="149" t="s">
        <v>73</v>
      </c>
      <c r="AJ605" s="166">
        <v>1</v>
      </c>
      <c r="AK605" s="166">
        <v>52000000000</v>
      </c>
      <c r="AL605" s="166" t="s">
        <v>542</v>
      </c>
      <c r="AM605" s="151">
        <v>46132</v>
      </c>
      <c r="AN605" s="151">
        <v>46132</v>
      </c>
      <c r="AO605" s="153">
        <v>46387</v>
      </c>
      <c r="AP605" s="149">
        <v>2026</v>
      </c>
      <c r="AQ605" s="166"/>
      <c r="AR605" s="166"/>
      <c r="AS605" s="166"/>
      <c r="AT605" s="166"/>
      <c r="AU605" s="166"/>
      <c r="AV605" s="166"/>
      <c r="AW605" s="166"/>
      <c r="AX605" s="166"/>
      <c r="AY605" s="166"/>
      <c r="AZ605" s="166"/>
      <c r="BA605" s="166"/>
      <c r="BB605" s="166" t="s">
        <v>1326</v>
      </c>
    </row>
    <row r="606" spans="1:54" s="181" customFormat="1" ht="79.5" customHeight="1" x14ac:dyDescent="0.25">
      <c r="A606" s="289">
        <v>7</v>
      </c>
      <c r="B606" s="183" t="s">
        <v>2333</v>
      </c>
      <c r="C606" s="289" t="s">
        <v>60</v>
      </c>
      <c r="D606" s="158" t="s">
        <v>530</v>
      </c>
      <c r="E606" s="289" t="s">
        <v>341</v>
      </c>
      <c r="F606" s="289" t="s">
        <v>797</v>
      </c>
      <c r="G606" s="306" t="s">
        <v>1348</v>
      </c>
      <c r="H606" s="289" t="s">
        <v>799</v>
      </c>
      <c r="I606" s="289" t="s">
        <v>799</v>
      </c>
      <c r="J606" s="289">
        <v>1</v>
      </c>
      <c r="K606" s="288"/>
      <c r="L606" s="289" t="s">
        <v>167</v>
      </c>
      <c r="M606" s="289"/>
      <c r="N606" s="289" t="s">
        <v>345</v>
      </c>
      <c r="O606" s="286">
        <v>105</v>
      </c>
      <c r="P606" s="286">
        <v>105</v>
      </c>
      <c r="Q606" s="286">
        <v>105</v>
      </c>
      <c r="R606" s="286"/>
      <c r="S606" s="286"/>
      <c r="T606" s="286"/>
      <c r="U606" s="286"/>
      <c r="V606" s="286"/>
      <c r="W606" s="149" t="s">
        <v>404</v>
      </c>
      <c r="X606" s="162" t="s">
        <v>540</v>
      </c>
      <c r="Y606" s="149" t="s">
        <v>71</v>
      </c>
      <c r="Z606" s="151">
        <v>46101</v>
      </c>
      <c r="AA606" s="151">
        <v>46117</v>
      </c>
      <c r="AB606" s="166"/>
      <c r="AC606" s="166"/>
      <c r="AD606" s="166"/>
      <c r="AE606" s="166"/>
      <c r="AF606" s="149" t="s">
        <v>1348</v>
      </c>
      <c r="AG606" s="166" t="s">
        <v>800</v>
      </c>
      <c r="AH606" s="149">
        <v>876</v>
      </c>
      <c r="AI606" s="149" t="s">
        <v>73</v>
      </c>
      <c r="AJ606" s="166">
        <v>1</v>
      </c>
      <c r="AK606" s="166">
        <v>52000000000</v>
      </c>
      <c r="AL606" s="166" t="s">
        <v>542</v>
      </c>
      <c r="AM606" s="151">
        <v>46157</v>
      </c>
      <c r="AN606" s="151">
        <v>46157</v>
      </c>
      <c r="AO606" s="153">
        <v>46387</v>
      </c>
      <c r="AP606" s="149">
        <v>2026</v>
      </c>
      <c r="AQ606" s="166"/>
      <c r="AR606" s="166"/>
      <c r="AS606" s="166"/>
      <c r="AT606" s="166"/>
      <c r="AU606" s="166"/>
      <c r="AV606" s="166"/>
      <c r="AW606" s="166"/>
      <c r="AX606" s="166"/>
      <c r="AY606" s="166"/>
      <c r="AZ606" s="166"/>
      <c r="BA606" s="166"/>
      <c r="BB606" s="166" t="s">
        <v>1326</v>
      </c>
    </row>
    <row r="607" spans="1:54" s="181" customFormat="1" ht="81" customHeight="1" x14ac:dyDescent="0.25">
      <c r="A607" s="289">
        <v>7</v>
      </c>
      <c r="B607" s="183" t="s">
        <v>2334</v>
      </c>
      <c r="C607" s="289" t="s">
        <v>60</v>
      </c>
      <c r="D607" s="158" t="s">
        <v>530</v>
      </c>
      <c r="E607" s="289" t="s">
        <v>341</v>
      </c>
      <c r="F607" s="289" t="s">
        <v>797</v>
      </c>
      <c r="G607" s="306" t="s">
        <v>1349</v>
      </c>
      <c r="H607" s="289" t="s">
        <v>799</v>
      </c>
      <c r="I607" s="289" t="s">
        <v>799</v>
      </c>
      <c r="J607" s="289">
        <v>1</v>
      </c>
      <c r="K607" s="288"/>
      <c r="L607" s="289" t="s">
        <v>167</v>
      </c>
      <c r="M607" s="289"/>
      <c r="N607" s="289" t="s">
        <v>345</v>
      </c>
      <c r="O607" s="286">
        <v>60</v>
      </c>
      <c r="P607" s="286">
        <v>60</v>
      </c>
      <c r="Q607" s="286">
        <v>60</v>
      </c>
      <c r="R607" s="286"/>
      <c r="S607" s="286"/>
      <c r="T607" s="286"/>
      <c r="U607" s="286"/>
      <c r="V607" s="286"/>
      <c r="W607" s="149" t="s">
        <v>404</v>
      </c>
      <c r="X607" s="162" t="s">
        <v>540</v>
      </c>
      <c r="Y607" s="149" t="s">
        <v>378</v>
      </c>
      <c r="Z607" s="150">
        <v>46041</v>
      </c>
      <c r="AA607" s="151">
        <v>46078</v>
      </c>
      <c r="AB607" s="166"/>
      <c r="AC607" s="166"/>
      <c r="AD607" s="166"/>
      <c r="AE607" s="166"/>
      <c r="AF607" s="149" t="s">
        <v>1349</v>
      </c>
      <c r="AG607" s="166" t="s">
        <v>800</v>
      </c>
      <c r="AH607" s="149">
        <v>876</v>
      </c>
      <c r="AI607" s="149" t="s">
        <v>73</v>
      </c>
      <c r="AJ607" s="166">
        <v>1</v>
      </c>
      <c r="AK607" s="166">
        <v>52000000000</v>
      </c>
      <c r="AL607" s="166" t="s">
        <v>542</v>
      </c>
      <c r="AM607" s="151">
        <v>46137</v>
      </c>
      <c r="AN607" s="151">
        <v>46137</v>
      </c>
      <c r="AO607" s="153">
        <v>46387</v>
      </c>
      <c r="AP607" s="149">
        <v>2026</v>
      </c>
      <c r="AQ607" s="166"/>
      <c r="AR607" s="166"/>
      <c r="AS607" s="166"/>
      <c r="AT607" s="166"/>
      <c r="AU607" s="166"/>
      <c r="AV607" s="166"/>
      <c r="AW607" s="166"/>
      <c r="AX607" s="166"/>
      <c r="AY607" s="166"/>
      <c r="AZ607" s="166"/>
      <c r="BA607" s="166"/>
      <c r="BB607" s="166" t="s">
        <v>1326</v>
      </c>
    </row>
    <row r="608" spans="1:54" s="181" customFormat="1" ht="63.75" x14ac:dyDescent="0.25">
      <c r="A608" s="289">
        <v>7</v>
      </c>
      <c r="B608" s="183" t="s">
        <v>2335</v>
      </c>
      <c r="C608" s="289" t="s">
        <v>60</v>
      </c>
      <c r="D608" s="158" t="s">
        <v>530</v>
      </c>
      <c r="E608" s="289" t="s">
        <v>341</v>
      </c>
      <c r="F608" s="289" t="s">
        <v>797</v>
      </c>
      <c r="G608" s="306" t="s">
        <v>1350</v>
      </c>
      <c r="H608" s="289" t="s">
        <v>799</v>
      </c>
      <c r="I608" s="289" t="s">
        <v>799</v>
      </c>
      <c r="J608" s="289">
        <v>1</v>
      </c>
      <c r="K608" s="288"/>
      <c r="L608" s="289" t="s">
        <v>167</v>
      </c>
      <c r="M608" s="289"/>
      <c r="N608" s="289" t="s">
        <v>345</v>
      </c>
      <c r="O608" s="286">
        <v>2000</v>
      </c>
      <c r="P608" s="286">
        <v>2000</v>
      </c>
      <c r="Q608" s="286"/>
      <c r="R608" s="286">
        <v>669</v>
      </c>
      <c r="S608" s="286">
        <v>1331</v>
      </c>
      <c r="T608" s="286"/>
      <c r="U608" s="286"/>
      <c r="V608" s="286"/>
      <c r="W608" s="283" t="s">
        <v>2522</v>
      </c>
      <c r="X608" s="162" t="s">
        <v>540</v>
      </c>
      <c r="Y608" s="149" t="s">
        <v>71</v>
      </c>
      <c r="Z608" s="151">
        <v>46113</v>
      </c>
      <c r="AA608" s="151">
        <v>46174</v>
      </c>
      <c r="AB608" s="153"/>
      <c r="AC608" s="151"/>
      <c r="AD608" s="166"/>
      <c r="AE608" s="166"/>
      <c r="AF608" s="166" t="s">
        <v>1350</v>
      </c>
      <c r="AG608" s="166" t="s">
        <v>800</v>
      </c>
      <c r="AH608" s="149">
        <v>876</v>
      </c>
      <c r="AI608" s="149" t="s">
        <v>73</v>
      </c>
      <c r="AJ608" s="166">
        <v>1</v>
      </c>
      <c r="AK608" s="166">
        <v>52000000000</v>
      </c>
      <c r="AL608" s="166" t="s">
        <v>542</v>
      </c>
      <c r="AM608" s="151">
        <v>46194</v>
      </c>
      <c r="AN608" s="151">
        <v>46204</v>
      </c>
      <c r="AO608" s="153">
        <v>46751</v>
      </c>
      <c r="AP608" s="149" t="s">
        <v>1319</v>
      </c>
      <c r="AQ608" s="166"/>
      <c r="AR608" s="166"/>
      <c r="AS608" s="166"/>
      <c r="AT608" s="166"/>
      <c r="AU608" s="166"/>
      <c r="AV608" s="166"/>
      <c r="AW608" s="166"/>
      <c r="AX608" s="166"/>
      <c r="AY608" s="166"/>
      <c r="AZ608" s="166"/>
      <c r="BA608" s="166"/>
      <c r="BB608" s="166"/>
    </row>
    <row r="609" spans="1:16380" s="181" customFormat="1" ht="66.75" customHeight="1" x14ac:dyDescent="0.25">
      <c r="A609" s="289">
        <v>7</v>
      </c>
      <c r="B609" s="183" t="s">
        <v>2336</v>
      </c>
      <c r="C609" s="289" t="s">
        <v>60</v>
      </c>
      <c r="D609" s="158" t="s">
        <v>530</v>
      </c>
      <c r="E609" s="289" t="s">
        <v>341</v>
      </c>
      <c r="F609" s="289" t="s">
        <v>797</v>
      </c>
      <c r="G609" s="306" t="s">
        <v>1351</v>
      </c>
      <c r="H609" s="289" t="s">
        <v>799</v>
      </c>
      <c r="I609" s="289" t="s">
        <v>799</v>
      </c>
      <c r="J609" s="289">
        <v>1</v>
      </c>
      <c r="K609" s="288"/>
      <c r="L609" s="289" t="s">
        <v>167</v>
      </c>
      <c r="M609" s="289"/>
      <c r="N609" s="289" t="s">
        <v>345</v>
      </c>
      <c r="O609" s="286">
        <v>495</v>
      </c>
      <c r="P609" s="286">
        <v>495</v>
      </c>
      <c r="Q609" s="286">
        <v>120</v>
      </c>
      <c r="R609" s="286">
        <v>135</v>
      </c>
      <c r="S609" s="286"/>
      <c r="T609" s="286"/>
      <c r="U609" s="286"/>
      <c r="V609" s="286"/>
      <c r="W609" s="149" t="s">
        <v>404</v>
      </c>
      <c r="X609" s="162" t="s">
        <v>540</v>
      </c>
      <c r="Y609" s="149" t="s">
        <v>71</v>
      </c>
      <c r="Z609" s="150">
        <v>46041</v>
      </c>
      <c r="AA609" s="151">
        <v>46047</v>
      </c>
      <c r="AB609" s="153"/>
      <c r="AC609" s="151"/>
      <c r="AD609" s="166"/>
      <c r="AE609" s="166"/>
      <c r="AF609" s="149" t="s">
        <v>1351</v>
      </c>
      <c r="AG609" s="166" t="s">
        <v>800</v>
      </c>
      <c r="AH609" s="149">
        <v>876</v>
      </c>
      <c r="AI609" s="149" t="s">
        <v>73</v>
      </c>
      <c r="AJ609" s="166">
        <v>1</v>
      </c>
      <c r="AK609" s="166">
        <v>52000000000</v>
      </c>
      <c r="AL609" s="166" t="s">
        <v>542</v>
      </c>
      <c r="AM609" s="151">
        <v>46053</v>
      </c>
      <c r="AN609" s="151">
        <v>46054</v>
      </c>
      <c r="AO609" s="153">
        <v>46387</v>
      </c>
      <c r="AP609" s="149" t="s">
        <v>1352</v>
      </c>
      <c r="AQ609" s="166"/>
      <c r="AR609" s="166"/>
      <c r="AS609" s="166"/>
      <c r="AT609" s="166"/>
      <c r="AU609" s="166"/>
      <c r="AV609" s="166"/>
      <c r="AW609" s="166"/>
      <c r="AX609" s="166"/>
      <c r="AY609" s="166"/>
      <c r="AZ609" s="166"/>
      <c r="BA609" s="166"/>
      <c r="BB609" s="166" t="s">
        <v>1353</v>
      </c>
    </row>
    <row r="610" spans="1:16380" s="181" customFormat="1" ht="64.5" customHeight="1" x14ac:dyDescent="0.25">
      <c r="A610" s="289">
        <v>7</v>
      </c>
      <c r="B610" s="183" t="s">
        <v>2337</v>
      </c>
      <c r="C610" s="289" t="s">
        <v>60</v>
      </c>
      <c r="D610" s="158" t="s">
        <v>530</v>
      </c>
      <c r="E610" s="289" t="s">
        <v>341</v>
      </c>
      <c r="F610" s="289" t="s">
        <v>797</v>
      </c>
      <c r="G610" s="306" t="s">
        <v>1354</v>
      </c>
      <c r="H610" s="289" t="s">
        <v>799</v>
      </c>
      <c r="I610" s="289" t="s">
        <v>799</v>
      </c>
      <c r="J610" s="289">
        <v>1</v>
      </c>
      <c r="K610" s="288"/>
      <c r="L610" s="289" t="s">
        <v>167</v>
      </c>
      <c r="M610" s="289"/>
      <c r="N610" s="289" t="s">
        <v>345</v>
      </c>
      <c r="O610" s="286">
        <v>495</v>
      </c>
      <c r="P610" s="286">
        <v>495</v>
      </c>
      <c r="Q610" s="286">
        <v>120</v>
      </c>
      <c r="R610" s="286">
        <v>120</v>
      </c>
      <c r="S610" s="286"/>
      <c r="T610" s="286"/>
      <c r="U610" s="286"/>
      <c r="V610" s="286"/>
      <c r="W610" s="149" t="s">
        <v>404</v>
      </c>
      <c r="X610" s="162" t="s">
        <v>540</v>
      </c>
      <c r="Y610" s="149" t="s">
        <v>71</v>
      </c>
      <c r="Z610" s="150">
        <v>46041</v>
      </c>
      <c r="AA610" s="151">
        <v>46047</v>
      </c>
      <c r="AB610" s="153"/>
      <c r="AC610" s="151"/>
      <c r="AD610" s="166"/>
      <c r="AE610" s="166"/>
      <c r="AF610" s="149" t="s">
        <v>1354</v>
      </c>
      <c r="AG610" s="166" t="s">
        <v>800</v>
      </c>
      <c r="AH610" s="149">
        <v>876</v>
      </c>
      <c r="AI610" s="149" t="s">
        <v>73</v>
      </c>
      <c r="AJ610" s="166">
        <v>1</v>
      </c>
      <c r="AK610" s="166">
        <v>52000000000</v>
      </c>
      <c r="AL610" s="166" t="s">
        <v>542</v>
      </c>
      <c r="AM610" s="151">
        <v>46053</v>
      </c>
      <c r="AN610" s="151">
        <v>46054</v>
      </c>
      <c r="AO610" s="153">
        <v>46387</v>
      </c>
      <c r="AP610" s="149" t="s">
        <v>1352</v>
      </c>
      <c r="AQ610" s="166"/>
      <c r="AR610" s="166"/>
      <c r="AS610" s="166"/>
      <c r="AT610" s="166"/>
      <c r="AU610" s="166"/>
      <c r="AV610" s="166"/>
      <c r="AW610" s="166"/>
      <c r="AX610" s="166"/>
      <c r="AY610" s="166"/>
      <c r="AZ610" s="166"/>
      <c r="BA610" s="166"/>
      <c r="BB610" s="166" t="s">
        <v>1355</v>
      </c>
    </row>
    <row r="611" spans="1:16380" s="181" customFormat="1" ht="72.95" customHeight="1" x14ac:dyDescent="0.25">
      <c r="A611" s="289">
        <v>7</v>
      </c>
      <c r="B611" s="183" t="s">
        <v>2338</v>
      </c>
      <c r="C611" s="289" t="s">
        <v>60</v>
      </c>
      <c r="D611" s="158" t="s">
        <v>530</v>
      </c>
      <c r="E611" s="289" t="s">
        <v>341</v>
      </c>
      <c r="F611" s="288" t="s">
        <v>1050</v>
      </c>
      <c r="G611" s="306" t="s">
        <v>1356</v>
      </c>
      <c r="H611" s="289" t="s">
        <v>799</v>
      </c>
      <c r="I611" s="289" t="s">
        <v>799</v>
      </c>
      <c r="J611" s="289">
        <v>1</v>
      </c>
      <c r="K611" s="288"/>
      <c r="L611" s="289" t="s">
        <v>167</v>
      </c>
      <c r="M611" s="289"/>
      <c r="N611" s="289" t="s">
        <v>345</v>
      </c>
      <c r="O611" s="286">
        <v>329</v>
      </c>
      <c r="P611" s="286">
        <v>329</v>
      </c>
      <c r="Q611" s="286">
        <v>329</v>
      </c>
      <c r="R611" s="286"/>
      <c r="S611" s="286"/>
      <c r="T611" s="286"/>
      <c r="U611" s="286"/>
      <c r="V611" s="286"/>
      <c r="W611" s="149" t="s">
        <v>404</v>
      </c>
      <c r="X611" s="162" t="s">
        <v>540</v>
      </c>
      <c r="Y611" s="149" t="s">
        <v>71</v>
      </c>
      <c r="Z611" s="150">
        <v>46041</v>
      </c>
      <c r="AA611" s="151">
        <v>46047</v>
      </c>
      <c r="AB611" s="166"/>
      <c r="AC611" s="166"/>
      <c r="AD611" s="166"/>
      <c r="AE611" s="166"/>
      <c r="AF611" s="149" t="s">
        <v>1356</v>
      </c>
      <c r="AG611" s="166" t="s">
        <v>800</v>
      </c>
      <c r="AH611" s="149">
        <v>876</v>
      </c>
      <c r="AI611" s="149" t="s">
        <v>73</v>
      </c>
      <c r="AJ611" s="166">
        <v>1</v>
      </c>
      <c r="AK611" s="166">
        <v>52000000000</v>
      </c>
      <c r="AL611" s="166" t="s">
        <v>542</v>
      </c>
      <c r="AM611" s="151">
        <v>46054</v>
      </c>
      <c r="AN611" s="151">
        <v>46054</v>
      </c>
      <c r="AO611" s="153">
        <v>46386</v>
      </c>
      <c r="AP611" s="149">
        <v>2026</v>
      </c>
      <c r="AQ611" s="166"/>
      <c r="AR611" s="166"/>
      <c r="AS611" s="166"/>
      <c r="AT611" s="166"/>
      <c r="AU611" s="166"/>
      <c r="AV611" s="166"/>
      <c r="AW611" s="166"/>
      <c r="AX611" s="166"/>
      <c r="AY611" s="166"/>
      <c r="AZ611" s="166"/>
      <c r="BA611" s="166"/>
      <c r="BB611" s="166" t="s">
        <v>1357</v>
      </c>
    </row>
    <row r="612" spans="1:16380" s="181" customFormat="1" ht="63.75" x14ac:dyDescent="0.25">
      <c r="A612" s="289">
        <v>7</v>
      </c>
      <c r="B612" s="183" t="s">
        <v>2339</v>
      </c>
      <c r="C612" s="289" t="s">
        <v>60</v>
      </c>
      <c r="D612" s="158" t="s">
        <v>530</v>
      </c>
      <c r="E612" s="289" t="s">
        <v>341</v>
      </c>
      <c r="F612" s="288" t="s">
        <v>1050</v>
      </c>
      <c r="G612" s="306" t="s">
        <v>1358</v>
      </c>
      <c r="H612" s="289" t="s">
        <v>799</v>
      </c>
      <c r="I612" s="289" t="s">
        <v>799</v>
      </c>
      <c r="J612" s="289">
        <v>1</v>
      </c>
      <c r="K612" s="288"/>
      <c r="L612" s="289" t="s">
        <v>167</v>
      </c>
      <c r="M612" s="289"/>
      <c r="N612" s="289" t="s">
        <v>345</v>
      </c>
      <c r="O612" s="286">
        <v>495</v>
      </c>
      <c r="P612" s="286">
        <v>495</v>
      </c>
      <c r="Q612" s="286">
        <v>239</v>
      </c>
      <c r="R612" s="286">
        <v>256</v>
      </c>
      <c r="S612" s="286"/>
      <c r="T612" s="286"/>
      <c r="U612" s="286"/>
      <c r="V612" s="286"/>
      <c r="W612" s="149" t="s">
        <v>404</v>
      </c>
      <c r="X612" s="162" t="s">
        <v>540</v>
      </c>
      <c r="Y612" s="149" t="s">
        <v>71</v>
      </c>
      <c r="Z612" s="151">
        <v>46143</v>
      </c>
      <c r="AA612" s="151">
        <v>46188</v>
      </c>
      <c r="AB612" s="166"/>
      <c r="AC612" s="166"/>
      <c r="AD612" s="166"/>
      <c r="AE612" s="166"/>
      <c r="AF612" s="149" t="s">
        <v>1358</v>
      </c>
      <c r="AG612" s="166" t="s">
        <v>800</v>
      </c>
      <c r="AH612" s="149">
        <v>876</v>
      </c>
      <c r="AI612" s="149" t="s">
        <v>73</v>
      </c>
      <c r="AJ612" s="166">
        <v>1</v>
      </c>
      <c r="AK612" s="166">
        <v>52000000000</v>
      </c>
      <c r="AL612" s="166" t="s">
        <v>542</v>
      </c>
      <c r="AM612" s="151">
        <v>46204</v>
      </c>
      <c r="AN612" s="151">
        <v>46204</v>
      </c>
      <c r="AO612" s="153">
        <v>46752</v>
      </c>
      <c r="AP612" s="149" t="s">
        <v>1319</v>
      </c>
      <c r="AQ612" s="166"/>
      <c r="AR612" s="166"/>
      <c r="AS612" s="166"/>
      <c r="AT612" s="166"/>
      <c r="AU612" s="166"/>
      <c r="AV612" s="166"/>
      <c r="AW612" s="166"/>
      <c r="AX612" s="166"/>
      <c r="AY612" s="166"/>
      <c r="AZ612" s="166"/>
      <c r="BA612" s="166"/>
      <c r="BB612" s="166"/>
    </row>
    <row r="613" spans="1:16380" s="181" customFormat="1" ht="63.75" x14ac:dyDescent="0.25">
      <c r="A613" s="289">
        <v>7</v>
      </c>
      <c r="B613" s="183" t="s">
        <v>2340</v>
      </c>
      <c r="C613" s="289" t="s">
        <v>60</v>
      </c>
      <c r="D613" s="158" t="s">
        <v>530</v>
      </c>
      <c r="E613" s="289" t="s">
        <v>341</v>
      </c>
      <c r="F613" s="289" t="s">
        <v>1359</v>
      </c>
      <c r="G613" s="306" t="s">
        <v>1189</v>
      </c>
      <c r="H613" s="289" t="s">
        <v>85</v>
      </c>
      <c r="I613" s="289" t="s">
        <v>85</v>
      </c>
      <c r="J613" s="289">
        <v>1</v>
      </c>
      <c r="K613" s="289"/>
      <c r="L613" s="289" t="s">
        <v>167</v>
      </c>
      <c r="M613" s="289"/>
      <c r="N613" s="289" t="s">
        <v>345</v>
      </c>
      <c r="O613" s="148">
        <v>256.22950819672133</v>
      </c>
      <c r="P613" s="148">
        <v>312.60000000000002</v>
      </c>
      <c r="Q613" s="148">
        <v>312.60000000000002</v>
      </c>
      <c r="R613" s="148"/>
      <c r="S613" s="148"/>
      <c r="T613" s="148"/>
      <c r="U613" s="148"/>
      <c r="V613" s="148"/>
      <c r="W613" s="149" t="s">
        <v>404</v>
      </c>
      <c r="X613" s="162" t="s">
        <v>540</v>
      </c>
      <c r="Y613" s="149" t="s">
        <v>378</v>
      </c>
      <c r="Z613" s="153">
        <v>46336</v>
      </c>
      <c r="AA613" s="153">
        <v>46343</v>
      </c>
      <c r="AB613" s="153"/>
      <c r="AC613" s="153"/>
      <c r="AD613" s="149"/>
      <c r="AE613" s="149"/>
      <c r="AF613" s="149" t="s">
        <v>1189</v>
      </c>
      <c r="AG613" s="166" t="s">
        <v>800</v>
      </c>
      <c r="AH613" s="149">
        <v>876</v>
      </c>
      <c r="AI613" s="149" t="s">
        <v>73</v>
      </c>
      <c r="AJ613" s="163">
        <v>1</v>
      </c>
      <c r="AK613" s="182">
        <v>52000000000</v>
      </c>
      <c r="AL613" s="149" t="s">
        <v>542</v>
      </c>
      <c r="AM613" s="153">
        <v>46371</v>
      </c>
      <c r="AN613" s="153">
        <v>46388</v>
      </c>
      <c r="AO613" s="153">
        <v>46752</v>
      </c>
      <c r="AP613" s="149">
        <v>2027</v>
      </c>
      <c r="AQ613" s="153"/>
      <c r="AR613" s="197"/>
      <c r="AS613" s="180"/>
      <c r="AT613" s="149"/>
      <c r="AU613" s="149"/>
      <c r="AV613" s="149"/>
      <c r="AW613" s="149"/>
      <c r="AX613" s="149"/>
      <c r="AY613" s="166"/>
      <c r="AZ613" s="166"/>
      <c r="BA613" s="166"/>
      <c r="BB613" s="166"/>
      <c r="XEY613" s="175"/>
      <c r="XEZ613" s="175"/>
    </row>
    <row r="614" spans="1:16380" s="181" customFormat="1" ht="63.75" x14ac:dyDescent="0.25">
      <c r="A614" s="289">
        <v>7</v>
      </c>
      <c r="B614" s="183" t="s">
        <v>2341</v>
      </c>
      <c r="C614" s="289" t="s">
        <v>60</v>
      </c>
      <c r="D614" s="158" t="s">
        <v>530</v>
      </c>
      <c r="E614" s="289" t="s">
        <v>341</v>
      </c>
      <c r="F614" s="289" t="s">
        <v>826</v>
      </c>
      <c r="G614" s="306" t="s">
        <v>1360</v>
      </c>
      <c r="H614" s="289" t="s">
        <v>814</v>
      </c>
      <c r="I614" s="289" t="s">
        <v>814</v>
      </c>
      <c r="J614" s="289">
        <v>1</v>
      </c>
      <c r="K614" s="289"/>
      <c r="L614" s="288" t="s">
        <v>167</v>
      </c>
      <c r="M614" s="289"/>
      <c r="N614" s="289" t="s">
        <v>345</v>
      </c>
      <c r="O614" s="148">
        <v>129.8360655737705</v>
      </c>
      <c r="P614" s="148">
        <v>158.4</v>
      </c>
      <c r="Q614" s="148">
        <v>158.4</v>
      </c>
      <c r="R614" s="148"/>
      <c r="S614" s="148"/>
      <c r="T614" s="148"/>
      <c r="U614" s="148"/>
      <c r="V614" s="148"/>
      <c r="W614" s="166" t="s">
        <v>404</v>
      </c>
      <c r="X614" s="162" t="s">
        <v>540</v>
      </c>
      <c r="Y614" s="149" t="s">
        <v>71</v>
      </c>
      <c r="Z614" s="153">
        <v>46358</v>
      </c>
      <c r="AA614" s="153">
        <v>46362</v>
      </c>
      <c r="AB614" s="166"/>
      <c r="AC614" s="153"/>
      <c r="AD614" s="153"/>
      <c r="AE614" s="149"/>
      <c r="AF614" s="149" t="s">
        <v>1360</v>
      </c>
      <c r="AG614" s="166" t="s">
        <v>800</v>
      </c>
      <c r="AH614" s="149">
        <v>876</v>
      </c>
      <c r="AI614" s="149" t="s">
        <v>73</v>
      </c>
      <c r="AJ614" s="163">
        <v>1</v>
      </c>
      <c r="AK614" s="182">
        <v>52000000000</v>
      </c>
      <c r="AL614" s="149" t="s">
        <v>542</v>
      </c>
      <c r="AM614" s="153">
        <v>46371</v>
      </c>
      <c r="AN614" s="153">
        <v>46388</v>
      </c>
      <c r="AO614" s="153">
        <v>46752</v>
      </c>
      <c r="AP614" s="149">
        <v>2027</v>
      </c>
      <c r="AQ614" s="153"/>
      <c r="AR614" s="153"/>
      <c r="AS614" s="149"/>
      <c r="AT614" s="149"/>
      <c r="AU614" s="149"/>
      <c r="AV614" s="149"/>
      <c r="AW614" s="149"/>
      <c r="AX614" s="149"/>
      <c r="AY614" s="149"/>
      <c r="AZ614" s="149"/>
      <c r="BA614" s="149"/>
      <c r="BB614" s="149"/>
      <c r="BC614" s="175"/>
      <c r="BD614" s="175"/>
      <c r="BE614" s="175"/>
      <c r="BF614" s="175"/>
      <c r="BG614" s="175"/>
      <c r="BH614" s="175"/>
      <c r="BI614" s="175"/>
      <c r="BJ614" s="175"/>
      <c r="BK614" s="175"/>
      <c r="BL614" s="175"/>
      <c r="BM614" s="175"/>
      <c r="BN614" s="175"/>
      <c r="BO614" s="175"/>
      <c r="BP614" s="175"/>
      <c r="BQ614" s="175"/>
      <c r="BR614" s="175"/>
      <c r="BS614" s="175"/>
      <c r="BT614" s="175"/>
      <c r="BU614" s="175"/>
      <c r="BV614" s="175"/>
      <c r="BW614" s="175"/>
      <c r="BX614" s="175"/>
      <c r="BY614" s="175"/>
      <c r="BZ614" s="175"/>
      <c r="CA614" s="175"/>
      <c r="CB614" s="175"/>
      <c r="CC614" s="175"/>
      <c r="CD614" s="175"/>
      <c r="CE614" s="175"/>
      <c r="CF614" s="175"/>
      <c r="CG614" s="175"/>
      <c r="CH614" s="175"/>
      <c r="CI614" s="175"/>
      <c r="CJ614" s="175"/>
      <c r="CK614" s="175"/>
      <c r="CL614" s="175"/>
      <c r="CM614" s="175"/>
      <c r="CN614" s="175"/>
      <c r="CO614" s="175"/>
      <c r="CP614" s="175"/>
      <c r="CQ614" s="175"/>
      <c r="CR614" s="175"/>
      <c r="CS614" s="175"/>
      <c r="CT614" s="175"/>
      <c r="CU614" s="175"/>
      <c r="CV614" s="175"/>
      <c r="CW614" s="175"/>
      <c r="CX614" s="175"/>
      <c r="CY614" s="175"/>
      <c r="CZ614" s="175"/>
      <c r="DA614" s="175"/>
      <c r="DB614" s="175"/>
      <c r="DC614" s="175"/>
      <c r="DD614" s="175"/>
      <c r="DE614" s="175"/>
      <c r="DF614" s="175"/>
      <c r="DG614" s="175"/>
      <c r="DH614" s="175"/>
      <c r="DI614" s="175"/>
      <c r="DJ614" s="175"/>
      <c r="DK614" s="175"/>
      <c r="DL614" s="175"/>
      <c r="DM614" s="175"/>
      <c r="DN614" s="175"/>
      <c r="DO614" s="175"/>
      <c r="DP614" s="175"/>
      <c r="DQ614" s="175"/>
      <c r="DR614" s="175"/>
      <c r="DS614" s="175"/>
      <c r="DT614" s="175"/>
      <c r="DU614" s="175"/>
      <c r="DV614" s="175"/>
      <c r="DW614" s="175"/>
      <c r="DX614" s="175"/>
      <c r="DY614" s="175"/>
      <c r="DZ614" s="175"/>
      <c r="EA614" s="175"/>
      <c r="EB614" s="175"/>
      <c r="EC614" s="175"/>
      <c r="ED614" s="175"/>
      <c r="EE614" s="175"/>
      <c r="EF614" s="175"/>
      <c r="EG614" s="175"/>
      <c r="EH614" s="175"/>
      <c r="EI614" s="175"/>
      <c r="EJ614" s="175"/>
      <c r="EK614" s="175"/>
      <c r="EL614" s="175"/>
      <c r="EM614" s="175"/>
      <c r="EN614" s="175"/>
      <c r="EO614" s="175"/>
      <c r="EP614" s="175"/>
      <c r="EQ614" s="175"/>
      <c r="ER614" s="175"/>
      <c r="ES614" s="175"/>
      <c r="ET614" s="175"/>
      <c r="EU614" s="175"/>
      <c r="EV614" s="175"/>
      <c r="EW614" s="175"/>
      <c r="EX614" s="175"/>
      <c r="EY614" s="175"/>
      <c r="EZ614" s="175"/>
      <c r="FA614" s="175"/>
      <c r="FB614" s="175"/>
      <c r="FC614" s="175"/>
      <c r="FD614" s="175"/>
      <c r="FE614" s="175"/>
      <c r="FF614" s="175"/>
      <c r="FG614" s="175"/>
      <c r="FH614" s="175"/>
      <c r="FI614" s="175"/>
      <c r="FJ614" s="175"/>
      <c r="FK614" s="175"/>
      <c r="FL614" s="175"/>
      <c r="FM614" s="175"/>
      <c r="FN614" s="175"/>
      <c r="FO614" s="175"/>
      <c r="FP614" s="175"/>
      <c r="FQ614" s="175"/>
      <c r="FR614" s="175"/>
      <c r="FS614" s="175"/>
      <c r="FT614" s="175"/>
      <c r="FU614" s="175"/>
      <c r="FV614" s="175"/>
      <c r="FW614" s="175"/>
      <c r="FX614" s="175"/>
      <c r="FY614" s="175"/>
      <c r="FZ614" s="175"/>
      <c r="GA614" s="175"/>
      <c r="GB614" s="175"/>
      <c r="GC614" s="175"/>
      <c r="GD614" s="175"/>
      <c r="GE614" s="175"/>
      <c r="GF614" s="175"/>
      <c r="GG614" s="175"/>
      <c r="GH614" s="175"/>
      <c r="GI614" s="175"/>
      <c r="GJ614" s="175"/>
      <c r="GK614" s="175"/>
      <c r="GL614" s="175"/>
      <c r="GM614" s="175"/>
      <c r="GN614" s="175"/>
      <c r="GO614" s="175"/>
      <c r="GP614" s="175"/>
      <c r="GQ614" s="175"/>
      <c r="GR614" s="175"/>
      <c r="GS614" s="175"/>
      <c r="GT614" s="175"/>
      <c r="GU614" s="175"/>
      <c r="GV614" s="175"/>
      <c r="GW614" s="175"/>
      <c r="GX614" s="175"/>
      <c r="GY614" s="175"/>
      <c r="GZ614" s="175"/>
      <c r="HA614" s="175"/>
      <c r="HB614" s="175"/>
      <c r="HC614" s="175"/>
      <c r="HD614" s="175"/>
      <c r="HE614" s="175"/>
      <c r="HF614" s="175"/>
      <c r="HG614" s="175"/>
      <c r="HH614" s="175"/>
      <c r="HI614" s="175"/>
      <c r="HJ614" s="175"/>
      <c r="HK614" s="175"/>
      <c r="HL614" s="175"/>
      <c r="HM614" s="175"/>
      <c r="HN614" s="175"/>
      <c r="HO614" s="175"/>
      <c r="HP614" s="175"/>
      <c r="HQ614" s="175"/>
      <c r="HR614" s="175"/>
      <c r="HS614" s="175"/>
      <c r="HT614" s="175"/>
      <c r="HU614" s="175"/>
      <c r="HV614" s="175"/>
      <c r="HW614" s="175"/>
      <c r="HX614" s="175"/>
      <c r="HY614" s="175"/>
      <c r="HZ614" s="175"/>
      <c r="IA614" s="175"/>
      <c r="IB614" s="175"/>
      <c r="IC614" s="175"/>
      <c r="ID614" s="175"/>
      <c r="IE614" s="175"/>
      <c r="IF614" s="175"/>
      <c r="IG614" s="175"/>
      <c r="IH614" s="175"/>
      <c r="II614" s="175"/>
      <c r="IJ614" s="175"/>
      <c r="IK614" s="175"/>
      <c r="IL614" s="175"/>
      <c r="IM614" s="175"/>
      <c r="IN614" s="175"/>
      <c r="IO614" s="175"/>
      <c r="IP614" s="175"/>
      <c r="IQ614" s="175"/>
      <c r="IR614" s="175"/>
      <c r="IS614" s="175"/>
      <c r="IT614" s="175"/>
      <c r="IU614" s="175"/>
      <c r="IV614" s="175"/>
      <c r="IW614" s="175"/>
      <c r="IX614" s="175"/>
      <c r="IY614" s="175"/>
      <c r="IZ614" s="175"/>
      <c r="JA614" s="175"/>
      <c r="JB614" s="175"/>
      <c r="JC614" s="175"/>
      <c r="JD614" s="175"/>
      <c r="JE614" s="175"/>
      <c r="JF614" s="175"/>
      <c r="JG614" s="175"/>
      <c r="JH614" s="175"/>
      <c r="JI614" s="175"/>
      <c r="JJ614" s="175"/>
      <c r="JK614" s="175"/>
      <c r="JL614" s="175"/>
      <c r="JM614" s="175"/>
      <c r="JN614" s="175"/>
      <c r="JO614" s="175"/>
      <c r="JP614" s="175"/>
      <c r="JQ614" s="175"/>
      <c r="JR614" s="175"/>
      <c r="JS614" s="175"/>
      <c r="JT614" s="175"/>
      <c r="JU614" s="175"/>
      <c r="JV614" s="175"/>
      <c r="JW614" s="175"/>
      <c r="JX614" s="175"/>
      <c r="JY614" s="175"/>
      <c r="JZ614" s="175"/>
      <c r="KA614" s="175"/>
      <c r="KB614" s="175"/>
      <c r="KC614" s="175"/>
      <c r="KD614" s="175"/>
      <c r="KE614" s="175"/>
      <c r="KF614" s="175"/>
      <c r="KG614" s="175"/>
      <c r="KH614" s="175"/>
      <c r="KI614" s="175"/>
      <c r="KJ614" s="175"/>
      <c r="KK614" s="175"/>
      <c r="KL614" s="175"/>
      <c r="KM614" s="175"/>
      <c r="KN614" s="175"/>
      <c r="KO614" s="175"/>
      <c r="KP614" s="175"/>
      <c r="KQ614" s="175"/>
      <c r="KR614" s="175"/>
      <c r="KS614" s="175"/>
      <c r="KT614" s="175"/>
      <c r="KU614" s="175"/>
      <c r="KV614" s="175"/>
      <c r="KW614" s="175"/>
      <c r="KX614" s="175"/>
      <c r="KY614" s="175"/>
      <c r="KZ614" s="175"/>
      <c r="LA614" s="175"/>
      <c r="LB614" s="175"/>
      <c r="LC614" s="175"/>
      <c r="LD614" s="175"/>
      <c r="LE614" s="175"/>
      <c r="LF614" s="175"/>
      <c r="LG614" s="175"/>
      <c r="LH614" s="175"/>
      <c r="LI614" s="175"/>
      <c r="LJ614" s="175"/>
      <c r="LK614" s="175"/>
      <c r="LL614" s="175"/>
      <c r="LM614" s="175"/>
      <c r="LN614" s="175"/>
      <c r="LO614" s="175"/>
      <c r="LP614" s="175"/>
      <c r="LQ614" s="175"/>
      <c r="LR614" s="175"/>
      <c r="LS614" s="175"/>
      <c r="LT614" s="175"/>
      <c r="LU614" s="175"/>
      <c r="LV614" s="175"/>
      <c r="LW614" s="175"/>
      <c r="LX614" s="175"/>
      <c r="LY614" s="175"/>
      <c r="LZ614" s="175"/>
      <c r="MA614" s="175"/>
      <c r="MB614" s="175"/>
      <c r="MC614" s="175"/>
      <c r="MD614" s="175"/>
      <c r="ME614" s="175"/>
      <c r="MF614" s="175"/>
      <c r="MG614" s="175"/>
      <c r="MH614" s="175"/>
      <c r="MI614" s="175"/>
      <c r="MJ614" s="175"/>
      <c r="MK614" s="175"/>
      <c r="ML614" s="175"/>
      <c r="MM614" s="175"/>
      <c r="MN614" s="175"/>
      <c r="MO614" s="175"/>
      <c r="MP614" s="175"/>
      <c r="MQ614" s="175"/>
      <c r="MR614" s="175"/>
      <c r="MS614" s="175"/>
      <c r="MT614" s="175"/>
      <c r="MU614" s="175"/>
      <c r="MV614" s="175"/>
      <c r="MW614" s="175"/>
      <c r="MX614" s="175"/>
      <c r="MY614" s="175"/>
      <c r="MZ614" s="175"/>
      <c r="NA614" s="175"/>
      <c r="NB614" s="175"/>
      <c r="NC614" s="175"/>
      <c r="ND614" s="175"/>
      <c r="NE614" s="175"/>
      <c r="NF614" s="175"/>
      <c r="NG614" s="175"/>
      <c r="NH614" s="175"/>
      <c r="NI614" s="175"/>
      <c r="NJ614" s="175"/>
      <c r="NK614" s="175"/>
      <c r="NL614" s="175"/>
      <c r="NM614" s="175"/>
      <c r="NN614" s="175"/>
      <c r="NO614" s="175"/>
      <c r="NP614" s="175"/>
      <c r="NQ614" s="175"/>
      <c r="NR614" s="175"/>
      <c r="NS614" s="175"/>
      <c r="NT614" s="175"/>
      <c r="NU614" s="175"/>
      <c r="NV614" s="175"/>
      <c r="NW614" s="175"/>
      <c r="NX614" s="175"/>
      <c r="NY614" s="175"/>
      <c r="NZ614" s="175"/>
      <c r="OA614" s="175"/>
      <c r="OB614" s="175"/>
      <c r="OC614" s="175"/>
      <c r="OD614" s="175"/>
      <c r="OE614" s="175"/>
      <c r="OF614" s="175"/>
      <c r="OG614" s="175"/>
      <c r="OH614" s="175"/>
      <c r="OI614" s="175"/>
      <c r="OJ614" s="175"/>
      <c r="OK614" s="175"/>
      <c r="OL614" s="175"/>
      <c r="OM614" s="175"/>
      <c r="ON614" s="175"/>
      <c r="OO614" s="175"/>
      <c r="OP614" s="175"/>
      <c r="OQ614" s="175"/>
      <c r="OR614" s="175"/>
      <c r="OS614" s="175"/>
      <c r="OT614" s="175"/>
      <c r="OU614" s="175"/>
      <c r="OV614" s="175"/>
      <c r="OW614" s="175"/>
      <c r="OX614" s="175"/>
      <c r="OY614" s="175"/>
      <c r="OZ614" s="175"/>
      <c r="PA614" s="175"/>
      <c r="PB614" s="175"/>
      <c r="PC614" s="175"/>
      <c r="PD614" s="175"/>
      <c r="PE614" s="175"/>
      <c r="PF614" s="175"/>
      <c r="PG614" s="175"/>
      <c r="PH614" s="175"/>
      <c r="PI614" s="175"/>
      <c r="PJ614" s="175"/>
      <c r="PK614" s="175"/>
      <c r="PL614" s="175"/>
      <c r="PM614" s="175"/>
      <c r="PN614" s="175"/>
      <c r="PO614" s="175"/>
      <c r="PP614" s="175"/>
      <c r="PQ614" s="175"/>
      <c r="PR614" s="175"/>
      <c r="PS614" s="175"/>
      <c r="PT614" s="175"/>
      <c r="PU614" s="175"/>
      <c r="PV614" s="175"/>
      <c r="PW614" s="175"/>
      <c r="PX614" s="175"/>
      <c r="PY614" s="175"/>
      <c r="PZ614" s="175"/>
      <c r="QA614" s="175"/>
      <c r="QB614" s="175"/>
      <c r="QC614" s="175"/>
      <c r="QD614" s="175"/>
      <c r="QE614" s="175"/>
      <c r="QF614" s="175"/>
      <c r="QG614" s="175"/>
      <c r="QH614" s="175"/>
      <c r="QI614" s="175"/>
      <c r="QJ614" s="175"/>
      <c r="QK614" s="175"/>
      <c r="QL614" s="175"/>
      <c r="QM614" s="175"/>
      <c r="QN614" s="175"/>
      <c r="QO614" s="175"/>
      <c r="QP614" s="175"/>
      <c r="QQ614" s="175"/>
      <c r="QR614" s="175"/>
      <c r="QS614" s="175"/>
      <c r="QT614" s="175"/>
      <c r="QU614" s="175"/>
      <c r="QV614" s="175"/>
      <c r="QW614" s="175"/>
      <c r="QX614" s="175"/>
      <c r="QY614" s="175"/>
      <c r="QZ614" s="175"/>
      <c r="RA614" s="175"/>
      <c r="RB614" s="175"/>
      <c r="RC614" s="175"/>
      <c r="RD614" s="175"/>
      <c r="RE614" s="175"/>
      <c r="RF614" s="175"/>
      <c r="RG614" s="175"/>
      <c r="RH614" s="175"/>
      <c r="RI614" s="175"/>
      <c r="RJ614" s="175"/>
      <c r="RK614" s="175"/>
      <c r="RL614" s="175"/>
      <c r="RM614" s="175"/>
      <c r="RN614" s="175"/>
      <c r="RO614" s="175"/>
      <c r="RP614" s="175"/>
      <c r="RQ614" s="175"/>
      <c r="RR614" s="175"/>
      <c r="RS614" s="175"/>
      <c r="RT614" s="175"/>
      <c r="RU614" s="175"/>
      <c r="RV614" s="175"/>
      <c r="RW614" s="175"/>
      <c r="RX614" s="175"/>
      <c r="RY614" s="175"/>
      <c r="RZ614" s="175"/>
      <c r="SA614" s="175"/>
      <c r="SB614" s="175"/>
      <c r="SC614" s="175"/>
      <c r="SD614" s="175"/>
      <c r="SE614" s="175"/>
      <c r="SF614" s="175"/>
      <c r="SG614" s="175"/>
      <c r="SH614" s="175"/>
      <c r="SI614" s="175"/>
      <c r="SJ614" s="175"/>
      <c r="SK614" s="175"/>
      <c r="SL614" s="175"/>
      <c r="SM614" s="175"/>
      <c r="SN614" s="175"/>
      <c r="SO614" s="175"/>
      <c r="SP614" s="175"/>
      <c r="SQ614" s="175"/>
      <c r="SR614" s="175"/>
      <c r="SS614" s="175"/>
      <c r="ST614" s="175"/>
      <c r="SU614" s="175"/>
      <c r="SV614" s="175"/>
      <c r="SW614" s="175"/>
      <c r="SX614" s="175"/>
      <c r="SY614" s="175"/>
      <c r="SZ614" s="175"/>
      <c r="TA614" s="175"/>
      <c r="TB614" s="175"/>
      <c r="TC614" s="175"/>
      <c r="TD614" s="175"/>
      <c r="TE614" s="175"/>
      <c r="TF614" s="175"/>
      <c r="TG614" s="175"/>
      <c r="TH614" s="175"/>
      <c r="TI614" s="175"/>
      <c r="TJ614" s="175"/>
      <c r="TK614" s="175"/>
      <c r="TL614" s="175"/>
      <c r="TM614" s="175"/>
      <c r="TN614" s="175"/>
      <c r="TO614" s="175"/>
      <c r="TP614" s="175"/>
      <c r="TQ614" s="175"/>
      <c r="TR614" s="175"/>
      <c r="TS614" s="175"/>
      <c r="TT614" s="175"/>
      <c r="TU614" s="175"/>
      <c r="TV614" s="175"/>
      <c r="TW614" s="175"/>
      <c r="TX614" s="175"/>
      <c r="TY614" s="175"/>
      <c r="TZ614" s="175"/>
      <c r="UA614" s="175"/>
      <c r="UB614" s="175"/>
      <c r="UC614" s="175"/>
      <c r="UD614" s="175"/>
      <c r="UE614" s="175"/>
      <c r="UF614" s="175"/>
      <c r="UG614" s="175"/>
      <c r="UH614" s="175"/>
      <c r="UI614" s="175"/>
      <c r="UJ614" s="175"/>
      <c r="UK614" s="175"/>
      <c r="UL614" s="175"/>
      <c r="UM614" s="175"/>
      <c r="UN614" s="175"/>
      <c r="UO614" s="175"/>
      <c r="UP614" s="175"/>
      <c r="UQ614" s="175"/>
      <c r="UR614" s="175"/>
      <c r="US614" s="175"/>
      <c r="UT614" s="175"/>
      <c r="UU614" s="175"/>
      <c r="UV614" s="175"/>
      <c r="UW614" s="175"/>
      <c r="UX614" s="175"/>
      <c r="UY614" s="175"/>
      <c r="UZ614" s="175"/>
      <c r="VA614" s="175"/>
      <c r="VB614" s="175"/>
      <c r="VC614" s="175"/>
      <c r="VD614" s="175"/>
      <c r="VE614" s="175"/>
      <c r="VF614" s="175"/>
      <c r="VG614" s="175"/>
      <c r="VH614" s="175"/>
      <c r="VI614" s="175"/>
      <c r="VJ614" s="175"/>
      <c r="VK614" s="175"/>
      <c r="VL614" s="175"/>
      <c r="VM614" s="175"/>
      <c r="VN614" s="175"/>
      <c r="VO614" s="175"/>
      <c r="VP614" s="175"/>
      <c r="VQ614" s="175"/>
      <c r="VR614" s="175"/>
      <c r="VS614" s="175"/>
      <c r="VT614" s="175"/>
      <c r="VU614" s="175"/>
      <c r="VV614" s="175"/>
      <c r="VW614" s="175"/>
      <c r="VX614" s="175"/>
      <c r="VY614" s="175"/>
      <c r="VZ614" s="175"/>
      <c r="WA614" s="175"/>
      <c r="WB614" s="175"/>
      <c r="WC614" s="175"/>
      <c r="WD614" s="175"/>
      <c r="WE614" s="175"/>
      <c r="WF614" s="175"/>
      <c r="WG614" s="175"/>
      <c r="WH614" s="175"/>
      <c r="WI614" s="175"/>
      <c r="WJ614" s="175"/>
      <c r="WK614" s="175"/>
      <c r="WL614" s="175"/>
      <c r="WM614" s="175"/>
      <c r="WN614" s="175"/>
      <c r="WO614" s="175"/>
      <c r="WP614" s="175"/>
      <c r="WQ614" s="175"/>
      <c r="WR614" s="175"/>
      <c r="WS614" s="175"/>
      <c r="WT614" s="175"/>
      <c r="WU614" s="175"/>
      <c r="WV614" s="175"/>
      <c r="WW614" s="175"/>
      <c r="WX614" s="175"/>
      <c r="WY614" s="175"/>
      <c r="WZ614" s="175"/>
      <c r="XA614" s="175"/>
      <c r="XB614" s="175"/>
      <c r="XC614" s="175"/>
      <c r="XD614" s="175"/>
      <c r="XE614" s="175"/>
      <c r="XF614" s="175"/>
      <c r="XG614" s="175"/>
      <c r="XH614" s="175"/>
      <c r="XI614" s="175"/>
      <c r="XJ614" s="175"/>
      <c r="XK614" s="175"/>
      <c r="XL614" s="175"/>
      <c r="XM614" s="175"/>
      <c r="XN614" s="175"/>
      <c r="XO614" s="175"/>
      <c r="XP614" s="175"/>
      <c r="XQ614" s="175"/>
      <c r="XR614" s="175"/>
      <c r="XS614" s="175"/>
      <c r="XT614" s="175"/>
      <c r="XU614" s="175"/>
      <c r="XV614" s="175"/>
      <c r="XW614" s="175"/>
      <c r="XX614" s="175"/>
      <c r="XY614" s="175"/>
      <c r="XZ614" s="175"/>
      <c r="YA614" s="175"/>
      <c r="YB614" s="175"/>
      <c r="YC614" s="175"/>
      <c r="YD614" s="175"/>
      <c r="YE614" s="175"/>
      <c r="YF614" s="175"/>
      <c r="YG614" s="175"/>
      <c r="YH614" s="175"/>
      <c r="YI614" s="175"/>
      <c r="YJ614" s="175"/>
      <c r="YK614" s="175"/>
      <c r="YL614" s="175"/>
      <c r="YM614" s="175"/>
      <c r="YN614" s="175"/>
      <c r="YO614" s="175"/>
      <c r="YP614" s="175"/>
      <c r="YQ614" s="175"/>
      <c r="YR614" s="175"/>
      <c r="YS614" s="175"/>
      <c r="YT614" s="175"/>
      <c r="YU614" s="175"/>
      <c r="YV614" s="175"/>
      <c r="YW614" s="175"/>
      <c r="YX614" s="175"/>
      <c r="YY614" s="175"/>
      <c r="YZ614" s="175"/>
      <c r="ZA614" s="175"/>
      <c r="ZB614" s="175"/>
      <c r="ZC614" s="175"/>
      <c r="ZD614" s="175"/>
      <c r="ZE614" s="175"/>
      <c r="ZF614" s="175"/>
      <c r="ZG614" s="175"/>
      <c r="ZH614" s="175"/>
      <c r="ZI614" s="175"/>
      <c r="ZJ614" s="175"/>
      <c r="ZK614" s="175"/>
      <c r="ZL614" s="175"/>
      <c r="ZM614" s="175"/>
      <c r="ZN614" s="175"/>
      <c r="ZO614" s="175"/>
      <c r="ZP614" s="175"/>
      <c r="ZQ614" s="175"/>
      <c r="ZR614" s="175"/>
      <c r="ZS614" s="175"/>
      <c r="ZT614" s="175"/>
      <c r="ZU614" s="175"/>
      <c r="ZV614" s="175"/>
      <c r="ZW614" s="175"/>
      <c r="ZX614" s="175"/>
      <c r="ZY614" s="175"/>
      <c r="ZZ614" s="175"/>
      <c r="AAA614" s="175"/>
      <c r="AAB614" s="175"/>
      <c r="AAC614" s="175"/>
      <c r="AAD614" s="175"/>
      <c r="AAE614" s="175"/>
      <c r="AAF614" s="175"/>
      <c r="AAG614" s="175"/>
      <c r="AAH614" s="175"/>
      <c r="AAI614" s="175"/>
      <c r="AAJ614" s="175"/>
      <c r="AAK614" s="175"/>
      <c r="AAL614" s="175"/>
      <c r="AAM614" s="175"/>
      <c r="AAN614" s="175"/>
      <c r="AAO614" s="175"/>
      <c r="AAP614" s="175"/>
      <c r="AAQ614" s="175"/>
      <c r="AAR614" s="175"/>
      <c r="AAS614" s="175"/>
      <c r="AAT614" s="175"/>
      <c r="AAU614" s="175"/>
      <c r="AAV614" s="175"/>
      <c r="AAW614" s="175"/>
      <c r="AAX614" s="175"/>
      <c r="AAY614" s="175"/>
      <c r="AAZ614" s="175"/>
      <c r="ABA614" s="175"/>
      <c r="ABB614" s="175"/>
      <c r="ABC614" s="175"/>
      <c r="ABD614" s="175"/>
      <c r="ABE614" s="175"/>
      <c r="ABF614" s="175"/>
      <c r="ABG614" s="175"/>
      <c r="ABH614" s="175"/>
      <c r="ABI614" s="175"/>
      <c r="ABJ614" s="175"/>
      <c r="ABK614" s="175"/>
      <c r="ABL614" s="175"/>
      <c r="ABM614" s="175"/>
      <c r="ABN614" s="175"/>
      <c r="ABO614" s="175"/>
      <c r="ABP614" s="175"/>
      <c r="ABQ614" s="175"/>
      <c r="ABR614" s="175"/>
      <c r="ABS614" s="175"/>
      <c r="ABT614" s="175"/>
      <c r="ABU614" s="175"/>
      <c r="ABV614" s="175"/>
      <c r="ABW614" s="175"/>
      <c r="ABX614" s="175"/>
      <c r="ABY614" s="175"/>
      <c r="ABZ614" s="175"/>
      <c r="ACA614" s="175"/>
      <c r="ACB614" s="175"/>
      <c r="ACC614" s="175"/>
      <c r="ACD614" s="175"/>
      <c r="ACE614" s="175"/>
      <c r="ACF614" s="175"/>
      <c r="ACG614" s="175"/>
      <c r="ACH614" s="175"/>
      <c r="ACI614" s="175"/>
      <c r="ACJ614" s="175"/>
      <c r="ACK614" s="175"/>
      <c r="ACL614" s="175"/>
      <c r="ACM614" s="175"/>
      <c r="ACN614" s="175"/>
      <c r="ACO614" s="175"/>
      <c r="ACP614" s="175"/>
      <c r="ACQ614" s="175"/>
      <c r="ACR614" s="175"/>
      <c r="ACS614" s="175"/>
      <c r="ACT614" s="175"/>
      <c r="ACU614" s="175"/>
      <c r="ACV614" s="175"/>
      <c r="ACW614" s="175"/>
      <c r="ACX614" s="175"/>
      <c r="ACY614" s="175"/>
      <c r="ACZ614" s="175"/>
      <c r="ADA614" s="175"/>
      <c r="ADB614" s="175"/>
      <c r="ADC614" s="175"/>
      <c r="ADD614" s="175"/>
      <c r="ADE614" s="175"/>
      <c r="ADF614" s="175"/>
      <c r="ADG614" s="175"/>
      <c r="ADH614" s="175"/>
      <c r="ADI614" s="175"/>
      <c r="ADJ614" s="175"/>
      <c r="ADK614" s="175"/>
      <c r="ADL614" s="175"/>
      <c r="ADM614" s="175"/>
      <c r="ADN614" s="175"/>
      <c r="ADO614" s="175"/>
      <c r="ADP614" s="175"/>
      <c r="ADQ614" s="175"/>
      <c r="ADR614" s="175"/>
      <c r="ADS614" s="175"/>
      <c r="ADT614" s="175"/>
      <c r="ADU614" s="175"/>
      <c r="ADV614" s="175"/>
      <c r="ADW614" s="175"/>
      <c r="ADX614" s="175"/>
      <c r="ADY614" s="175"/>
      <c r="ADZ614" s="175"/>
      <c r="AEA614" s="175"/>
      <c r="AEB614" s="175"/>
      <c r="AEC614" s="175"/>
      <c r="AED614" s="175"/>
      <c r="AEE614" s="175"/>
      <c r="AEF614" s="175"/>
      <c r="AEG614" s="175"/>
      <c r="AEH614" s="175"/>
      <c r="AEI614" s="175"/>
      <c r="AEJ614" s="175"/>
      <c r="AEK614" s="175"/>
      <c r="AEL614" s="175"/>
      <c r="AEM614" s="175"/>
      <c r="AEN614" s="175"/>
      <c r="AEO614" s="175"/>
      <c r="AEP614" s="175"/>
      <c r="AEQ614" s="175"/>
      <c r="AER614" s="175"/>
      <c r="AES614" s="175"/>
      <c r="AET614" s="175"/>
      <c r="AEU614" s="175"/>
      <c r="AEV614" s="175"/>
      <c r="AEW614" s="175"/>
      <c r="AEX614" s="175"/>
      <c r="AEY614" s="175"/>
      <c r="AEZ614" s="175"/>
      <c r="AFA614" s="175"/>
      <c r="AFB614" s="175"/>
      <c r="AFC614" s="175"/>
      <c r="AFD614" s="175"/>
      <c r="AFE614" s="175"/>
      <c r="AFF614" s="175"/>
      <c r="AFG614" s="175"/>
      <c r="AFH614" s="175"/>
      <c r="AFI614" s="175"/>
      <c r="AFJ614" s="175"/>
      <c r="AFK614" s="175"/>
      <c r="AFL614" s="175"/>
      <c r="AFM614" s="175"/>
      <c r="AFN614" s="175"/>
      <c r="AFO614" s="175"/>
      <c r="AFP614" s="175"/>
      <c r="AFQ614" s="175"/>
      <c r="AFR614" s="175"/>
      <c r="AFS614" s="175"/>
      <c r="AFT614" s="175"/>
      <c r="AFU614" s="175"/>
      <c r="AFV614" s="175"/>
      <c r="AFW614" s="175"/>
      <c r="AFX614" s="175"/>
      <c r="AFY614" s="175"/>
      <c r="AFZ614" s="175"/>
      <c r="AGA614" s="175"/>
      <c r="AGB614" s="175"/>
      <c r="AGC614" s="175"/>
      <c r="AGD614" s="175"/>
      <c r="AGE614" s="175"/>
      <c r="AGF614" s="175"/>
      <c r="AGG614" s="175"/>
      <c r="AGH614" s="175"/>
      <c r="AGI614" s="175"/>
      <c r="AGJ614" s="175"/>
      <c r="AGK614" s="175"/>
      <c r="AGL614" s="175"/>
      <c r="AGM614" s="175"/>
      <c r="AGN614" s="175"/>
      <c r="AGO614" s="175"/>
      <c r="AGP614" s="175"/>
      <c r="AGQ614" s="175"/>
      <c r="AGR614" s="175"/>
      <c r="AGS614" s="175"/>
      <c r="AGT614" s="175"/>
      <c r="AGU614" s="175"/>
      <c r="AGV614" s="175"/>
      <c r="AGW614" s="175"/>
      <c r="AGX614" s="175"/>
      <c r="AGY614" s="175"/>
      <c r="AGZ614" s="175"/>
      <c r="AHA614" s="175"/>
      <c r="AHB614" s="175"/>
      <c r="AHC614" s="175"/>
      <c r="AHD614" s="175"/>
      <c r="AHE614" s="175"/>
      <c r="AHF614" s="175"/>
      <c r="AHG614" s="175"/>
      <c r="AHH614" s="175"/>
      <c r="AHI614" s="175"/>
      <c r="AHJ614" s="175"/>
      <c r="AHK614" s="175"/>
      <c r="AHL614" s="175"/>
      <c r="AHM614" s="175"/>
      <c r="AHN614" s="175"/>
      <c r="AHO614" s="175"/>
      <c r="AHP614" s="175"/>
      <c r="AHQ614" s="175"/>
      <c r="AHR614" s="175"/>
      <c r="AHS614" s="175"/>
      <c r="AHT614" s="175"/>
      <c r="AHU614" s="175"/>
      <c r="AHV614" s="175"/>
      <c r="AHW614" s="175"/>
      <c r="AHX614" s="175"/>
      <c r="AHY614" s="175"/>
      <c r="AHZ614" s="175"/>
      <c r="AIA614" s="175"/>
      <c r="AIB614" s="175"/>
      <c r="AIC614" s="175"/>
      <c r="AID614" s="175"/>
      <c r="AIE614" s="175"/>
      <c r="AIF614" s="175"/>
      <c r="AIG614" s="175"/>
      <c r="AIH614" s="175"/>
      <c r="AII614" s="175"/>
      <c r="AIJ614" s="175"/>
      <c r="AIK614" s="175"/>
      <c r="AIL614" s="175"/>
      <c r="AIM614" s="175"/>
      <c r="AIN614" s="175"/>
      <c r="AIO614" s="175"/>
      <c r="AIP614" s="175"/>
      <c r="AIQ614" s="175"/>
      <c r="AIR614" s="175"/>
      <c r="AIS614" s="175"/>
      <c r="AIT614" s="175"/>
      <c r="AIU614" s="175"/>
      <c r="AIV614" s="175"/>
      <c r="AIW614" s="175"/>
      <c r="AIX614" s="175"/>
      <c r="AIY614" s="175"/>
      <c r="AIZ614" s="175"/>
      <c r="AJA614" s="175"/>
      <c r="AJB614" s="175"/>
      <c r="AJC614" s="175"/>
      <c r="AJD614" s="175"/>
      <c r="AJE614" s="175"/>
      <c r="AJF614" s="175"/>
      <c r="AJG614" s="175"/>
      <c r="AJH614" s="175"/>
      <c r="AJI614" s="175"/>
      <c r="AJJ614" s="175"/>
      <c r="AJK614" s="175"/>
      <c r="AJL614" s="175"/>
      <c r="AJM614" s="175"/>
      <c r="AJN614" s="175"/>
      <c r="AJO614" s="175"/>
      <c r="AJP614" s="175"/>
      <c r="AJQ614" s="175"/>
      <c r="AJR614" s="175"/>
      <c r="AJS614" s="175"/>
      <c r="AJT614" s="175"/>
      <c r="AJU614" s="175"/>
      <c r="AJV614" s="175"/>
      <c r="AJW614" s="175"/>
      <c r="AJX614" s="175"/>
      <c r="AJY614" s="175"/>
      <c r="AJZ614" s="175"/>
      <c r="AKA614" s="175"/>
      <c r="AKB614" s="175"/>
      <c r="AKC614" s="175"/>
      <c r="AKD614" s="175"/>
      <c r="AKE614" s="175"/>
      <c r="AKF614" s="175"/>
      <c r="AKG614" s="175"/>
      <c r="AKH614" s="175"/>
      <c r="AKI614" s="175"/>
      <c r="AKJ614" s="175"/>
      <c r="AKK614" s="175"/>
      <c r="AKL614" s="175"/>
      <c r="AKM614" s="175"/>
      <c r="AKN614" s="175"/>
      <c r="AKO614" s="175"/>
      <c r="AKP614" s="175"/>
      <c r="AKQ614" s="175"/>
      <c r="AKR614" s="175"/>
      <c r="AKS614" s="175"/>
      <c r="AKT614" s="175"/>
      <c r="AKU614" s="175"/>
      <c r="AKV614" s="175"/>
      <c r="AKW614" s="175"/>
      <c r="AKX614" s="175"/>
      <c r="AKY614" s="175"/>
      <c r="AKZ614" s="175"/>
      <c r="ALA614" s="175"/>
      <c r="ALB614" s="175"/>
      <c r="ALC614" s="175"/>
      <c r="ALD614" s="175"/>
      <c r="ALE614" s="175"/>
      <c r="ALF614" s="175"/>
      <c r="ALG614" s="175"/>
      <c r="ALH614" s="175"/>
      <c r="ALI614" s="175"/>
      <c r="ALJ614" s="175"/>
      <c r="ALK614" s="175"/>
      <c r="ALL614" s="175"/>
      <c r="ALM614" s="175"/>
      <c r="ALN614" s="175"/>
      <c r="ALO614" s="175"/>
      <c r="ALP614" s="175"/>
      <c r="ALQ614" s="175"/>
      <c r="ALR614" s="175"/>
      <c r="ALS614" s="175"/>
      <c r="ALT614" s="175"/>
      <c r="ALU614" s="175"/>
      <c r="ALV614" s="175"/>
      <c r="ALW614" s="175"/>
      <c r="ALX614" s="175"/>
      <c r="ALY614" s="175"/>
      <c r="ALZ614" s="175"/>
      <c r="AMA614" s="175"/>
      <c r="AMB614" s="175"/>
      <c r="AMC614" s="175"/>
      <c r="AMD614" s="175"/>
      <c r="AME614" s="175"/>
      <c r="AMF614" s="175"/>
      <c r="AMG614" s="175"/>
      <c r="AMH614" s="175"/>
      <c r="AMI614" s="175"/>
      <c r="AMJ614" s="175"/>
      <c r="AMK614" s="175"/>
      <c r="AML614" s="175"/>
      <c r="AMM614" s="175"/>
      <c r="AMN614" s="175"/>
      <c r="AMO614" s="175"/>
      <c r="AMP614" s="175"/>
      <c r="AMQ614" s="175"/>
      <c r="AMR614" s="175"/>
      <c r="AMS614" s="175"/>
      <c r="AMT614" s="175"/>
      <c r="AMU614" s="175"/>
      <c r="AMV614" s="175"/>
      <c r="AMW614" s="175"/>
      <c r="AMX614" s="175"/>
      <c r="AMY614" s="175"/>
      <c r="AMZ614" s="175"/>
      <c r="ANA614" s="175"/>
      <c r="ANB614" s="175"/>
      <c r="ANC614" s="175"/>
      <c r="AND614" s="175"/>
      <c r="ANE614" s="175"/>
      <c r="ANF614" s="175"/>
      <c r="ANG614" s="175"/>
      <c r="ANH614" s="175"/>
      <c r="ANI614" s="175"/>
      <c r="ANJ614" s="175"/>
      <c r="ANK614" s="175"/>
      <c r="ANL614" s="175"/>
      <c r="ANM614" s="175"/>
      <c r="ANN614" s="175"/>
      <c r="ANO614" s="175"/>
      <c r="ANP614" s="175"/>
      <c r="ANQ614" s="175"/>
      <c r="ANR614" s="175"/>
      <c r="ANS614" s="175"/>
      <c r="ANT614" s="175"/>
      <c r="ANU614" s="175"/>
      <c r="ANV614" s="175"/>
      <c r="ANW614" s="175"/>
      <c r="ANX614" s="175"/>
      <c r="ANY614" s="175"/>
      <c r="ANZ614" s="175"/>
      <c r="AOA614" s="175"/>
      <c r="AOB614" s="175"/>
      <c r="AOC614" s="175"/>
      <c r="AOD614" s="175"/>
      <c r="AOE614" s="175"/>
      <c r="AOF614" s="175"/>
      <c r="AOG614" s="175"/>
      <c r="AOH614" s="175"/>
      <c r="AOI614" s="175"/>
      <c r="AOJ614" s="175"/>
      <c r="AOK614" s="175"/>
      <c r="AOL614" s="175"/>
      <c r="AOM614" s="175"/>
      <c r="AON614" s="175"/>
      <c r="AOO614" s="175"/>
      <c r="AOP614" s="175"/>
      <c r="AOQ614" s="175"/>
      <c r="AOR614" s="175"/>
      <c r="AOS614" s="175"/>
      <c r="AOT614" s="175"/>
      <c r="AOU614" s="175"/>
      <c r="AOV614" s="175"/>
      <c r="AOW614" s="175"/>
      <c r="AOX614" s="175"/>
      <c r="AOY614" s="175"/>
      <c r="AOZ614" s="175"/>
      <c r="APA614" s="175"/>
      <c r="APB614" s="175"/>
      <c r="APC614" s="175"/>
      <c r="APD614" s="175"/>
      <c r="APE614" s="175"/>
      <c r="APF614" s="175"/>
      <c r="APG614" s="175"/>
      <c r="APH614" s="175"/>
      <c r="API614" s="175"/>
      <c r="APJ614" s="175"/>
      <c r="APK614" s="175"/>
      <c r="APL614" s="175"/>
      <c r="APM614" s="175"/>
      <c r="APN614" s="175"/>
      <c r="APO614" s="175"/>
      <c r="APP614" s="175"/>
      <c r="APQ614" s="175"/>
      <c r="APR614" s="175"/>
      <c r="APS614" s="175"/>
      <c r="APT614" s="175"/>
      <c r="APU614" s="175"/>
      <c r="APV614" s="175"/>
      <c r="APW614" s="175"/>
      <c r="APX614" s="175"/>
      <c r="APY614" s="175"/>
      <c r="APZ614" s="175"/>
      <c r="AQA614" s="175"/>
      <c r="AQB614" s="175"/>
      <c r="AQC614" s="175"/>
      <c r="AQD614" s="175"/>
      <c r="AQE614" s="175"/>
      <c r="AQF614" s="175"/>
      <c r="AQG614" s="175"/>
      <c r="AQH614" s="175"/>
      <c r="AQI614" s="175"/>
      <c r="AQJ614" s="175"/>
      <c r="AQK614" s="175"/>
      <c r="AQL614" s="175"/>
      <c r="AQM614" s="175"/>
      <c r="AQN614" s="175"/>
      <c r="AQO614" s="175"/>
      <c r="AQP614" s="175"/>
      <c r="AQQ614" s="175"/>
      <c r="AQR614" s="175"/>
      <c r="AQS614" s="175"/>
      <c r="AQT614" s="175"/>
      <c r="AQU614" s="175"/>
      <c r="AQV614" s="175"/>
      <c r="AQW614" s="175"/>
      <c r="AQX614" s="175"/>
      <c r="AQY614" s="175"/>
      <c r="AQZ614" s="175"/>
      <c r="ARA614" s="175"/>
      <c r="ARB614" s="175"/>
      <c r="ARC614" s="175"/>
      <c r="ARD614" s="175"/>
      <c r="ARE614" s="175"/>
      <c r="ARF614" s="175"/>
      <c r="ARG614" s="175"/>
      <c r="ARH614" s="175"/>
      <c r="ARI614" s="175"/>
      <c r="ARJ614" s="175"/>
      <c r="ARK614" s="175"/>
      <c r="ARL614" s="175"/>
      <c r="ARM614" s="175"/>
      <c r="ARN614" s="175"/>
      <c r="ARO614" s="175"/>
      <c r="ARP614" s="175"/>
      <c r="ARQ614" s="175"/>
      <c r="ARR614" s="175"/>
      <c r="ARS614" s="175"/>
      <c r="ART614" s="175"/>
      <c r="ARU614" s="175"/>
      <c r="ARV614" s="175"/>
      <c r="ARW614" s="175"/>
      <c r="ARX614" s="175"/>
      <c r="ARY614" s="175"/>
      <c r="ARZ614" s="175"/>
      <c r="ASA614" s="175"/>
      <c r="ASB614" s="175"/>
      <c r="ASC614" s="175"/>
      <c r="ASD614" s="175"/>
      <c r="ASE614" s="175"/>
      <c r="ASF614" s="175"/>
      <c r="ASG614" s="175"/>
      <c r="ASH614" s="175"/>
      <c r="ASI614" s="175"/>
      <c r="ASJ614" s="175"/>
      <c r="ASK614" s="175"/>
      <c r="ASL614" s="175"/>
      <c r="ASM614" s="175"/>
      <c r="ASN614" s="175"/>
      <c r="ASO614" s="175"/>
      <c r="ASP614" s="175"/>
      <c r="ASQ614" s="175"/>
      <c r="ASR614" s="175"/>
      <c r="ASS614" s="175"/>
      <c r="AST614" s="175"/>
      <c r="ASU614" s="175"/>
      <c r="ASV614" s="175"/>
      <c r="ASW614" s="175"/>
      <c r="ASX614" s="175"/>
      <c r="ASY614" s="175"/>
      <c r="ASZ614" s="175"/>
      <c r="ATA614" s="175"/>
      <c r="ATB614" s="175"/>
      <c r="ATC614" s="175"/>
      <c r="ATD614" s="175"/>
      <c r="ATE614" s="175"/>
      <c r="ATF614" s="175"/>
      <c r="ATG614" s="175"/>
      <c r="ATH614" s="175"/>
      <c r="ATI614" s="175"/>
      <c r="ATJ614" s="175"/>
      <c r="ATK614" s="175"/>
      <c r="ATL614" s="175"/>
      <c r="ATM614" s="175"/>
      <c r="ATN614" s="175"/>
      <c r="ATO614" s="175"/>
      <c r="ATP614" s="175"/>
      <c r="ATQ614" s="175"/>
      <c r="ATR614" s="175"/>
      <c r="ATS614" s="175"/>
      <c r="ATT614" s="175"/>
      <c r="ATU614" s="175"/>
      <c r="ATV614" s="175"/>
      <c r="ATW614" s="175"/>
      <c r="ATX614" s="175"/>
      <c r="ATY614" s="175"/>
      <c r="ATZ614" s="175"/>
      <c r="AUA614" s="175"/>
      <c r="AUB614" s="175"/>
      <c r="AUC614" s="175"/>
      <c r="AUD614" s="175"/>
      <c r="AUE614" s="175"/>
      <c r="AUF614" s="175"/>
      <c r="AUG614" s="175"/>
      <c r="AUH614" s="175"/>
      <c r="AUI614" s="175"/>
      <c r="AUJ614" s="175"/>
      <c r="AUK614" s="175"/>
      <c r="AUL614" s="175"/>
      <c r="AUM614" s="175"/>
      <c r="AUN614" s="175"/>
      <c r="AUO614" s="175"/>
      <c r="AUP614" s="175"/>
      <c r="AUQ614" s="175"/>
      <c r="AUR614" s="175"/>
      <c r="AUS614" s="175"/>
      <c r="AUT614" s="175"/>
      <c r="AUU614" s="175"/>
      <c r="AUV614" s="175"/>
      <c r="AUW614" s="175"/>
      <c r="AUX614" s="175"/>
      <c r="AUY614" s="175"/>
      <c r="AUZ614" s="175"/>
      <c r="AVA614" s="175"/>
      <c r="AVB614" s="175"/>
      <c r="AVC614" s="175"/>
      <c r="AVD614" s="175"/>
      <c r="AVE614" s="175"/>
      <c r="AVF614" s="175"/>
      <c r="AVG614" s="175"/>
      <c r="AVH614" s="175"/>
      <c r="AVI614" s="175"/>
      <c r="AVJ614" s="175"/>
      <c r="AVK614" s="175"/>
      <c r="AVL614" s="175"/>
      <c r="AVM614" s="175"/>
      <c r="AVN614" s="175"/>
      <c r="AVO614" s="175"/>
      <c r="AVP614" s="175"/>
      <c r="AVQ614" s="175"/>
      <c r="AVR614" s="175"/>
      <c r="AVS614" s="175"/>
      <c r="AVT614" s="175"/>
      <c r="AVU614" s="175"/>
      <c r="AVV614" s="175"/>
      <c r="AVW614" s="175"/>
      <c r="AVX614" s="175"/>
      <c r="AVY614" s="175"/>
      <c r="AVZ614" s="175"/>
      <c r="AWA614" s="175"/>
      <c r="AWB614" s="175"/>
      <c r="AWC614" s="175"/>
      <c r="AWD614" s="175"/>
      <c r="AWE614" s="175"/>
      <c r="AWF614" s="175"/>
      <c r="AWG614" s="175"/>
      <c r="AWH614" s="175"/>
      <c r="AWI614" s="175"/>
      <c r="AWJ614" s="175"/>
      <c r="AWK614" s="175"/>
      <c r="AWL614" s="175"/>
      <c r="AWM614" s="175"/>
      <c r="AWN614" s="175"/>
      <c r="AWO614" s="175"/>
      <c r="AWP614" s="175"/>
      <c r="AWQ614" s="175"/>
      <c r="AWR614" s="175"/>
      <c r="AWS614" s="175"/>
      <c r="AWT614" s="175"/>
      <c r="AWU614" s="175"/>
      <c r="AWV614" s="175"/>
      <c r="AWW614" s="175"/>
      <c r="AWX614" s="175"/>
      <c r="AWY614" s="175"/>
      <c r="AWZ614" s="175"/>
      <c r="AXA614" s="175"/>
      <c r="AXB614" s="175"/>
      <c r="AXC614" s="175"/>
      <c r="AXD614" s="175"/>
      <c r="AXE614" s="175"/>
      <c r="AXF614" s="175"/>
      <c r="AXG614" s="175"/>
      <c r="AXH614" s="175"/>
      <c r="AXI614" s="175"/>
      <c r="AXJ614" s="175"/>
      <c r="AXK614" s="175"/>
      <c r="AXL614" s="175"/>
      <c r="AXM614" s="175"/>
      <c r="AXN614" s="175"/>
      <c r="AXO614" s="175"/>
      <c r="AXP614" s="175"/>
      <c r="AXQ614" s="175"/>
      <c r="AXR614" s="175"/>
      <c r="AXS614" s="175"/>
      <c r="AXT614" s="175"/>
      <c r="AXU614" s="175"/>
      <c r="AXV614" s="175"/>
      <c r="AXW614" s="175"/>
      <c r="AXX614" s="175"/>
      <c r="AXY614" s="175"/>
      <c r="AXZ614" s="175"/>
      <c r="AYA614" s="175"/>
      <c r="AYB614" s="175"/>
      <c r="AYC614" s="175"/>
      <c r="AYD614" s="175"/>
      <c r="AYE614" s="175"/>
      <c r="AYF614" s="175"/>
      <c r="AYG614" s="175"/>
      <c r="AYH614" s="175"/>
      <c r="AYI614" s="175"/>
      <c r="AYJ614" s="175"/>
      <c r="AYK614" s="175"/>
      <c r="AYL614" s="175"/>
      <c r="AYM614" s="175"/>
      <c r="AYN614" s="175"/>
      <c r="AYO614" s="175"/>
      <c r="AYP614" s="175"/>
      <c r="AYQ614" s="175"/>
      <c r="AYR614" s="175"/>
      <c r="AYS614" s="175"/>
      <c r="AYT614" s="175"/>
      <c r="AYU614" s="175"/>
      <c r="AYV614" s="175"/>
      <c r="AYW614" s="175"/>
      <c r="AYX614" s="175"/>
      <c r="AYY614" s="175"/>
      <c r="AYZ614" s="175"/>
      <c r="AZA614" s="175"/>
      <c r="AZB614" s="175"/>
      <c r="AZC614" s="175"/>
      <c r="AZD614" s="175"/>
      <c r="AZE614" s="175"/>
      <c r="AZF614" s="175"/>
      <c r="AZG614" s="175"/>
      <c r="AZH614" s="175"/>
      <c r="AZI614" s="175"/>
      <c r="AZJ614" s="175"/>
      <c r="AZK614" s="175"/>
      <c r="AZL614" s="175"/>
      <c r="AZM614" s="175"/>
      <c r="AZN614" s="175"/>
      <c r="AZO614" s="175"/>
      <c r="AZP614" s="175"/>
      <c r="AZQ614" s="175"/>
      <c r="AZR614" s="175"/>
      <c r="AZS614" s="175"/>
      <c r="AZT614" s="175"/>
      <c r="AZU614" s="175"/>
      <c r="AZV614" s="175"/>
      <c r="AZW614" s="175"/>
      <c r="AZX614" s="175"/>
      <c r="AZY614" s="175"/>
      <c r="AZZ614" s="175"/>
      <c r="BAA614" s="175"/>
      <c r="BAB614" s="175"/>
      <c r="BAC614" s="175"/>
      <c r="BAD614" s="175"/>
      <c r="BAE614" s="175"/>
      <c r="BAF614" s="175"/>
      <c r="BAG614" s="175"/>
      <c r="BAH614" s="175"/>
      <c r="BAI614" s="175"/>
      <c r="BAJ614" s="175"/>
      <c r="BAK614" s="175"/>
      <c r="BAL614" s="175"/>
      <c r="BAM614" s="175"/>
      <c r="BAN614" s="175"/>
      <c r="BAO614" s="175"/>
      <c r="BAP614" s="175"/>
      <c r="BAQ614" s="175"/>
      <c r="BAR614" s="175"/>
      <c r="BAS614" s="175"/>
      <c r="BAT614" s="175"/>
      <c r="BAU614" s="175"/>
      <c r="BAV614" s="175"/>
      <c r="BAW614" s="175"/>
      <c r="BAX614" s="175"/>
      <c r="BAY614" s="175"/>
      <c r="BAZ614" s="175"/>
      <c r="BBA614" s="175"/>
      <c r="BBB614" s="175"/>
      <c r="BBC614" s="175"/>
      <c r="BBD614" s="175"/>
      <c r="BBE614" s="175"/>
      <c r="BBF614" s="175"/>
      <c r="BBG614" s="175"/>
      <c r="BBH614" s="175"/>
      <c r="BBI614" s="175"/>
      <c r="BBJ614" s="175"/>
      <c r="BBK614" s="175"/>
      <c r="BBL614" s="175"/>
      <c r="BBM614" s="175"/>
      <c r="BBN614" s="175"/>
      <c r="BBO614" s="175"/>
      <c r="BBP614" s="175"/>
      <c r="BBQ614" s="175"/>
      <c r="BBR614" s="175"/>
      <c r="BBS614" s="175"/>
      <c r="BBT614" s="175"/>
      <c r="BBU614" s="175"/>
      <c r="BBV614" s="175"/>
      <c r="BBW614" s="175"/>
      <c r="BBX614" s="175"/>
      <c r="BBY614" s="175"/>
      <c r="BBZ614" s="175"/>
      <c r="BCA614" s="175"/>
      <c r="BCB614" s="175"/>
      <c r="BCC614" s="175"/>
      <c r="BCD614" s="175"/>
      <c r="BCE614" s="175"/>
      <c r="BCF614" s="175"/>
      <c r="BCG614" s="175"/>
      <c r="BCH614" s="175"/>
      <c r="BCI614" s="175"/>
      <c r="BCJ614" s="175"/>
      <c r="BCK614" s="175"/>
      <c r="BCL614" s="175"/>
      <c r="BCM614" s="175"/>
      <c r="BCN614" s="175"/>
      <c r="BCO614" s="175"/>
      <c r="BCP614" s="175"/>
      <c r="BCQ614" s="175"/>
      <c r="BCR614" s="175"/>
      <c r="BCS614" s="175"/>
      <c r="BCT614" s="175"/>
      <c r="BCU614" s="175"/>
      <c r="BCV614" s="175"/>
      <c r="BCW614" s="175"/>
      <c r="BCX614" s="175"/>
      <c r="BCY614" s="175"/>
      <c r="BCZ614" s="175"/>
      <c r="BDA614" s="175"/>
      <c r="BDB614" s="175"/>
      <c r="BDC614" s="175"/>
      <c r="BDD614" s="175"/>
      <c r="BDE614" s="175"/>
      <c r="BDF614" s="175"/>
      <c r="BDG614" s="175"/>
      <c r="BDH614" s="175"/>
      <c r="BDI614" s="175"/>
      <c r="BDJ614" s="175"/>
      <c r="BDK614" s="175"/>
      <c r="BDL614" s="175"/>
      <c r="BDM614" s="175"/>
      <c r="BDN614" s="175"/>
      <c r="BDO614" s="175"/>
      <c r="BDP614" s="175"/>
      <c r="BDQ614" s="175"/>
      <c r="BDR614" s="175"/>
      <c r="BDS614" s="175"/>
      <c r="BDT614" s="175"/>
      <c r="BDU614" s="175"/>
      <c r="BDV614" s="175"/>
      <c r="BDW614" s="175"/>
      <c r="BDX614" s="175"/>
      <c r="BDY614" s="175"/>
      <c r="BDZ614" s="175"/>
      <c r="BEA614" s="175"/>
      <c r="BEB614" s="175"/>
      <c r="BEC614" s="175"/>
      <c r="BED614" s="175"/>
      <c r="BEE614" s="175"/>
      <c r="BEF614" s="175"/>
      <c r="BEG614" s="175"/>
      <c r="BEH614" s="175"/>
      <c r="BEI614" s="175"/>
      <c r="BEJ614" s="175"/>
      <c r="BEK614" s="175"/>
      <c r="BEL614" s="175"/>
      <c r="BEM614" s="175"/>
      <c r="BEN614" s="175"/>
      <c r="BEO614" s="175"/>
      <c r="BEP614" s="175"/>
      <c r="BEQ614" s="175"/>
      <c r="BER614" s="175"/>
      <c r="BES614" s="175"/>
      <c r="BET614" s="175"/>
      <c r="BEU614" s="175"/>
      <c r="BEV614" s="175"/>
      <c r="BEW614" s="175"/>
      <c r="BEX614" s="175"/>
      <c r="BEY614" s="175"/>
      <c r="BEZ614" s="175"/>
      <c r="BFA614" s="175"/>
      <c r="BFB614" s="175"/>
      <c r="BFC614" s="175"/>
      <c r="BFD614" s="175"/>
      <c r="BFE614" s="175"/>
      <c r="BFF614" s="175"/>
      <c r="BFG614" s="175"/>
      <c r="BFH614" s="175"/>
      <c r="BFI614" s="175"/>
      <c r="BFJ614" s="175"/>
      <c r="BFK614" s="175"/>
      <c r="BFL614" s="175"/>
      <c r="BFM614" s="175"/>
      <c r="BFN614" s="175"/>
      <c r="BFO614" s="175"/>
      <c r="BFP614" s="175"/>
      <c r="BFQ614" s="175"/>
      <c r="BFR614" s="175"/>
      <c r="BFS614" s="175"/>
      <c r="BFT614" s="175"/>
      <c r="BFU614" s="175"/>
      <c r="BFV614" s="175"/>
      <c r="BFW614" s="175"/>
      <c r="BFX614" s="175"/>
      <c r="BFY614" s="175"/>
      <c r="BFZ614" s="175"/>
      <c r="BGA614" s="175"/>
      <c r="BGB614" s="175"/>
      <c r="BGC614" s="175"/>
      <c r="BGD614" s="175"/>
      <c r="BGE614" s="175"/>
      <c r="BGF614" s="175"/>
      <c r="BGG614" s="175"/>
      <c r="BGH614" s="175"/>
      <c r="BGI614" s="175"/>
      <c r="BGJ614" s="175"/>
      <c r="BGK614" s="175"/>
      <c r="BGL614" s="175"/>
      <c r="BGM614" s="175"/>
      <c r="BGN614" s="175"/>
      <c r="BGO614" s="175"/>
      <c r="BGP614" s="175"/>
      <c r="BGQ614" s="175"/>
      <c r="BGR614" s="175"/>
      <c r="BGS614" s="175"/>
      <c r="BGT614" s="175"/>
      <c r="BGU614" s="175"/>
      <c r="BGV614" s="175"/>
      <c r="BGW614" s="175"/>
      <c r="BGX614" s="175"/>
      <c r="BGY614" s="175"/>
      <c r="BGZ614" s="175"/>
      <c r="BHA614" s="175"/>
      <c r="BHB614" s="175"/>
      <c r="BHC614" s="175"/>
      <c r="BHD614" s="175"/>
      <c r="BHE614" s="175"/>
      <c r="BHF614" s="175"/>
      <c r="BHG614" s="175"/>
      <c r="BHH614" s="175"/>
      <c r="BHI614" s="175"/>
      <c r="BHJ614" s="175"/>
      <c r="BHK614" s="175"/>
      <c r="BHL614" s="175"/>
      <c r="BHM614" s="175"/>
      <c r="BHN614" s="175"/>
      <c r="BHO614" s="175"/>
      <c r="BHP614" s="175"/>
      <c r="BHQ614" s="175"/>
      <c r="BHR614" s="175"/>
      <c r="BHS614" s="175"/>
      <c r="BHT614" s="175"/>
      <c r="BHU614" s="175"/>
      <c r="BHV614" s="175"/>
      <c r="BHW614" s="175"/>
      <c r="BHX614" s="175"/>
      <c r="BHY614" s="175"/>
      <c r="BHZ614" s="175"/>
      <c r="BIA614" s="175"/>
      <c r="BIB614" s="175"/>
      <c r="BIC614" s="175"/>
      <c r="BID614" s="175"/>
      <c r="BIE614" s="175"/>
      <c r="BIF614" s="175"/>
      <c r="BIG614" s="175"/>
      <c r="BIH614" s="175"/>
      <c r="BII614" s="175"/>
      <c r="BIJ614" s="175"/>
      <c r="BIK614" s="175"/>
      <c r="BIL614" s="175"/>
      <c r="BIM614" s="175"/>
      <c r="BIN614" s="175"/>
      <c r="BIO614" s="175"/>
      <c r="BIP614" s="175"/>
      <c r="BIQ614" s="175"/>
      <c r="BIR614" s="175"/>
      <c r="BIS614" s="175"/>
      <c r="BIT614" s="175"/>
      <c r="BIU614" s="175"/>
      <c r="BIV614" s="175"/>
      <c r="BIW614" s="175"/>
      <c r="BIX614" s="175"/>
      <c r="BIY614" s="175"/>
      <c r="BIZ614" s="175"/>
      <c r="BJA614" s="175"/>
      <c r="BJB614" s="175"/>
      <c r="BJC614" s="175"/>
      <c r="BJD614" s="175"/>
      <c r="BJE614" s="175"/>
      <c r="BJF614" s="175"/>
      <c r="BJG614" s="175"/>
      <c r="BJH614" s="175"/>
      <c r="BJI614" s="175"/>
      <c r="BJJ614" s="175"/>
      <c r="BJK614" s="175"/>
      <c r="BJL614" s="175"/>
      <c r="BJM614" s="175"/>
      <c r="BJN614" s="175"/>
      <c r="BJO614" s="175"/>
      <c r="BJP614" s="175"/>
      <c r="BJQ614" s="175"/>
      <c r="BJR614" s="175"/>
      <c r="BJS614" s="175"/>
      <c r="BJT614" s="175"/>
      <c r="BJU614" s="175"/>
      <c r="BJV614" s="175"/>
      <c r="BJW614" s="175"/>
      <c r="BJX614" s="175"/>
      <c r="BJY614" s="175"/>
      <c r="BJZ614" s="175"/>
      <c r="BKA614" s="175"/>
      <c r="BKB614" s="175"/>
      <c r="BKC614" s="175"/>
      <c r="BKD614" s="175"/>
      <c r="BKE614" s="175"/>
      <c r="BKF614" s="175"/>
      <c r="BKG614" s="175"/>
      <c r="BKH614" s="175"/>
      <c r="BKI614" s="175"/>
      <c r="BKJ614" s="175"/>
      <c r="BKK614" s="175"/>
      <c r="BKL614" s="175"/>
      <c r="BKM614" s="175"/>
      <c r="BKN614" s="175"/>
      <c r="BKO614" s="175"/>
      <c r="BKP614" s="175"/>
      <c r="BKQ614" s="175"/>
      <c r="BKR614" s="175"/>
      <c r="BKS614" s="175"/>
      <c r="BKT614" s="175"/>
      <c r="BKU614" s="175"/>
      <c r="BKV614" s="175"/>
      <c r="BKW614" s="175"/>
      <c r="BKX614" s="175"/>
      <c r="BKY614" s="175"/>
      <c r="BKZ614" s="175"/>
      <c r="BLA614" s="175"/>
      <c r="BLB614" s="175"/>
      <c r="BLC614" s="175"/>
      <c r="BLD614" s="175"/>
      <c r="BLE614" s="175"/>
      <c r="BLF614" s="175"/>
      <c r="BLG614" s="175"/>
      <c r="BLH614" s="175"/>
      <c r="BLI614" s="175"/>
      <c r="BLJ614" s="175"/>
      <c r="BLK614" s="175"/>
      <c r="BLL614" s="175"/>
      <c r="BLM614" s="175"/>
      <c r="BLN614" s="175"/>
      <c r="BLO614" s="175"/>
      <c r="BLP614" s="175"/>
      <c r="BLQ614" s="175"/>
      <c r="BLR614" s="175"/>
      <c r="BLS614" s="175"/>
      <c r="BLT614" s="175"/>
      <c r="BLU614" s="175"/>
      <c r="BLV614" s="175"/>
      <c r="BLW614" s="175"/>
      <c r="BLX614" s="175"/>
      <c r="BLY614" s="175"/>
      <c r="BLZ614" s="175"/>
      <c r="BMA614" s="175"/>
      <c r="BMB614" s="175"/>
      <c r="BMC614" s="175"/>
      <c r="BMD614" s="175"/>
      <c r="BME614" s="175"/>
      <c r="BMF614" s="175"/>
      <c r="BMG614" s="175"/>
      <c r="BMH614" s="175"/>
      <c r="BMI614" s="175"/>
      <c r="BMJ614" s="175"/>
      <c r="BMK614" s="175"/>
      <c r="BML614" s="175"/>
      <c r="BMM614" s="175"/>
      <c r="BMN614" s="175"/>
      <c r="BMO614" s="175"/>
      <c r="BMP614" s="175"/>
      <c r="BMQ614" s="175"/>
      <c r="BMR614" s="175"/>
      <c r="BMS614" s="175"/>
      <c r="BMT614" s="175"/>
      <c r="BMU614" s="175"/>
      <c r="BMV614" s="175"/>
      <c r="BMW614" s="175"/>
      <c r="BMX614" s="175"/>
      <c r="BMY614" s="175"/>
      <c r="BMZ614" s="175"/>
      <c r="BNA614" s="175"/>
      <c r="BNB614" s="175"/>
      <c r="BNC614" s="175"/>
      <c r="BND614" s="175"/>
      <c r="BNE614" s="175"/>
      <c r="BNF614" s="175"/>
      <c r="BNG614" s="175"/>
      <c r="BNH614" s="175"/>
      <c r="BNI614" s="175"/>
      <c r="BNJ614" s="175"/>
      <c r="BNK614" s="175"/>
      <c r="BNL614" s="175"/>
      <c r="BNM614" s="175"/>
      <c r="BNN614" s="175"/>
      <c r="BNO614" s="175"/>
      <c r="BNP614" s="175"/>
      <c r="BNQ614" s="175"/>
      <c r="BNR614" s="175"/>
      <c r="BNS614" s="175"/>
      <c r="BNT614" s="175"/>
      <c r="BNU614" s="175"/>
      <c r="BNV614" s="175"/>
      <c r="BNW614" s="175"/>
      <c r="BNX614" s="175"/>
      <c r="BNY614" s="175"/>
      <c r="BNZ614" s="175"/>
      <c r="BOA614" s="175"/>
      <c r="BOB614" s="175"/>
      <c r="BOC614" s="175"/>
      <c r="BOD614" s="175"/>
      <c r="BOE614" s="175"/>
      <c r="BOF614" s="175"/>
      <c r="BOG614" s="175"/>
      <c r="BOH614" s="175"/>
      <c r="BOI614" s="175"/>
      <c r="BOJ614" s="175"/>
      <c r="BOK614" s="175"/>
      <c r="BOL614" s="175"/>
      <c r="BOM614" s="175"/>
      <c r="BON614" s="175"/>
      <c r="BOO614" s="175"/>
      <c r="BOP614" s="175"/>
      <c r="BOQ614" s="175"/>
      <c r="BOR614" s="175"/>
      <c r="BOS614" s="175"/>
      <c r="BOT614" s="175"/>
      <c r="BOU614" s="175"/>
      <c r="BOV614" s="175"/>
      <c r="BOW614" s="175"/>
      <c r="BOX614" s="175"/>
      <c r="BOY614" s="175"/>
      <c r="BOZ614" s="175"/>
      <c r="BPA614" s="175"/>
      <c r="BPB614" s="175"/>
      <c r="BPC614" s="175"/>
      <c r="BPD614" s="175"/>
      <c r="BPE614" s="175"/>
      <c r="BPF614" s="175"/>
      <c r="BPG614" s="175"/>
      <c r="BPH614" s="175"/>
      <c r="BPI614" s="175"/>
      <c r="BPJ614" s="175"/>
      <c r="BPK614" s="175"/>
      <c r="BPL614" s="175"/>
      <c r="BPM614" s="175"/>
      <c r="BPN614" s="175"/>
      <c r="BPO614" s="175"/>
      <c r="BPP614" s="175"/>
      <c r="BPQ614" s="175"/>
      <c r="BPR614" s="175"/>
      <c r="BPS614" s="175"/>
      <c r="BPT614" s="175"/>
      <c r="BPU614" s="175"/>
      <c r="BPV614" s="175"/>
      <c r="BPW614" s="175"/>
      <c r="BPX614" s="175"/>
      <c r="BPY614" s="175"/>
      <c r="BPZ614" s="175"/>
      <c r="BQA614" s="175"/>
      <c r="BQB614" s="175"/>
      <c r="BQC614" s="175"/>
      <c r="BQD614" s="175"/>
      <c r="BQE614" s="175"/>
      <c r="BQF614" s="175"/>
      <c r="BQG614" s="175"/>
      <c r="BQH614" s="175"/>
      <c r="BQI614" s="175"/>
      <c r="BQJ614" s="175"/>
      <c r="BQK614" s="175"/>
      <c r="BQL614" s="175"/>
      <c r="BQM614" s="175"/>
      <c r="BQN614" s="175"/>
      <c r="BQO614" s="175"/>
      <c r="BQP614" s="175"/>
      <c r="BQQ614" s="175"/>
      <c r="BQR614" s="175"/>
      <c r="BQS614" s="175"/>
      <c r="BQT614" s="175"/>
      <c r="BQU614" s="175"/>
      <c r="BQV614" s="175"/>
      <c r="BQW614" s="175"/>
      <c r="BQX614" s="175"/>
      <c r="BQY614" s="175"/>
      <c r="BQZ614" s="175"/>
      <c r="BRA614" s="175"/>
      <c r="BRB614" s="175"/>
      <c r="BRC614" s="175"/>
      <c r="BRD614" s="175"/>
      <c r="BRE614" s="175"/>
      <c r="BRF614" s="175"/>
      <c r="BRG614" s="175"/>
      <c r="BRH614" s="175"/>
      <c r="BRI614" s="175"/>
      <c r="BRJ614" s="175"/>
      <c r="BRK614" s="175"/>
      <c r="BRL614" s="175"/>
      <c r="BRM614" s="175"/>
      <c r="BRN614" s="175"/>
      <c r="BRO614" s="175"/>
      <c r="BRP614" s="175"/>
      <c r="BRQ614" s="175"/>
      <c r="BRR614" s="175"/>
      <c r="BRS614" s="175"/>
      <c r="BRT614" s="175"/>
      <c r="BRU614" s="175"/>
      <c r="BRV614" s="175"/>
      <c r="BRW614" s="175"/>
      <c r="BRX614" s="175"/>
      <c r="BRY614" s="175"/>
      <c r="BRZ614" s="175"/>
      <c r="BSA614" s="175"/>
      <c r="BSB614" s="175"/>
      <c r="BSC614" s="175"/>
      <c r="BSD614" s="175"/>
      <c r="BSE614" s="175"/>
      <c r="BSF614" s="175"/>
      <c r="BSG614" s="175"/>
      <c r="BSH614" s="175"/>
      <c r="BSI614" s="175"/>
      <c r="BSJ614" s="175"/>
      <c r="BSK614" s="175"/>
      <c r="BSL614" s="175"/>
      <c r="BSM614" s="175"/>
      <c r="BSN614" s="175"/>
      <c r="BSO614" s="175"/>
      <c r="BSP614" s="175"/>
      <c r="BSQ614" s="175"/>
      <c r="BSR614" s="175"/>
      <c r="BSS614" s="175"/>
      <c r="BST614" s="175"/>
      <c r="BSU614" s="175"/>
      <c r="BSV614" s="175"/>
      <c r="BSW614" s="175"/>
      <c r="BSX614" s="175"/>
      <c r="BSY614" s="175"/>
      <c r="BSZ614" s="175"/>
      <c r="BTA614" s="175"/>
      <c r="BTB614" s="175"/>
      <c r="BTC614" s="175"/>
      <c r="BTD614" s="175"/>
      <c r="BTE614" s="175"/>
      <c r="BTF614" s="175"/>
      <c r="BTG614" s="175"/>
      <c r="BTH614" s="175"/>
      <c r="BTI614" s="175"/>
      <c r="BTJ614" s="175"/>
      <c r="BTK614" s="175"/>
      <c r="BTL614" s="175"/>
      <c r="BTM614" s="175"/>
      <c r="BTN614" s="175"/>
      <c r="BTO614" s="175"/>
      <c r="BTP614" s="175"/>
      <c r="BTQ614" s="175"/>
      <c r="BTR614" s="175"/>
      <c r="BTS614" s="175"/>
      <c r="BTT614" s="175"/>
      <c r="BTU614" s="175"/>
      <c r="BTV614" s="175"/>
      <c r="BTW614" s="175"/>
      <c r="BTX614" s="175"/>
      <c r="BTY614" s="175"/>
      <c r="BTZ614" s="175"/>
      <c r="BUA614" s="175"/>
      <c r="BUB614" s="175"/>
      <c r="BUC614" s="175"/>
      <c r="BUD614" s="175"/>
      <c r="BUE614" s="175"/>
      <c r="BUF614" s="175"/>
      <c r="BUG614" s="175"/>
      <c r="BUH614" s="175"/>
      <c r="BUI614" s="175"/>
      <c r="BUJ614" s="175"/>
      <c r="BUK614" s="175"/>
      <c r="BUL614" s="175"/>
      <c r="BUM614" s="175"/>
      <c r="BUN614" s="175"/>
      <c r="BUO614" s="175"/>
      <c r="BUP614" s="175"/>
      <c r="BUQ614" s="175"/>
      <c r="BUR614" s="175"/>
      <c r="BUS614" s="175"/>
      <c r="BUT614" s="175"/>
      <c r="BUU614" s="175"/>
      <c r="BUV614" s="175"/>
      <c r="BUW614" s="175"/>
      <c r="BUX614" s="175"/>
      <c r="BUY614" s="175"/>
      <c r="BUZ614" s="175"/>
      <c r="BVA614" s="175"/>
      <c r="BVB614" s="175"/>
      <c r="BVC614" s="175"/>
      <c r="BVD614" s="175"/>
      <c r="BVE614" s="175"/>
      <c r="BVF614" s="175"/>
      <c r="BVG614" s="175"/>
      <c r="BVH614" s="175"/>
      <c r="BVI614" s="175"/>
      <c r="BVJ614" s="175"/>
      <c r="BVK614" s="175"/>
      <c r="BVL614" s="175"/>
      <c r="BVM614" s="175"/>
      <c r="BVN614" s="175"/>
      <c r="BVO614" s="175"/>
      <c r="BVP614" s="175"/>
      <c r="BVQ614" s="175"/>
      <c r="BVR614" s="175"/>
      <c r="BVS614" s="175"/>
      <c r="BVT614" s="175"/>
      <c r="BVU614" s="175"/>
      <c r="BVV614" s="175"/>
      <c r="BVW614" s="175"/>
      <c r="BVX614" s="175"/>
      <c r="BVY614" s="175"/>
      <c r="BVZ614" s="175"/>
      <c r="BWA614" s="175"/>
      <c r="BWB614" s="175"/>
      <c r="BWC614" s="175"/>
      <c r="BWD614" s="175"/>
      <c r="BWE614" s="175"/>
      <c r="BWF614" s="175"/>
      <c r="BWG614" s="175"/>
      <c r="BWH614" s="175"/>
      <c r="BWI614" s="175"/>
      <c r="BWJ614" s="175"/>
      <c r="BWK614" s="175"/>
      <c r="BWL614" s="175"/>
      <c r="BWM614" s="175"/>
      <c r="BWN614" s="175"/>
      <c r="BWO614" s="175"/>
      <c r="BWP614" s="175"/>
      <c r="BWQ614" s="175"/>
      <c r="BWR614" s="175"/>
      <c r="BWS614" s="175"/>
      <c r="BWT614" s="175"/>
      <c r="BWU614" s="175"/>
      <c r="BWV614" s="175"/>
      <c r="BWW614" s="175"/>
      <c r="BWX614" s="175"/>
      <c r="BWY614" s="175"/>
      <c r="BWZ614" s="175"/>
      <c r="BXA614" s="175"/>
      <c r="BXB614" s="175"/>
      <c r="BXC614" s="175"/>
      <c r="BXD614" s="175"/>
      <c r="BXE614" s="175"/>
      <c r="BXF614" s="175"/>
      <c r="BXG614" s="175"/>
      <c r="BXH614" s="175"/>
      <c r="BXI614" s="175"/>
      <c r="BXJ614" s="175"/>
      <c r="BXK614" s="175"/>
      <c r="BXL614" s="175"/>
      <c r="BXM614" s="175"/>
      <c r="BXN614" s="175"/>
      <c r="BXO614" s="175"/>
      <c r="BXP614" s="175"/>
      <c r="BXQ614" s="175"/>
      <c r="BXR614" s="175"/>
      <c r="BXS614" s="175"/>
      <c r="BXT614" s="175"/>
      <c r="BXU614" s="175"/>
      <c r="BXV614" s="175"/>
      <c r="BXW614" s="175"/>
      <c r="BXX614" s="175"/>
      <c r="BXY614" s="175"/>
      <c r="BXZ614" s="175"/>
      <c r="BYA614" s="175"/>
      <c r="BYB614" s="175"/>
      <c r="BYC614" s="175"/>
      <c r="BYD614" s="175"/>
      <c r="BYE614" s="175"/>
      <c r="BYF614" s="175"/>
      <c r="BYG614" s="175"/>
      <c r="BYH614" s="175"/>
      <c r="BYI614" s="175"/>
      <c r="BYJ614" s="175"/>
      <c r="BYK614" s="175"/>
      <c r="BYL614" s="175"/>
      <c r="BYM614" s="175"/>
      <c r="BYN614" s="175"/>
      <c r="BYO614" s="175"/>
      <c r="BYP614" s="175"/>
      <c r="BYQ614" s="175"/>
      <c r="BYR614" s="175"/>
      <c r="BYS614" s="175"/>
      <c r="BYT614" s="175"/>
      <c r="BYU614" s="175"/>
      <c r="BYV614" s="175"/>
      <c r="BYW614" s="175"/>
      <c r="BYX614" s="175"/>
      <c r="BYY614" s="175"/>
      <c r="BYZ614" s="175"/>
      <c r="BZA614" s="175"/>
      <c r="BZB614" s="175"/>
      <c r="BZC614" s="175"/>
      <c r="BZD614" s="175"/>
      <c r="BZE614" s="175"/>
      <c r="BZF614" s="175"/>
      <c r="BZG614" s="175"/>
      <c r="BZH614" s="175"/>
      <c r="BZI614" s="175"/>
      <c r="BZJ614" s="175"/>
      <c r="BZK614" s="175"/>
      <c r="BZL614" s="175"/>
      <c r="BZM614" s="175"/>
      <c r="BZN614" s="175"/>
      <c r="BZO614" s="175"/>
      <c r="BZP614" s="175"/>
      <c r="BZQ614" s="175"/>
      <c r="BZR614" s="175"/>
      <c r="BZS614" s="175"/>
      <c r="BZT614" s="175"/>
      <c r="BZU614" s="175"/>
      <c r="BZV614" s="175"/>
      <c r="BZW614" s="175"/>
      <c r="BZX614" s="175"/>
      <c r="BZY614" s="175"/>
      <c r="BZZ614" s="175"/>
      <c r="CAA614" s="175"/>
      <c r="CAB614" s="175"/>
      <c r="CAC614" s="175"/>
      <c r="CAD614" s="175"/>
      <c r="CAE614" s="175"/>
      <c r="CAF614" s="175"/>
      <c r="CAG614" s="175"/>
      <c r="CAH614" s="175"/>
      <c r="CAI614" s="175"/>
      <c r="CAJ614" s="175"/>
      <c r="CAK614" s="175"/>
      <c r="CAL614" s="175"/>
      <c r="CAM614" s="175"/>
      <c r="CAN614" s="175"/>
      <c r="CAO614" s="175"/>
      <c r="CAP614" s="175"/>
      <c r="CAQ614" s="175"/>
      <c r="CAR614" s="175"/>
      <c r="CAS614" s="175"/>
      <c r="CAT614" s="175"/>
      <c r="CAU614" s="175"/>
      <c r="CAV614" s="175"/>
      <c r="CAW614" s="175"/>
      <c r="CAX614" s="175"/>
      <c r="CAY614" s="175"/>
      <c r="CAZ614" s="175"/>
      <c r="CBA614" s="175"/>
      <c r="CBB614" s="175"/>
      <c r="CBC614" s="175"/>
      <c r="CBD614" s="175"/>
      <c r="CBE614" s="175"/>
      <c r="CBF614" s="175"/>
      <c r="CBG614" s="175"/>
      <c r="CBH614" s="175"/>
      <c r="CBI614" s="175"/>
      <c r="CBJ614" s="175"/>
      <c r="CBK614" s="175"/>
      <c r="CBL614" s="175"/>
      <c r="CBM614" s="175"/>
      <c r="CBN614" s="175"/>
      <c r="CBO614" s="175"/>
      <c r="CBP614" s="175"/>
      <c r="CBQ614" s="175"/>
      <c r="CBR614" s="175"/>
      <c r="CBS614" s="175"/>
      <c r="CBT614" s="175"/>
      <c r="CBU614" s="175"/>
      <c r="CBV614" s="175"/>
      <c r="CBW614" s="175"/>
      <c r="CBX614" s="175"/>
      <c r="CBY614" s="175"/>
      <c r="CBZ614" s="175"/>
      <c r="CCA614" s="175"/>
      <c r="CCB614" s="175"/>
      <c r="CCC614" s="175"/>
      <c r="CCD614" s="175"/>
      <c r="CCE614" s="175"/>
      <c r="CCF614" s="175"/>
      <c r="CCG614" s="175"/>
      <c r="CCH614" s="175"/>
      <c r="CCI614" s="175"/>
      <c r="CCJ614" s="175"/>
      <c r="CCK614" s="175"/>
      <c r="CCL614" s="175"/>
      <c r="CCM614" s="175"/>
      <c r="CCN614" s="175"/>
      <c r="CCO614" s="175"/>
      <c r="CCP614" s="175"/>
      <c r="CCQ614" s="175"/>
      <c r="CCR614" s="175"/>
      <c r="CCS614" s="175"/>
      <c r="CCT614" s="175"/>
      <c r="CCU614" s="175"/>
      <c r="CCV614" s="175"/>
      <c r="CCW614" s="175"/>
      <c r="CCX614" s="175"/>
      <c r="CCY614" s="175"/>
      <c r="CCZ614" s="175"/>
      <c r="CDA614" s="175"/>
      <c r="CDB614" s="175"/>
      <c r="CDC614" s="175"/>
      <c r="CDD614" s="175"/>
      <c r="CDE614" s="175"/>
      <c r="CDF614" s="175"/>
      <c r="CDG614" s="175"/>
      <c r="CDH614" s="175"/>
      <c r="CDI614" s="175"/>
      <c r="CDJ614" s="175"/>
      <c r="CDK614" s="175"/>
      <c r="CDL614" s="175"/>
      <c r="CDM614" s="175"/>
      <c r="CDN614" s="175"/>
      <c r="CDO614" s="175"/>
      <c r="CDP614" s="175"/>
      <c r="CDQ614" s="175"/>
      <c r="CDR614" s="175"/>
      <c r="CDS614" s="175"/>
      <c r="CDT614" s="175"/>
      <c r="CDU614" s="175"/>
      <c r="CDV614" s="175"/>
      <c r="CDW614" s="175"/>
      <c r="CDX614" s="175"/>
      <c r="CDY614" s="175"/>
      <c r="CDZ614" s="175"/>
      <c r="CEA614" s="175"/>
      <c r="CEB614" s="175"/>
      <c r="CEC614" s="175"/>
      <c r="CED614" s="175"/>
      <c r="CEE614" s="175"/>
      <c r="CEF614" s="175"/>
      <c r="CEG614" s="175"/>
      <c r="CEH614" s="175"/>
      <c r="CEI614" s="175"/>
      <c r="CEJ614" s="175"/>
      <c r="CEK614" s="175"/>
      <c r="CEL614" s="175"/>
      <c r="CEM614" s="175"/>
      <c r="CEN614" s="175"/>
      <c r="CEO614" s="175"/>
      <c r="CEP614" s="175"/>
      <c r="CEQ614" s="175"/>
      <c r="CER614" s="175"/>
      <c r="CES614" s="175"/>
      <c r="CET614" s="175"/>
      <c r="CEU614" s="175"/>
      <c r="CEV614" s="175"/>
      <c r="CEW614" s="175"/>
      <c r="CEX614" s="175"/>
      <c r="CEY614" s="175"/>
      <c r="CEZ614" s="175"/>
      <c r="CFA614" s="175"/>
      <c r="CFB614" s="175"/>
      <c r="CFC614" s="175"/>
      <c r="CFD614" s="175"/>
      <c r="CFE614" s="175"/>
      <c r="CFF614" s="175"/>
      <c r="CFG614" s="175"/>
      <c r="CFH614" s="175"/>
      <c r="CFI614" s="175"/>
      <c r="CFJ614" s="175"/>
      <c r="CFK614" s="175"/>
      <c r="CFL614" s="175"/>
      <c r="CFM614" s="175"/>
      <c r="CFN614" s="175"/>
      <c r="CFO614" s="175"/>
      <c r="CFP614" s="175"/>
      <c r="CFQ614" s="175"/>
      <c r="CFR614" s="175"/>
      <c r="CFS614" s="175"/>
      <c r="CFT614" s="175"/>
      <c r="CFU614" s="175"/>
      <c r="CFV614" s="175"/>
      <c r="CFW614" s="175"/>
      <c r="CFX614" s="175"/>
      <c r="CFY614" s="175"/>
      <c r="CFZ614" s="175"/>
      <c r="CGA614" s="175"/>
      <c r="CGB614" s="175"/>
      <c r="CGC614" s="175"/>
      <c r="CGD614" s="175"/>
      <c r="CGE614" s="175"/>
      <c r="CGF614" s="175"/>
      <c r="CGG614" s="175"/>
      <c r="CGH614" s="175"/>
      <c r="CGI614" s="175"/>
      <c r="CGJ614" s="175"/>
      <c r="CGK614" s="175"/>
      <c r="CGL614" s="175"/>
      <c r="CGM614" s="175"/>
      <c r="CGN614" s="175"/>
      <c r="CGO614" s="175"/>
      <c r="CGP614" s="175"/>
      <c r="CGQ614" s="175"/>
      <c r="CGR614" s="175"/>
      <c r="CGS614" s="175"/>
      <c r="CGT614" s="175"/>
      <c r="CGU614" s="175"/>
      <c r="CGV614" s="175"/>
      <c r="CGW614" s="175"/>
      <c r="CGX614" s="175"/>
      <c r="CGY614" s="175"/>
      <c r="CGZ614" s="175"/>
      <c r="CHA614" s="175"/>
      <c r="CHB614" s="175"/>
      <c r="CHC614" s="175"/>
      <c r="CHD614" s="175"/>
      <c r="CHE614" s="175"/>
      <c r="CHF614" s="175"/>
      <c r="CHG614" s="175"/>
      <c r="CHH614" s="175"/>
      <c r="CHI614" s="175"/>
      <c r="CHJ614" s="175"/>
      <c r="CHK614" s="175"/>
      <c r="CHL614" s="175"/>
      <c r="CHM614" s="175"/>
      <c r="CHN614" s="175"/>
      <c r="CHO614" s="175"/>
      <c r="CHP614" s="175"/>
      <c r="CHQ614" s="175"/>
      <c r="CHR614" s="175"/>
      <c r="CHS614" s="175"/>
      <c r="CHT614" s="175"/>
      <c r="CHU614" s="175"/>
      <c r="CHV614" s="175"/>
      <c r="CHW614" s="175"/>
      <c r="CHX614" s="175"/>
      <c r="CHY614" s="175"/>
      <c r="CHZ614" s="175"/>
      <c r="CIA614" s="175"/>
      <c r="CIB614" s="175"/>
      <c r="CIC614" s="175"/>
      <c r="CID614" s="175"/>
      <c r="CIE614" s="175"/>
      <c r="CIF614" s="175"/>
      <c r="CIG614" s="175"/>
      <c r="CIH614" s="175"/>
      <c r="CII614" s="175"/>
      <c r="CIJ614" s="175"/>
      <c r="CIK614" s="175"/>
      <c r="CIL614" s="175"/>
      <c r="CIM614" s="175"/>
      <c r="CIN614" s="175"/>
      <c r="CIO614" s="175"/>
      <c r="CIP614" s="175"/>
      <c r="CIQ614" s="175"/>
      <c r="CIR614" s="175"/>
      <c r="CIS614" s="175"/>
      <c r="CIT614" s="175"/>
      <c r="CIU614" s="175"/>
      <c r="CIV614" s="175"/>
      <c r="CIW614" s="175"/>
      <c r="CIX614" s="175"/>
      <c r="CIY614" s="175"/>
      <c r="CIZ614" s="175"/>
      <c r="CJA614" s="175"/>
      <c r="CJB614" s="175"/>
      <c r="CJC614" s="175"/>
      <c r="CJD614" s="175"/>
      <c r="CJE614" s="175"/>
      <c r="CJF614" s="175"/>
      <c r="CJG614" s="175"/>
      <c r="CJH614" s="175"/>
      <c r="CJI614" s="175"/>
      <c r="CJJ614" s="175"/>
      <c r="CJK614" s="175"/>
      <c r="CJL614" s="175"/>
      <c r="CJM614" s="175"/>
      <c r="CJN614" s="175"/>
      <c r="CJO614" s="175"/>
      <c r="CJP614" s="175"/>
      <c r="CJQ614" s="175"/>
      <c r="CJR614" s="175"/>
      <c r="CJS614" s="175"/>
      <c r="CJT614" s="175"/>
      <c r="CJU614" s="175"/>
      <c r="CJV614" s="175"/>
      <c r="CJW614" s="175"/>
      <c r="CJX614" s="175"/>
      <c r="CJY614" s="175"/>
      <c r="CJZ614" s="175"/>
      <c r="CKA614" s="175"/>
      <c r="CKB614" s="175"/>
      <c r="CKC614" s="175"/>
      <c r="CKD614" s="175"/>
      <c r="CKE614" s="175"/>
      <c r="CKF614" s="175"/>
      <c r="CKG614" s="175"/>
      <c r="CKH614" s="175"/>
      <c r="CKI614" s="175"/>
      <c r="CKJ614" s="175"/>
      <c r="CKK614" s="175"/>
      <c r="CKL614" s="175"/>
      <c r="CKM614" s="175"/>
      <c r="CKN614" s="175"/>
      <c r="CKO614" s="175"/>
      <c r="CKP614" s="175"/>
      <c r="CKQ614" s="175"/>
      <c r="CKR614" s="175"/>
      <c r="CKS614" s="175"/>
      <c r="CKT614" s="175"/>
      <c r="CKU614" s="175"/>
      <c r="CKV614" s="175"/>
      <c r="CKW614" s="175"/>
      <c r="CKX614" s="175"/>
      <c r="CKY614" s="175"/>
      <c r="CKZ614" s="175"/>
      <c r="CLA614" s="175"/>
      <c r="CLB614" s="175"/>
      <c r="CLC614" s="175"/>
      <c r="CLD614" s="175"/>
      <c r="CLE614" s="175"/>
      <c r="CLF614" s="175"/>
      <c r="CLG614" s="175"/>
      <c r="CLH614" s="175"/>
      <c r="CLI614" s="175"/>
      <c r="CLJ614" s="175"/>
      <c r="CLK614" s="175"/>
      <c r="CLL614" s="175"/>
      <c r="CLM614" s="175"/>
      <c r="CLN614" s="175"/>
      <c r="CLO614" s="175"/>
      <c r="CLP614" s="175"/>
      <c r="CLQ614" s="175"/>
      <c r="CLR614" s="175"/>
      <c r="CLS614" s="175"/>
      <c r="CLT614" s="175"/>
      <c r="CLU614" s="175"/>
      <c r="CLV614" s="175"/>
      <c r="CLW614" s="175"/>
      <c r="CLX614" s="175"/>
      <c r="CLY614" s="175"/>
      <c r="CLZ614" s="175"/>
      <c r="CMA614" s="175"/>
      <c r="CMB614" s="175"/>
      <c r="CMC614" s="175"/>
      <c r="CMD614" s="175"/>
      <c r="CME614" s="175"/>
      <c r="CMF614" s="175"/>
      <c r="CMG614" s="175"/>
      <c r="CMH614" s="175"/>
      <c r="CMI614" s="175"/>
      <c r="CMJ614" s="175"/>
      <c r="CMK614" s="175"/>
      <c r="CML614" s="175"/>
      <c r="CMM614" s="175"/>
      <c r="CMN614" s="175"/>
      <c r="CMO614" s="175"/>
      <c r="CMP614" s="175"/>
      <c r="CMQ614" s="175"/>
      <c r="CMR614" s="175"/>
      <c r="CMS614" s="175"/>
      <c r="CMT614" s="175"/>
      <c r="CMU614" s="175"/>
      <c r="CMV614" s="175"/>
      <c r="CMW614" s="175"/>
      <c r="CMX614" s="175"/>
      <c r="CMY614" s="175"/>
      <c r="CMZ614" s="175"/>
      <c r="CNA614" s="175"/>
      <c r="CNB614" s="175"/>
      <c r="CNC614" s="175"/>
      <c r="CND614" s="175"/>
      <c r="CNE614" s="175"/>
      <c r="CNF614" s="175"/>
      <c r="CNG614" s="175"/>
      <c r="CNH614" s="175"/>
      <c r="CNI614" s="175"/>
      <c r="CNJ614" s="175"/>
      <c r="CNK614" s="175"/>
      <c r="CNL614" s="175"/>
      <c r="CNM614" s="175"/>
      <c r="CNN614" s="175"/>
      <c r="CNO614" s="175"/>
      <c r="CNP614" s="175"/>
      <c r="CNQ614" s="175"/>
      <c r="CNR614" s="175"/>
      <c r="CNS614" s="175"/>
      <c r="CNT614" s="175"/>
      <c r="CNU614" s="175"/>
      <c r="CNV614" s="175"/>
      <c r="CNW614" s="175"/>
      <c r="CNX614" s="175"/>
      <c r="CNY614" s="175"/>
      <c r="CNZ614" s="175"/>
      <c r="COA614" s="175"/>
      <c r="COB614" s="175"/>
      <c r="COC614" s="175"/>
      <c r="COD614" s="175"/>
      <c r="COE614" s="175"/>
      <c r="COF614" s="175"/>
      <c r="COG614" s="175"/>
      <c r="COH614" s="175"/>
      <c r="COI614" s="175"/>
      <c r="COJ614" s="175"/>
      <c r="COK614" s="175"/>
      <c r="COL614" s="175"/>
      <c r="COM614" s="175"/>
      <c r="CON614" s="175"/>
      <c r="COO614" s="175"/>
      <c r="COP614" s="175"/>
      <c r="COQ614" s="175"/>
      <c r="COR614" s="175"/>
      <c r="COS614" s="175"/>
      <c r="COT614" s="175"/>
      <c r="COU614" s="175"/>
      <c r="COV614" s="175"/>
      <c r="COW614" s="175"/>
      <c r="COX614" s="175"/>
      <c r="COY614" s="175"/>
      <c r="COZ614" s="175"/>
      <c r="CPA614" s="175"/>
      <c r="CPB614" s="175"/>
      <c r="CPC614" s="175"/>
      <c r="CPD614" s="175"/>
      <c r="CPE614" s="175"/>
      <c r="CPF614" s="175"/>
      <c r="CPG614" s="175"/>
      <c r="CPH614" s="175"/>
      <c r="CPI614" s="175"/>
      <c r="CPJ614" s="175"/>
      <c r="CPK614" s="175"/>
      <c r="CPL614" s="175"/>
      <c r="CPM614" s="175"/>
      <c r="CPN614" s="175"/>
      <c r="CPO614" s="175"/>
      <c r="CPP614" s="175"/>
      <c r="CPQ614" s="175"/>
      <c r="CPR614" s="175"/>
      <c r="CPS614" s="175"/>
      <c r="CPT614" s="175"/>
      <c r="CPU614" s="175"/>
      <c r="CPV614" s="175"/>
      <c r="CPW614" s="175"/>
      <c r="CPX614" s="175"/>
      <c r="CPY614" s="175"/>
      <c r="CPZ614" s="175"/>
      <c r="CQA614" s="175"/>
      <c r="CQB614" s="175"/>
      <c r="CQC614" s="175"/>
      <c r="CQD614" s="175"/>
      <c r="CQE614" s="175"/>
      <c r="CQF614" s="175"/>
      <c r="CQG614" s="175"/>
      <c r="CQH614" s="175"/>
      <c r="CQI614" s="175"/>
      <c r="CQJ614" s="175"/>
      <c r="CQK614" s="175"/>
      <c r="CQL614" s="175"/>
      <c r="CQM614" s="175"/>
      <c r="CQN614" s="175"/>
      <c r="CQO614" s="175"/>
      <c r="CQP614" s="175"/>
      <c r="CQQ614" s="175"/>
      <c r="CQR614" s="175"/>
      <c r="CQS614" s="175"/>
      <c r="CQT614" s="175"/>
      <c r="CQU614" s="175"/>
      <c r="CQV614" s="175"/>
      <c r="CQW614" s="175"/>
      <c r="CQX614" s="175"/>
      <c r="CQY614" s="175"/>
      <c r="CQZ614" s="175"/>
      <c r="CRA614" s="175"/>
      <c r="CRB614" s="175"/>
      <c r="CRC614" s="175"/>
      <c r="CRD614" s="175"/>
      <c r="CRE614" s="175"/>
      <c r="CRF614" s="175"/>
      <c r="CRG614" s="175"/>
      <c r="CRH614" s="175"/>
      <c r="CRI614" s="175"/>
      <c r="CRJ614" s="175"/>
      <c r="CRK614" s="175"/>
      <c r="CRL614" s="175"/>
      <c r="CRM614" s="175"/>
      <c r="CRN614" s="175"/>
      <c r="CRO614" s="175"/>
      <c r="CRP614" s="175"/>
      <c r="CRQ614" s="175"/>
      <c r="CRR614" s="175"/>
      <c r="CRS614" s="175"/>
      <c r="CRT614" s="175"/>
      <c r="CRU614" s="175"/>
      <c r="CRV614" s="175"/>
      <c r="CRW614" s="175"/>
      <c r="CRX614" s="175"/>
      <c r="CRY614" s="175"/>
      <c r="CRZ614" s="175"/>
      <c r="CSA614" s="175"/>
      <c r="CSB614" s="175"/>
      <c r="CSC614" s="175"/>
      <c r="CSD614" s="175"/>
      <c r="CSE614" s="175"/>
      <c r="CSF614" s="175"/>
      <c r="CSG614" s="175"/>
      <c r="CSH614" s="175"/>
      <c r="CSI614" s="175"/>
      <c r="CSJ614" s="175"/>
      <c r="CSK614" s="175"/>
      <c r="CSL614" s="175"/>
      <c r="CSM614" s="175"/>
      <c r="CSN614" s="175"/>
      <c r="CSO614" s="175"/>
      <c r="CSP614" s="175"/>
      <c r="CSQ614" s="175"/>
      <c r="CSR614" s="175"/>
      <c r="CSS614" s="175"/>
      <c r="CST614" s="175"/>
      <c r="CSU614" s="175"/>
      <c r="CSV614" s="175"/>
      <c r="CSW614" s="175"/>
      <c r="CSX614" s="175"/>
      <c r="CSY614" s="175"/>
      <c r="CSZ614" s="175"/>
      <c r="CTA614" s="175"/>
      <c r="CTB614" s="175"/>
      <c r="CTC614" s="175"/>
      <c r="CTD614" s="175"/>
      <c r="CTE614" s="175"/>
      <c r="CTF614" s="175"/>
      <c r="CTG614" s="175"/>
      <c r="CTH614" s="175"/>
      <c r="CTI614" s="175"/>
      <c r="CTJ614" s="175"/>
      <c r="CTK614" s="175"/>
      <c r="CTL614" s="175"/>
      <c r="CTM614" s="175"/>
      <c r="CTN614" s="175"/>
      <c r="CTO614" s="175"/>
      <c r="CTP614" s="175"/>
      <c r="CTQ614" s="175"/>
      <c r="CTR614" s="175"/>
      <c r="CTS614" s="175"/>
      <c r="CTT614" s="175"/>
      <c r="CTU614" s="175"/>
      <c r="CTV614" s="175"/>
      <c r="CTW614" s="175"/>
      <c r="CTX614" s="175"/>
      <c r="CTY614" s="175"/>
      <c r="CTZ614" s="175"/>
      <c r="CUA614" s="175"/>
      <c r="CUB614" s="175"/>
      <c r="CUC614" s="175"/>
      <c r="CUD614" s="175"/>
      <c r="CUE614" s="175"/>
      <c r="CUF614" s="175"/>
      <c r="CUG614" s="175"/>
      <c r="CUH614" s="175"/>
      <c r="CUI614" s="175"/>
      <c r="CUJ614" s="175"/>
      <c r="CUK614" s="175"/>
      <c r="CUL614" s="175"/>
      <c r="CUM614" s="175"/>
      <c r="CUN614" s="175"/>
      <c r="CUO614" s="175"/>
      <c r="CUP614" s="175"/>
      <c r="CUQ614" s="175"/>
      <c r="CUR614" s="175"/>
      <c r="CUS614" s="175"/>
      <c r="CUT614" s="175"/>
      <c r="CUU614" s="175"/>
      <c r="CUV614" s="175"/>
      <c r="CUW614" s="175"/>
      <c r="CUX614" s="175"/>
      <c r="CUY614" s="175"/>
      <c r="CUZ614" s="175"/>
      <c r="CVA614" s="175"/>
      <c r="CVB614" s="175"/>
      <c r="CVC614" s="175"/>
      <c r="CVD614" s="175"/>
      <c r="CVE614" s="175"/>
      <c r="CVF614" s="175"/>
      <c r="CVG614" s="175"/>
      <c r="CVH614" s="175"/>
      <c r="CVI614" s="175"/>
      <c r="CVJ614" s="175"/>
      <c r="CVK614" s="175"/>
      <c r="CVL614" s="175"/>
      <c r="CVM614" s="175"/>
      <c r="CVN614" s="175"/>
      <c r="CVO614" s="175"/>
      <c r="CVP614" s="175"/>
      <c r="CVQ614" s="175"/>
      <c r="CVR614" s="175"/>
      <c r="CVS614" s="175"/>
      <c r="CVT614" s="175"/>
      <c r="CVU614" s="175"/>
      <c r="CVV614" s="175"/>
      <c r="CVW614" s="175"/>
      <c r="CVX614" s="175"/>
      <c r="CVY614" s="175"/>
      <c r="CVZ614" s="175"/>
      <c r="CWA614" s="175"/>
      <c r="CWB614" s="175"/>
      <c r="CWC614" s="175"/>
      <c r="CWD614" s="175"/>
      <c r="CWE614" s="175"/>
      <c r="CWF614" s="175"/>
      <c r="CWG614" s="175"/>
      <c r="CWH614" s="175"/>
      <c r="CWI614" s="175"/>
      <c r="CWJ614" s="175"/>
      <c r="CWK614" s="175"/>
      <c r="CWL614" s="175"/>
      <c r="CWM614" s="175"/>
      <c r="CWN614" s="175"/>
      <c r="CWO614" s="175"/>
      <c r="CWP614" s="175"/>
      <c r="CWQ614" s="175"/>
      <c r="CWR614" s="175"/>
      <c r="CWS614" s="175"/>
      <c r="CWT614" s="175"/>
      <c r="CWU614" s="175"/>
      <c r="CWV614" s="175"/>
      <c r="CWW614" s="175"/>
      <c r="CWX614" s="175"/>
      <c r="CWY614" s="175"/>
      <c r="CWZ614" s="175"/>
      <c r="CXA614" s="175"/>
      <c r="CXB614" s="175"/>
      <c r="CXC614" s="175"/>
      <c r="CXD614" s="175"/>
      <c r="CXE614" s="175"/>
      <c r="CXF614" s="175"/>
      <c r="CXG614" s="175"/>
      <c r="CXH614" s="175"/>
      <c r="CXI614" s="175"/>
      <c r="CXJ614" s="175"/>
      <c r="CXK614" s="175"/>
      <c r="CXL614" s="175"/>
      <c r="CXM614" s="175"/>
      <c r="CXN614" s="175"/>
      <c r="CXO614" s="175"/>
      <c r="CXP614" s="175"/>
      <c r="CXQ614" s="175"/>
      <c r="CXR614" s="175"/>
      <c r="CXS614" s="175"/>
      <c r="CXT614" s="175"/>
      <c r="CXU614" s="175"/>
      <c r="CXV614" s="175"/>
      <c r="CXW614" s="175"/>
      <c r="CXX614" s="175"/>
      <c r="CXY614" s="175"/>
      <c r="CXZ614" s="175"/>
      <c r="CYA614" s="175"/>
      <c r="CYB614" s="175"/>
      <c r="CYC614" s="175"/>
      <c r="CYD614" s="175"/>
      <c r="CYE614" s="175"/>
      <c r="CYF614" s="175"/>
      <c r="CYG614" s="175"/>
      <c r="CYH614" s="175"/>
      <c r="CYI614" s="175"/>
      <c r="CYJ614" s="175"/>
      <c r="CYK614" s="175"/>
      <c r="CYL614" s="175"/>
      <c r="CYM614" s="175"/>
      <c r="CYN614" s="175"/>
      <c r="CYO614" s="175"/>
      <c r="CYP614" s="175"/>
      <c r="CYQ614" s="175"/>
      <c r="CYR614" s="175"/>
      <c r="CYS614" s="175"/>
      <c r="CYT614" s="175"/>
      <c r="CYU614" s="175"/>
      <c r="CYV614" s="175"/>
      <c r="CYW614" s="175"/>
      <c r="CYX614" s="175"/>
      <c r="CYY614" s="175"/>
      <c r="CYZ614" s="175"/>
      <c r="CZA614" s="175"/>
      <c r="CZB614" s="175"/>
      <c r="CZC614" s="175"/>
      <c r="CZD614" s="175"/>
      <c r="CZE614" s="175"/>
      <c r="CZF614" s="175"/>
      <c r="CZG614" s="175"/>
      <c r="CZH614" s="175"/>
      <c r="CZI614" s="175"/>
      <c r="CZJ614" s="175"/>
      <c r="CZK614" s="175"/>
      <c r="CZL614" s="175"/>
      <c r="CZM614" s="175"/>
      <c r="CZN614" s="175"/>
      <c r="CZO614" s="175"/>
      <c r="CZP614" s="175"/>
      <c r="CZQ614" s="175"/>
      <c r="CZR614" s="175"/>
      <c r="CZS614" s="175"/>
      <c r="CZT614" s="175"/>
      <c r="CZU614" s="175"/>
      <c r="CZV614" s="175"/>
      <c r="CZW614" s="175"/>
      <c r="CZX614" s="175"/>
      <c r="CZY614" s="175"/>
      <c r="CZZ614" s="175"/>
      <c r="DAA614" s="175"/>
      <c r="DAB614" s="175"/>
      <c r="DAC614" s="175"/>
      <c r="DAD614" s="175"/>
      <c r="DAE614" s="175"/>
      <c r="DAF614" s="175"/>
      <c r="DAG614" s="175"/>
      <c r="DAH614" s="175"/>
      <c r="DAI614" s="175"/>
      <c r="DAJ614" s="175"/>
      <c r="DAK614" s="175"/>
      <c r="DAL614" s="175"/>
      <c r="DAM614" s="175"/>
      <c r="DAN614" s="175"/>
      <c r="DAO614" s="175"/>
      <c r="DAP614" s="175"/>
      <c r="DAQ614" s="175"/>
      <c r="DAR614" s="175"/>
      <c r="DAS614" s="175"/>
      <c r="DAT614" s="175"/>
      <c r="DAU614" s="175"/>
      <c r="DAV614" s="175"/>
      <c r="DAW614" s="175"/>
      <c r="DAX614" s="175"/>
      <c r="DAY614" s="175"/>
      <c r="DAZ614" s="175"/>
      <c r="DBA614" s="175"/>
      <c r="DBB614" s="175"/>
      <c r="DBC614" s="175"/>
      <c r="DBD614" s="175"/>
      <c r="DBE614" s="175"/>
      <c r="DBF614" s="175"/>
      <c r="DBG614" s="175"/>
      <c r="DBH614" s="175"/>
      <c r="DBI614" s="175"/>
      <c r="DBJ614" s="175"/>
      <c r="DBK614" s="175"/>
      <c r="DBL614" s="175"/>
      <c r="DBM614" s="175"/>
      <c r="DBN614" s="175"/>
      <c r="DBO614" s="175"/>
      <c r="DBP614" s="175"/>
      <c r="DBQ614" s="175"/>
      <c r="DBR614" s="175"/>
      <c r="DBS614" s="175"/>
      <c r="DBT614" s="175"/>
      <c r="DBU614" s="175"/>
      <c r="DBV614" s="175"/>
      <c r="DBW614" s="175"/>
      <c r="DBX614" s="175"/>
      <c r="DBY614" s="175"/>
      <c r="DBZ614" s="175"/>
      <c r="DCA614" s="175"/>
      <c r="DCB614" s="175"/>
      <c r="DCC614" s="175"/>
      <c r="DCD614" s="175"/>
      <c r="DCE614" s="175"/>
      <c r="DCF614" s="175"/>
      <c r="DCG614" s="175"/>
      <c r="DCH614" s="175"/>
      <c r="DCI614" s="175"/>
      <c r="DCJ614" s="175"/>
      <c r="DCK614" s="175"/>
      <c r="DCL614" s="175"/>
      <c r="DCM614" s="175"/>
      <c r="DCN614" s="175"/>
      <c r="DCO614" s="175"/>
      <c r="DCP614" s="175"/>
      <c r="DCQ614" s="175"/>
      <c r="DCR614" s="175"/>
      <c r="DCS614" s="175"/>
      <c r="DCT614" s="175"/>
      <c r="DCU614" s="175"/>
      <c r="DCV614" s="175"/>
      <c r="DCW614" s="175"/>
      <c r="DCX614" s="175"/>
      <c r="DCY614" s="175"/>
      <c r="DCZ614" s="175"/>
      <c r="DDA614" s="175"/>
      <c r="DDB614" s="175"/>
      <c r="DDC614" s="175"/>
      <c r="DDD614" s="175"/>
      <c r="DDE614" s="175"/>
      <c r="DDF614" s="175"/>
      <c r="DDG614" s="175"/>
      <c r="DDH614" s="175"/>
      <c r="DDI614" s="175"/>
      <c r="DDJ614" s="175"/>
      <c r="DDK614" s="175"/>
      <c r="DDL614" s="175"/>
      <c r="DDM614" s="175"/>
      <c r="DDN614" s="175"/>
      <c r="DDO614" s="175"/>
      <c r="DDP614" s="175"/>
      <c r="DDQ614" s="175"/>
      <c r="DDR614" s="175"/>
      <c r="DDS614" s="175"/>
      <c r="DDT614" s="175"/>
      <c r="DDU614" s="175"/>
      <c r="DDV614" s="175"/>
      <c r="DDW614" s="175"/>
      <c r="DDX614" s="175"/>
      <c r="DDY614" s="175"/>
      <c r="DDZ614" s="175"/>
      <c r="DEA614" s="175"/>
      <c r="DEB614" s="175"/>
      <c r="DEC614" s="175"/>
      <c r="DED614" s="175"/>
      <c r="DEE614" s="175"/>
      <c r="DEF614" s="175"/>
      <c r="DEG614" s="175"/>
      <c r="DEH614" s="175"/>
      <c r="DEI614" s="175"/>
      <c r="DEJ614" s="175"/>
      <c r="DEK614" s="175"/>
      <c r="DEL614" s="175"/>
      <c r="DEM614" s="175"/>
      <c r="DEN614" s="175"/>
      <c r="DEO614" s="175"/>
      <c r="DEP614" s="175"/>
      <c r="DEQ614" s="175"/>
      <c r="DER614" s="175"/>
      <c r="DES614" s="175"/>
      <c r="DET614" s="175"/>
      <c r="DEU614" s="175"/>
      <c r="DEV614" s="175"/>
      <c r="DEW614" s="175"/>
      <c r="DEX614" s="175"/>
      <c r="DEY614" s="175"/>
      <c r="DEZ614" s="175"/>
      <c r="DFA614" s="175"/>
      <c r="DFB614" s="175"/>
      <c r="DFC614" s="175"/>
      <c r="DFD614" s="175"/>
      <c r="DFE614" s="175"/>
      <c r="DFF614" s="175"/>
      <c r="DFG614" s="175"/>
      <c r="DFH614" s="175"/>
      <c r="DFI614" s="175"/>
      <c r="DFJ614" s="175"/>
      <c r="DFK614" s="175"/>
      <c r="DFL614" s="175"/>
      <c r="DFM614" s="175"/>
      <c r="DFN614" s="175"/>
      <c r="DFO614" s="175"/>
      <c r="DFP614" s="175"/>
      <c r="DFQ614" s="175"/>
      <c r="DFR614" s="175"/>
      <c r="DFS614" s="175"/>
      <c r="DFT614" s="175"/>
      <c r="DFU614" s="175"/>
      <c r="DFV614" s="175"/>
      <c r="DFW614" s="175"/>
      <c r="DFX614" s="175"/>
      <c r="DFY614" s="175"/>
      <c r="DFZ614" s="175"/>
      <c r="DGA614" s="175"/>
      <c r="DGB614" s="175"/>
      <c r="DGC614" s="175"/>
      <c r="DGD614" s="175"/>
      <c r="DGE614" s="175"/>
      <c r="DGF614" s="175"/>
      <c r="DGG614" s="175"/>
      <c r="DGH614" s="175"/>
      <c r="DGI614" s="175"/>
      <c r="DGJ614" s="175"/>
      <c r="DGK614" s="175"/>
      <c r="DGL614" s="175"/>
      <c r="DGM614" s="175"/>
      <c r="DGN614" s="175"/>
      <c r="DGO614" s="175"/>
      <c r="DGP614" s="175"/>
      <c r="DGQ614" s="175"/>
      <c r="DGR614" s="175"/>
      <c r="DGS614" s="175"/>
      <c r="DGT614" s="175"/>
      <c r="DGU614" s="175"/>
      <c r="DGV614" s="175"/>
      <c r="DGW614" s="175"/>
      <c r="DGX614" s="175"/>
      <c r="DGY614" s="175"/>
      <c r="DGZ614" s="175"/>
      <c r="DHA614" s="175"/>
      <c r="DHB614" s="175"/>
      <c r="DHC614" s="175"/>
      <c r="DHD614" s="175"/>
      <c r="DHE614" s="175"/>
      <c r="DHF614" s="175"/>
      <c r="DHG614" s="175"/>
      <c r="DHH614" s="175"/>
      <c r="DHI614" s="175"/>
      <c r="DHJ614" s="175"/>
      <c r="DHK614" s="175"/>
      <c r="DHL614" s="175"/>
      <c r="DHM614" s="175"/>
      <c r="DHN614" s="175"/>
      <c r="DHO614" s="175"/>
      <c r="DHP614" s="175"/>
      <c r="DHQ614" s="175"/>
      <c r="DHR614" s="175"/>
      <c r="DHS614" s="175"/>
      <c r="DHT614" s="175"/>
      <c r="DHU614" s="175"/>
      <c r="DHV614" s="175"/>
      <c r="DHW614" s="175"/>
      <c r="DHX614" s="175"/>
      <c r="DHY614" s="175"/>
      <c r="DHZ614" s="175"/>
      <c r="DIA614" s="175"/>
      <c r="DIB614" s="175"/>
      <c r="DIC614" s="175"/>
      <c r="DID614" s="175"/>
      <c r="DIE614" s="175"/>
      <c r="DIF614" s="175"/>
      <c r="DIG614" s="175"/>
      <c r="DIH614" s="175"/>
      <c r="DII614" s="175"/>
      <c r="DIJ614" s="175"/>
      <c r="DIK614" s="175"/>
      <c r="DIL614" s="175"/>
      <c r="DIM614" s="175"/>
      <c r="DIN614" s="175"/>
      <c r="DIO614" s="175"/>
      <c r="DIP614" s="175"/>
      <c r="DIQ614" s="175"/>
      <c r="DIR614" s="175"/>
      <c r="DIS614" s="175"/>
      <c r="DIT614" s="175"/>
      <c r="DIU614" s="175"/>
      <c r="DIV614" s="175"/>
      <c r="DIW614" s="175"/>
      <c r="DIX614" s="175"/>
      <c r="DIY614" s="175"/>
      <c r="DIZ614" s="175"/>
      <c r="DJA614" s="175"/>
      <c r="DJB614" s="175"/>
      <c r="DJC614" s="175"/>
      <c r="DJD614" s="175"/>
      <c r="DJE614" s="175"/>
      <c r="DJF614" s="175"/>
      <c r="DJG614" s="175"/>
      <c r="DJH614" s="175"/>
      <c r="DJI614" s="175"/>
      <c r="DJJ614" s="175"/>
      <c r="DJK614" s="175"/>
      <c r="DJL614" s="175"/>
      <c r="DJM614" s="175"/>
      <c r="DJN614" s="175"/>
      <c r="DJO614" s="175"/>
      <c r="DJP614" s="175"/>
      <c r="DJQ614" s="175"/>
      <c r="DJR614" s="175"/>
      <c r="DJS614" s="175"/>
      <c r="DJT614" s="175"/>
      <c r="DJU614" s="175"/>
      <c r="DJV614" s="175"/>
      <c r="DJW614" s="175"/>
      <c r="DJX614" s="175"/>
      <c r="DJY614" s="175"/>
      <c r="DJZ614" s="175"/>
      <c r="DKA614" s="175"/>
      <c r="DKB614" s="175"/>
      <c r="DKC614" s="175"/>
      <c r="DKD614" s="175"/>
      <c r="DKE614" s="175"/>
      <c r="DKF614" s="175"/>
      <c r="DKG614" s="175"/>
      <c r="DKH614" s="175"/>
      <c r="DKI614" s="175"/>
      <c r="DKJ614" s="175"/>
      <c r="DKK614" s="175"/>
      <c r="DKL614" s="175"/>
      <c r="DKM614" s="175"/>
      <c r="DKN614" s="175"/>
      <c r="DKO614" s="175"/>
      <c r="DKP614" s="175"/>
      <c r="DKQ614" s="175"/>
      <c r="DKR614" s="175"/>
      <c r="DKS614" s="175"/>
      <c r="DKT614" s="175"/>
      <c r="DKU614" s="175"/>
      <c r="DKV614" s="175"/>
      <c r="DKW614" s="175"/>
      <c r="DKX614" s="175"/>
      <c r="DKY614" s="175"/>
      <c r="DKZ614" s="175"/>
      <c r="DLA614" s="175"/>
      <c r="DLB614" s="175"/>
      <c r="DLC614" s="175"/>
      <c r="DLD614" s="175"/>
      <c r="DLE614" s="175"/>
      <c r="DLF614" s="175"/>
      <c r="DLG614" s="175"/>
      <c r="DLH614" s="175"/>
      <c r="DLI614" s="175"/>
      <c r="DLJ614" s="175"/>
      <c r="DLK614" s="175"/>
      <c r="DLL614" s="175"/>
      <c r="DLM614" s="175"/>
      <c r="DLN614" s="175"/>
      <c r="DLO614" s="175"/>
      <c r="DLP614" s="175"/>
      <c r="DLQ614" s="175"/>
      <c r="DLR614" s="175"/>
      <c r="DLS614" s="175"/>
      <c r="DLT614" s="175"/>
      <c r="DLU614" s="175"/>
      <c r="DLV614" s="175"/>
      <c r="DLW614" s="175"/>
      <c r="DLX614" s="175"/>
      <c r="DLY614" s="175"/>
      <c r="DLZ614" s="175"/>
      <c r="DMA614" s="175"/>
      <c r="DMB614" s="175"/>
      <c r="DMC614" s="175"/>
      <c r="DMD614" s="175"/>
      <c r="DME614" s="175"/>
      <c r="DMF614" s="175"/>
      <c r="DMG614" s="175"/>
      <c r="DMH614" s="175"/>
      <c r="DMI614" s="175"/>
      <c r="DMJ614" s="175"/>
      <c r="DMK614" s="175"/>
      <c r="DML614" s="175"/>
      <c r="DMM614" s="175"/>
      <c r="DMN614" s="175"/>
      <c r="DMO614" s="175"/>
      <c r="DMP614" s="175"/>
      <c r="DMQ614" s="175"/>
      <c r="DMR614" s="175"/>
      <c r="DMS614" s="175"/>
      <c r="DMT614" s="175"/>
      <c r="DMU614" s="175"/>
      <c r="DMV614" s="175"/>
      <c r="DMW614" s="175"/>
      <c r="DMX614" s="175"/>
      <c r="DMY614" s="175"/>
      <c r="DMZ614" s="175"/>
      <c r="DNA614" s="175"/>
      <c r="DNB614" s="175"/>
      <c r="DNC614" s="175"/>
      <c r="DND614" s="175"/>
      <c r="DNE614" s="175"/>
      <c r="DNF614" s="175"/>
      <c r="DNG614" s="175"/>
      <c r="DNH614" s="175"/>
      <c r="DNI614" s="175"/>
      <c r="DNJ614" s="175"/>
      <c r="DNK614" s="175"/>
      <c r="DNL614" s="175"/>
      <c r="DNM614" s="175"/>
      <c r="DNN614" s="175"/>
      <c r="DNO614" s="175"/>
      <c r="DNP614" s="175"/>
      <c r="DNQ614" s="175"/>
      <c r="DNR614" s="175"/>
      <c r="DNS614" s="175"/>
      <c r="DNT614" s="175"/>
      <c r="DNU614" s="175"/>
      <c r="DNV614" s="175"/>
      <c r="DNW614" s="175"/>
      <c r="DNX614" s="175"/>
      <c r="DNY614" s="175"/>
      <c r="DNZ614" s="175"/>
      <c r="DOA614" s="175"/>
      <c r="DOB614" s="175"/>
      <c r="DOC614" s="175"/>
      <c r="DOD614" s="175"/>
      <c r="DOE614" s="175"/>
      <c r="DOF614" s="175"/>
      <c r="DOG614" s="175"/>
      <c r="DOH614" s="175"/>
      <c r="DOI614" s="175"/>
      <c r="DOJ614" s="175"/>
      <c r="DOK614" s="175"/>
      <c r="DOL614" s="175"/>
      <c r="DOM614" s="175"/>
      <c r="DON614" s="175"/>
      <c r="DOO614" s="175"/>
      <c r="DOP614" s="175"/>
      <c r="DOQ614" s="175"/>
      <c r="DOR614" s="175"/>
      <c r="DOS614" s="175"/>
      <c r="DOT614" s="175"/>
      <c r="DOU614" s="175"/>
      <c r="DOV614" s="175"/>
      <c r="DOW614" s="175"/>
      <c r="DOX614" s="175"/>
      <c r="DOY614" s="175"/>
      <c r="DOZ614" s="175"/>
      <c r="DPA614" s="175"/>
      <c r="DPB614" s="175"/>
      <c r="DPC614" s="175"/>
      <c r="DPD614" s="175"/>
      <c r="DPE614" s="175"/>
      <c r="DPF614" s="175"/>
      <c r="DPG614" s="175"/>
      <c r="DPH614" s="175"/>
      <c r="DPI614" s="175"/>
      <c r="DPJ614" s="175"/>
      <c r="DPK614" s="175"/>
      <c r="DPL614" s="175"/>
      <c r="DPM614" s="175"/>
      <c r="DPN614" s="175"/>
      <c r="DPO614" s="175"/>
      <c r="DPP614" s="175"/>
      <c r="DPQ614" s="175"/>
      <c r="DPR614" s="175"/>
      <c r="DPS614" s="175"/>
      <c r="DPT614" s="175"/>
      <c r="DPU614" s="175"/>
      <c r="DPV614" s="175"/>
      <c r="DPW614" s="175"/>
      <c r="DPX614" s="175"/>
      <c r="DPY614" s="175"/>
      <c r="DPZ614" s="175"/>
      <c r="DQA614" s="175"/>
      <c r="DQB614" s="175"/>
      <c r="DQC614" s="175"/>
      <c r="DQD614" s="175"/>
      <c r="DQE614" s="175"/>
      <c r="DQF614" s="175"/>
      <c r="DQG614" s="175"/>
      <c r="DQH614" s="175"/>
      <c r="DQI614" s="175"/>
      <c r="DQJ614" s="175"/>
      <c r="DQK614" s="175"/>
      <c r="DQL614" s="175"/>
      <c r="DQM614" s="175"/>
      <c r="DQN614" s="175"/>
      <c r="DQO614" s="175"/>
      <c r="DQP614" s="175"/>
      <c r="DQQ614" s="175"/>
      <c r="DQR614" s="175"/>
      <c r="DQS614" s="175"/>
      <c r="DQT614" s="175"/>
      <c r="DQU614" s="175"/>
      <c r="DQV614" s="175"/>
      <c r="DQW614" s="175"/>
      <c r="DQX614" s="175"/>
      <c r="DQY614" s="175"/>
      <c r="DQZ614" s="175"/>
      <c r="DRA614" s="175"/>
      <c r="DRB614" s="175"/>
      <c r="DRC614" s="175"/>
      <c r="DRD614" s="175"/>
      <c r="DRE614" s="175"/>
      <c r="DRF614" s="175"/>
      <c r="DRG614" s="175"/>
      <c r="DRH614" s="175"/>
      <c r="DRI614" s="175"/>
      <c r="DRJ614" s="175"/>
      <c r="DRK614" s="175"/>
      <c r="DRL614" s="175"/>
      <c r="DRM614" s="175"/>
      <c r="DRN614" s="175"/>
      <c r="DRO614" s="175"/>
      <c r="DRP614" s="175"/>
      <c r="DRQ614" s="175"/>
      <c r="DRR614" s="175"/>
      <c r="DRS614" s="175"/>
      <c r="DRT614" s="175"/>
      <c r="DRU614" s="175"/>
      <c r="DRV614" s="175"/>
      <c r="DRW614" s="175"/>
      <c r="DRX614" s="175"/>
      <c r="DRY614" s="175"/>
      <c r="DRZ614" s="175"/>
      <c r="DSA614" s="175"/>
      <c r="DSB614" s="175"/>
      <c r="DSC614" s="175"/>
      <c r="DSD614" s="175"/>
      <c r="DSE614" s="175"/>
      <c r="DSF614" s="175"/>
      <c r="DSG614" s="175"/>
      <c r="DSH614" s="175"/>
      <c r="DSI614" s="175"/>
      <c r="DSJ614" s="175"/>
      <c r="DSK614" s="175"/>
      <c r="DSL614" s="175"/>
      <c r="DSM614" s="175"/>
      <c r="DSN614" s="175"/>
      <c r="DSO614" s="175"/>
      <c r="DSP614" s="175"/>
      <c r="DSQ614" s="175"/>
      <c r="DSR614" s="175"/>
      <c r="DSS614" s="175"/>
      <c r="DST614" s="175"/>
      <c r="DSU614" s="175"/>
      <c r="DSV614" s="175"/>
      <c r="DSW614" s="175"/>
      <c r="DSX614" s="175"/>
      <c r="DSY614" s="175"/>
      <c r="DSZ614" s="175"/>
      <c r="DTA614" s="175"/>
      <c r="DTB614" s="175"/>
      <c r="DTC614" s="175"/>
      <c r="DTD614" s="175"/>
      <c r="DTE614" s="175"/>
      <c r="DTF614" s="175"/>
      <c r="DTG614" s="175"/>
      <c r="DTH614" s="175"/>
      <c r="DTI614" s="175"/>
      <c r="DTJ614" s="175"/>
      <c r="DTK614" s="175"/>
      <c r="DTL614" s="175"/>
      <c r="DTM614" s="175"/>
      <c r="DTN614" s="175"/>
      <c r="DTO614" s="175"/>
      <c r="DTP614" s="175"/>
      <c r="DTQ614" s="175"/>
      <c r="DTR614" s="175"/>
      <c r="DTS614" s="175"/>
      <c r="DTT614" s="175"/>
      <c r="DTU614" s="175"/>
      <c r="DTV614" s="175"/>
      <c r="DTW614" s="175"/>
      <c r="DTX614" s="175"/>
      <c r="DTY614" s="175"/>
      <c r="DTZ614" s="175"/>
      <c r="DUA614" s="175"/>
      <c r="DUB614" s="175"/>
      <c r="DUC614" s="175"/>
      <c r="DUD614" s="175"/>
      <c r="DUE614" s="175"/>
      <c r="DUF614" s="175"/>
      <c r="DUG614" s="175"/>
      <c r="DUH614" s="175"/>
      <c r="DUI614" s="175"/>
      <c r="DUJ614" s="175"/>
      <c r="DUK614" s="175"/>
      <c r="DUL614" s="175"/>
      <c r="DUM614" s="175"/>
      <c r="DUN614" s="175"/>
      <c r="DUO614" s="175"/>
      <c r="DUP614" s="175"/>
      <c r="DUQ614" s="175"/>
      <c r="DUR614" s="175"/>
      <c r="DUS614" s="175"/>
      <c r="DUT614" s="175"/>
      <c r="DUU614" s="175"/>
      <c r="DUV614" s="175"/>
      <c r="DUW614" s="175"/>
      <c r="DUX614" s="175"/>
      <c r="DUY614" s="175"/>
      <c r="DUZ614" s="175"/>
      <c r="DVA614" s="175"/>
      <c r="DVB614" s="175"/>
      <c r="DVC614" s="175"/>
      <c r="DVD614" s="175"/>
      <c r="DVE614" s="175"/>
      <c r="DVF614" s="175"/>
      <c r="DVG614" s="175"/>
      <c r="DVH614" s="175"/>
      <c r="DVI614" s="175"/>
      <c r="DVJ614" s="175"/>
      <c r="DVK614" s="175"/>
      <c r="DVL614" s="175"/>
      <c r="DVM614" s="175"/>
      <c r="DVN614" s="175"/>
      <c r="DVO614" s="175"/>
      <c r="DVP614" s="175"/>
      <c r="DVQ614" s="175"/>
      <c r="DVR614" s="175"/>
      <c r="DVS614" s="175"/>
      <c r="DVT614" s="175"/>
      <c r="DVU614" s="175"/>
      <c r="DVV614" s="175"/>
      <c r="DVW614" s="175"/>
      <c r="DVX614" s="175"/>
      <c r="DVY614" s="175"/>
      <c r="DVZ614" s="175"/>
      <c r="DWA614" s="175"/>
      <c r="DWB614" s="175"/>
      <c r="DWC614" s="175"/>
      <c r="DWD614" s="175"/>
      <c r="DWE614" s="175"/>
      <c r="DWF614" s="175"/>
      <c r="DWG614" s="175"/>
      <c r="DWH614" s="175"/>
      <c r="DWI614" s="175"/>
      <c r="DWJ614" s="175"/>
      <c r="DWK614" s="175"/>
      <c r="DWL614" s="175"/>
      <c r="DWM614" s="175"/>
      <c r="DWN614" s="175"/>
      <c r="DWO614" s="175"/>
      <c r="DWP614" s="175"/>
      <c r="DWQ614" s="175"/>
      <c r="DWR614" s="175"/>
      <c r="DWS614" s="175"/>
      <c r="DWT614" s="175"/>
      <c r="DWU614" s="175"/>
      <c r="DWV614" s="175"/>
      <c r="DWW614" s="175"/>
      <c r="DWX614" s="175"/>
      <c r="DWY614" s="175"/>
      <c r="DWZ614" s="175"/>
      <c r="DXA614" s="175"/>
      <c r="DXB614" s="175"/>
      <c r="DXC614" s="175"/>
      <c r="DXD614" s="175"/>
      <c r="DXE614" s="175"/>
      <c r="DXF614" s="175"/>
      <c r="DXG614" s="175"/>
      <c r="DXH614" s="175"/>
      <c r="DXI614" s="175"/>
      <c r="DXJ614" s="175"/>
      <c r="DXK614" s="175"/>
      <c r="DXL614" s="175"/>
      <c r="DXM614" s="175"/>
      <c r="DXN614" s="175"/>
      <c r="DXO614" s="175"/>
      <c r="DXP614" s="175"/>
      <c r="DXQ614" s="175"/>
      <c r="DXR614" s="175"/>
      <c r="DXS614" s="175"/>
      <c r="DXT614" s="175"/>
      <c r="DXU614" s="175"/>
      <c r="DXV614" s="175"/>
      <c r="DXW614" s="175"/>
      <c r="DXX614" s="175"/>
      <c r="DXY614" s="175"/>
      <c r="DXZ614" s="175"/>
      <c r="DYA614" s="175"/>
      <c r="DYB614" s="175"/>
      <c r="DYC614" s="175"/>
      <c r="DYD614" s="175"/>
      <c r="DYE614" s="175"/>
      <c r="DYF614" s="175"/>
      <c r="DYG614" s="175"/>
      <c r="DYH614" s="175"/>
      <c r="DYI614" s="175"/>
      <c r="DYJ614" s="175"/>
      <c r="DYK614" s="175"/>
      <c r="DYL614" s="175"/>
      <c r="DYM614" s="175"/>
      <c r="DYN614" s="175"/>
      <c r="DYO614" s="175"/>
      <c r="DYP614" s="175"/>
      <c r="DYQ614" s="175"/>
      <c r="DYR614" s="175"/>
      <c r="DYS614" s="175"/>
      <c r="DYT614" s="175"/>
      <c r="DYU614" s="175"/>
      <c r="DYV614" s="175"/>
      <c r="DYW614" s="175"/>
      <c r="DYX614" s="175"/>
      <c r="DYY614" s="175"/>
      <c r="DYZ614" s="175"/>
      <c r="DZA614" s="175"/>
      <c r="DZB614" s="175"/>
      <c r="DZC614" s="175"/>
      <c r="DZD614" s="175"/>
      <c r="DZE614" s="175"/>
      <c r="DZF614" s="175"/>
      <c r="DZG614" s="175"/>
      <c r="DZH614" s="175"/>
      <c r="DZI614" s="175"/>
      <c r="DZJ614" s="175"/>
      <c r="DZK614" s="175"/>
      <c r="DZL614" s="175"/>
      <c r="DZM614" s="175"/>
      <c r="DZN614" s="175"/>
      <c r="DZO614" s="175"/>
      <c r="DZP614" s="175"/>
      <c r="DZQ614" s="175"/>
      <c r="DZR614" s="175"/>
      <c r="DZS614" s="175"/>
      <c r="DZT614" s="175"/>
      <c r="DZU614" s="175"/>
      <c r="DZV614" s="175"/>
      <c r="DZW614" s="175"/>
      <c r="DZX614" s="175"/>
      <c r="DZY614" s="175"/>
      <c r="DZZ614" s="175"/>
      <c r="EAA614" s="175"/>
      <c r="EAB614" s="175"/>
      <c r="EAC614" s="175"/>
      <c r="EAD614" s="175"/>
      <c r="EAE614" s="175"/>
      <c r="EAF614" s="175"/>
      <c r="EAG614" s="175"/>
      <c r="EAH614" s="175"/>
      <c r="EAI614" s="175"/>
      <c r="EAJ614" s="175"/>
      <c r="EAK614" s="175"/>
      <c r="EAL614" s="175"/>
      <c r="EAM614" s="175"/>
      <c r="EAN614" s="175"/>
      <c r="EAO614" s="175"/>
      <c r="EAP614" s="175"/>
      <c r="EAQ614" s="175"/>
      <c r="EAR614" s="175"/>
      <c r="EAS614" s="175"/>
      <c r="EAT614" s="175"/>
      <c r="EAU614" s="175"/>
      <c r="EAV614" s="175"/>
      <c r="EAW614" s="175"/>
      <c r="EAX614" s="175"/>
      <c r="EAY614" s="175"/>
      <c r="EAZ614" s="175"/>
      <c r="EBA614" s="175"/>
      <c r="EBB614" s="175"/>
      <c r="EBC614" s="175"/>
      <c r="EBD614" s="175"/>
      <c r="EBE614" s="175"/>
      <c r="EBF614" s="175"/>
      <c r="EBG614" s="175"/>
      <c r="EBH614" s="175"/>
      <c r="EBI614" s="175"/>
      <c r="EBJ614" s="175"/>
      <c r="EBK614" s="175"/>
      <c r="EBL614" s="175"/>
      <c r="EBM614" s="175"/>
      <c r="EBN614" s="175"/>
      <c r="EBO614" s="175"/>
      <c r="EBP614" s="175"/>
      <c r="EBQ614" s="175"/>
      <c r="EBR614" s="175"/>
      <c r="EBS614" s="175"/>
      <c r="EBT614" s="175"/>
      <c r="EBU614" s="175"/>
      <c r="EBV614" s="175"/>
      <c r="EBW614" s="175"/>
      <c r="EBX614" s="175"/>
      <c r="EBY614" s="175"/>
      <c r="EBZ614" s="175"/>
      <c r="ECA614" s="175"/>
      <c r="ECB614" s="175"/>
      <c r="ECC614" s="175"/>
      <c r="ECD614" s="175"/>
      <c r="ECE614" s="175"/>
      <c r="ECF614" s="175"/>
      <c r="ECG614" s="175"/>
      <c r="ECH614" s="175"/>
      <c r="ECI614" s="175"/>
      <c r="ECJ614" s="175"/>
      <c r="ECK614" s="175"/>
      <c r="ECL614" s="175"/>
      <c r="ECM614" s="175"/>
      <c r="ECN614" s="175"/>
      <c r="ECO614" s="175"/>
      <c r="ECP614" s="175"/>
      <c r="ECQ614" s="175"/>
      <c r="ECR614" s="175"/>
      <c r="ECS614" s="175"/>
      <c r="ECT614" s="175"/>
      <c r="ECU614" s="175"/>
      <c r="ECV614" s="175"/>
      <c r="ECW614" s="175"/>
      <c r="ECX614" s="175"/>
      <c r="ECY614" s="175"/>
      <c r="ECZ614" s="175"/>
      <c r="EDA614" s="175"/>
      <c r="EDB614" s="175"/>
      <c r="EDC614" s="175"/>
      <c r="EDD614" s="175"/>
      <c r="EDE614" s="175"/>
      <c r="EDF614" s="175"/>
      <c r="EDG614" s="175"/>
      <c r="EDH614" s="175"/>
      <c r="EDI614" s="175"/>
      <c r="EDJ614" s="175"/>
      <c r="EDK614" s="175"/>
      <c r="EDL614" s="175"/>
      <c r="EDM614" s="175"/>
      <c r="EDN614" s="175"/>
      <c r="EDO614" s="175"/>
      <c r="EDP614" s="175"/>
      <c r="EDQ614" s="175"/>
      <c r="EDR614" s="175"/>
      <c r="EDS614" s="175"/>
      <c r="EDT614" s="175"/>
      <c r="EDU614" s="175"/>
      <c r="EDV614" s="175"/>
      <c r="EDW614" s="175"/>
      <c r="EDX614" s="175"/>
      <c r="EDY614" s="175"/>
      <c r="EDZ614" s="175"/>
      <c r="EEA614" s="175"/>
      <c r="EEB614" s="175"/>
      <c r="EEC614" s="175"/>
      <c r="EED614" s="175"/>
      <c r="EEE614" s="175"/>
      <c r="EEF614" s="175"/>
      <c r="EEG614" s="175"/>
      <c r="EEH614" s="175"/>
      <c r="EEI614" s="175"/>
      <c r="EEJ614" s="175"/>
      <c r="EEK614" s="175"/>
      <c r="EEL614" s="175"/>
      <c r="EEM614" s="175"/>
      <c r="EEN614" s="175"/>
      <c r="EEO614" s="175"/>
      <c r="EEP614" s="175"/>
      <c r="EEQ614" s="175"/>
      <c r="EER614" s="175"/>
      <c r="EES614" s="175"/>
      <c r="EET614" s="175"/>
      <c r="EEU614" s="175"/>
      <c r="EEV614" s="175"/>
      <c r="EEW614" s="175"/>
      <c r="EEX614" s="175"/>
      <c r="EEY614" s="175"/>
      <c r="EEZ614" s="175"/>
      <c r="EFA614" s="175"/>
      <c r="EFB614" s="175"/>
      <c r="EFC614" s="175"/>
      <c r="EFD614" s="175"/>
      <c r="EFE614" s="175"/>
      <c r="EFF614" s="175"/>
      <c r="EFG614" s="175"/>
      <c r="EFH614" s="175"/>
      <c r="EFI614" s="175"/>
      <c r="EFJ614" s="175"/>
      <c r="EFK614" s="175"/>
      <c r="EFL614" s="175"/>
      <c r="EFM614" s="175"/>
      <c r="EFN614" s="175"/>
      <c r="EFO614" s="175"/>
      <c r="EFP614" s="175"/>
      <c r="EFQ614" s="175"/>
      <c r="EFR614" s="175"/>
      <c r="EFS614" s="175"/>
      <c r="EFT614" s="175"/>
      <c r="EFU614" s="175"/>
      <c r="EFV614" s="175"/>
      <c r="EFW614" s="175"/>
      <c r="EFX614" s="175"/>
      <c r="EFY614" s="175"/>
      <c r="EFZ614" s="175"/>
      <c r="EGA614" s="175"/>
      <c r="EGB614" s="175"/>
      <c r="EGC614" s="175"/>
      <c r="EGD614" s="175"/>
      <c r="EGE614" s="175"/>
      <c r="EGF614" s="175"/>
      <c r="EGG614" s="175"/>
      <c r="EGH614" s="175"/>
      <c r="EGI614" s="175"/>
      <c r="EGJ614" s="175"/>
      <c r="EGK614" s="175"/>
      <c r="EGL614" s="175"/>
      <c r="EGM614" s="175"/>
      <c r="EGN614" s="175"/>
      <c r="EGO614" s="175"/>
      <c r="EGP614" s="175"/>
      <c r="EGQ614" s="175"/>
      <c r="EGR614" s="175"/>
      <c r="EGS614" s="175"/>
      <c r="EGT614" s="175"/>
      <c r="EGU614" s="175"/>
      <c r="EGV614" s="175"/>
      <c r="EGW614" s="175"/>
      <c r="EGX614" s="175"/>
      <c r="EGY614" s="175"/>
      <c r="EGZ614" s="175"/>
      <c r="EHA614" s="175"/>
      <c r="EHB614" s="175"/>
      <c r="EHC614" s="175"/>
      <c r="EHD614" s="175"/>
      <c r="EHE614" s="175"/>
      <c r="EHF614" s="175"/>
      <c r="EHG614" s="175"/>
      <c r="EHH614" s="175"/>
      <c r="EHI614" s="175"/>
      <c r="EHJ614" s="175"/>
      <c r="EHK614" s="175"/>
      <c r="EHL614" s="175"/>
      <c r="EHM614" s="175"/>
      <c r="EHN614" s="175"/>
      <c r="EHO614" s="175"/>
      <c r="EHP614" s="175"/>
      <c r="EHQ614" s="175"/>
      <c r="EHR614" s="175"/>
      <c r="EHS614" s="175"/>
      <c r="EHT614" s="175"/>
      <c r="EHU614" s="175"/>
      <c r="EHV614" s="175"/>
      <c r="EHW614" s="175"/>
      <c r="EHX614" s="175"/>
      <c r="EHY614" s="175"/>
      <c r="EHZ614" s="175"/>
      <c r="EIA614" s="175"/>
      <c r="EIB614" s="175"/>
      <c r="EIC614" s="175"/>
      <c r="EID614" s="175"/>
      <c r="EIE614" s="175"/>
      <c r="EIF614" s="175"/>
      <c r="EIG614" s="175"/>
      <c r="EIH614" s="175"/>
      <c r="EII614" s="175"/>
      <c r="EIJ614" s="175"/>
      <c r="EIK614" s="175"/>
      <c r="EIL614" s="175"/>
      <c r="EIM614" s="175"/>
      <c r="EIN614" s="175"/>
      <c r="EIO614" s="175"/>
      <c r="EIP614" s="175"/>
      <c r="EIQ614" s="175"/>
      <c r="EIR614" s="175"/>
      <c r="EIS614" s="175"/>
      <c r="EIT614" s="175"/>
      <c r="EIU614" s="175"/>
      <c r="EIV614" s="175"/>
      <c r="EIW614" s="175"/>
      <c r="EIX614" s="175"/>
      <c r="EIY614" s="175"/>
      <c r="EIZ614" s="175"/>
      <c r="EJA614" s="175"/>
      <c r="EJB614" s="175"/>
      <c r="EJC614" s="175"/>
      <c r="EJD614" s="175"/>
      <c r="EJE614" s="175"/>
      <c r="EJF614" s="175"/>
      <c r="EJG614" s="175"/>
      <c r="EJH614" s="175"/>
      <c r="EJI614" s="175"/>
      <c r="EJJ614" s="175"/>
      <c r="EJK614" s="175"/>
      <c r="EJL614" s="175"/>
      <c r="EJM614" s="175"/>
      <c r="EJN614" s="175"/>
      <c r="EJO614" s="175"/>
      <c r="EJP614" s="175"/>
      <c r="EJQ614" s="175"/>
      <c r="EJR614" s="175"/>
      <c r="EJS614" s="175"/>
      <c r="EJT614" s="175"/>
      <c r="EJU614" s="175"/>
      <c r="EJV614" s="175"/>
      <c r="EJW614" s="175"/>
      <c r="EJX614" s="175"/>
      <c r="EJY614" s="175"/>
      <c r="EJZ614" s="175"/>
      <c r="EKA614" s="175"/>
      <c r="EKB614" s="175"/>
      <c r="EKC614" s="175"/>
      <c r="EKD614" s="175"/>
      <c r="EKE614" s="175"/>
      <c r="EKF614" s="175"/>
      <c r="EKG614" s="175"/>
      <c r="EKH614" s="175"/>
      <c r="EKI614" s="175"/>
      <c r="EKJ614" s="175"/>
      <c r="EKK614" s="175"/>
      <c r="EKL614" s="175"/>
      <c r="EKM614" s="175"/>
      <c r="EKN614" s="175"/>
      <c r="EKO614" s="175"/>
      <c r="EKP614" s="175"/>
      <c r="EKQ614" s="175"/>
      <c r="EKR614" s="175"/>
      <c r="EKS614" s="175"/>
      <c r="EKT614" s="175"/>
      <c r="EKU614" s="175"/>
      <c r="EKV614" s="175"/>
      <c r="EKW614" s="175"/>
      <c r="EKX614" s="175"/>
      <c r="EKY614" s="175"/>
      <c r="EKZ614" s="175"/>
      <c r="ELA614" s="175"/>
      <c r="ELB614" s="175"/>
      <c r="ELC614" s="175"/>
      <c r="ELD614" s="175"/>
      <c r="ELE614" s="175"/>
      <c r="ELF614" s="175"/>
      <c r="ELG614" s="175"/>
      <c r="ELH614" s="175"/>
      <c r="ELI614" s="175"/>
      <c r="ELJ614" s="175"/>
      <c r="ELK614" s="175"/>
      <c r="ELL614" s="175"/>
      <c r="ELM614" s="175"/>
      <c r="ELN614" s="175"/>
      <c r="ELO614" s="175"/>
      <c r="ELP614" s="175"/>
      <c r="ELQ614" s="175"/>
      <c r="ELR614" s="175"/>
      <c r="ELS614" s="175"/>
      <c r="ELT614" s="175"/>
      <c r="ELU614" s="175"/>
      <c r="ELV614" s="175"/>
      <c r="ELW614" s="175"/>
      <c r="ELX614" s="175"/>
      <c r="ELY614" s="175"/>
      <c r="ELZ614" s="175"/>
      <c r="EMA614" s="175"/>
      <c r="EMB614" s="175"/>
      <c r="EMC614" s="175"/>
      <c r="EMD614" s="175"/>
      <c r="EME614" s="175"/>
      <c r="EMF614" s="175"/>
      <c r="EMG614" s="175"/>
      <c r="EMH614" s="175"/>
      <c r="EMI614" s="175"/>
      <c r="EMJ614" s="175"/>
      <c r="EMK614" s="175"/>
      <c r="EML614" s="175"/>
      <c r="EMM614" s="175"/>
      <c r="EMN614" s="175"/>
      <c r="EMO614" s="175"/>
      <c r="EMP614" s="175"/>
      <c r="EMQ614" s="175"/>
      <c r="EMR614" s="175"/>
      <c r="EMS614" s="175"/>
      <c r="EMT614" s="175"/>
      <c r="EMU614" s="175"/>
      <c r="EMV614" s="175"/>
      <c r="EMW614" s="175"/>
      <c r="EMX614" s="175"/>
      <c r="EMY614" s="175"/>
      <c r="EMZ614" s="175"/>
      <c r="ENA614" s="175"/>
      <c r="ENB614" s="175"/>
      <c r="ENC614" s="175"/>
      <c r="END614" s="175"/>
      <c r="ENE614" s="175"/>
      <c r="ENF614" s="175"/>
      <c r="ENG614" s="175"/>
      <c r="ENH614" s="175"/>
      <c r="ENI614" s="175"/>
      <c r="ENJ614" s="175"/>
      <c r="ENK614" s="175"/>
      <c r="ENL614" s="175"/>
      <c r="ENM614" s="175"/>
      <c r="ENN614" s="175"/>
      <c r="ENO614" s="175"/>
      <c r="ENP614" s="175"/>
      <c r="ENQ614" s="175"/>
      <c r="ENR614" s="175"/>
      <c r="ENS614" s="175"/>
      <c r="ENT614" s="175"/>
      <c r="ENU614" s="175"/>
      <c r="ENV614" s="175"/>
      <c r="ENW614" s="175"/>
      <c r="ENX614" s="175"/>
      <c r="ENY614" s="175"/>
      <c r="ENZ614" s="175"/>
      <c r="EOA614" s="175"/>
      <c r="EOB614" s="175"/>
      <c r="EOC614" s="175"/>
      <c r="EOD614" s="175"/>
      <c r="EOE614" s="175"/>
      <c r="EOF614" s="175"/>
      <c r="EOG614" s="175"/>
      <c r="EOH614" s="175"/>
      <c r="EOI614" s="175"/>
      <c r="EOJ614" s="175"/>
      <c r="EOK614" s="175"/>
      <c r="EOL614" s="175"/>
      <c r="EOM614" s="175"/>
      <c r="EON614" s="175"/>
      <c r="EOO614" s="175"/>
      <c r="EOP614" s="175"/>
      <c r="EOQ614" s="175"/>
      <c r="EOR614" s="175"/>
      <c r="EOS614" s="175"/>
      <c r="EOT614" s="175"/>
      <c r="EOU614" s="175"/>
      <c r="EOV614" s="175"/>
      <c r="EOW614" s="175"/>
      <c r="EOX614" s="175"/>
      <c r="EOY614" s="175"/>
      <c r="EOZ614" s="175"/>
      <c r="EPA614" s="175"/>
      <c r="EPB614" s="175"/>
      <c r="EPC614" s="175"/>
      <c r="EPD614" s="175"/>
      <c r="EPE614" s="175"/>
      <c r="EPF614" s="175"/>
      <c r="EPG614" s="175"/>
      <c r="EPH614" s="175"/>
      <c r="EPI614" s="175"/>
      <c r="EPJ614" s="175"/>
      <c r="EPK614" s="175"/>
      <c r="EPL614" s="175"/>
      <c r="EPM614" s="175"/>
      <c r="EPN614" s="175"/>
      <c r="EPO614" s="175"/>
      <c r="EPP614" s="175"/>
      <c r="EPQ614" s="175"/>
      <c r="EPR614" s="175"/>
      <c r="EPS614" s="175"/>
      <c r="EPT614" s="175"/>
      <c r="EPU614" s="175"/>
      <c r="EPV614" s="175"/>
      <c r="EPW614" s="175"/>
      <c r="EPX614" s="175"/>
      <c r="EPY614" s="175"/>
      <c r="EPZ614" s="175"/>
      <c r="EQA614" s="175"/>
      <c r="EQB614" s="175"/>
      <c r="EQC614" s="175"/>
      <c r="EQD614" s="175"/>
      <c r="EQE614" s="175"/>
      <c r="EQF614" s="175"/>
      <c r="EQG614" s="175"/>
      <c r="EQH614" s="175"/>
      <c r="EQI614" s="175"/>
      <c r="EQJ614" s="175"/>
      <c r="EQK614" s="175"/>
      <c r="EQL614" s="175"/>
      <c r="EQM614" s="175"/>
      <c r="EQN614" s="175"/>
      <c r="EQO614" s="175"/>
      <c r="EQP614" s="175"/>
      <c r="EQQ614" s="175"/>
      <c r="EQR614" s="175"/>
      <c r="EQS614" s="175"/>
      <c r="EQT614" s="175"/>
      <c r="EQU614" s="175"/>
      <c r="EQV614" s="175"/>
      <c r="EQW614" s="175"/>
      <c r="EQX614" s="175"/>
      <c r="EQY614" s="175"/>
      <c r="EQZ614" s="175"/>
      <c r="ERA614" s="175"/>
      <c r="ERB614" s="175"/>
      <c r="ERC614" s="175"/>
      <c r="ERD614" s="175"/>
      <c r="ERE614" s="175"/>
      <c r="ERF614" s="175"/>
      <c r="ERG614" s="175"/>
      <c r="ERH614" s="175"/>
      <c r="ERI614" s="175"/>
      <c r="ERJ614" s="175"/>
      <c r="ERK614" s="175"/>
      <c r="ERL614" s="175"/>
      <c r="ERM614" s="175"/>
      <c r="ERN614" s="175"/>
      <c r="ERO614" s="175"/>
      <c r="ERP614" s="175"/>
      <c r="ERQ614" s="175"/>
      <c r="ERR614" s="175"/>
      <c r="ERS614" s="175"/>
      <c r="ERT614" s="175"/>
      <c r="ERU614" s="175"/>
      <c r="ERV614" s="175"/>
      <c r="ERW614" s="175"/>
      <c r="ERX614" s="175"/>
      <c r="ERY614" s="175"/>
      <c r="ERZ614" s="175"/>
      <c r="ESA614" s="175"/>
      <c r="ESB614" s="175"/>
      <c r="ESC614" s="175"/>
      <c r="ESD614" s="175"/>
      <c r="ESE614" s="175"/>
      <c r="ESF614" s="175"/>
      <c r="ESG614" s="175"/>
      <c r="ESH614" s="175"/>
      <c r="ESI614" s="175"/>
      <c r="ESJ614" s="175"/>
      <c r="ESK614" s="175"/>
      <c r="ESL614" s="175"/>
      <c r="ESM614" s="175"/>
      <c r="ESN614" s="175"/>
      <c r="ESO614" s="175"/>
      <c r="ESP614" s="175"/>
      <c r="ESQ614" s="175"/>
      <c r="ESR614" s="175"/>
      <c r="ESS614" s="175"/>
      <c r="EST614" s="175"/>
      <c r="ESU614" s="175"/>
      <c r="ESV614" s="175"/>
      <c r="ESW614" s="175"/>
      <c r="ESX614" s="175"/>
      <c r="ESY614" s="175"/>
      <c r="ESZ614" s="175"/>
      <c r="ETA614" s="175"/>
      <c r="ETB614" s="175"/>
      <c r="ETC614" s="175"/>
      <c r="ETD614" s="175"/>
      <c r="ETE614" s="175"/>
      <c r="ETF614" s="175"/>
      <c r="ETG614" s="175"/>
      <c r="ETH614" s="175"/>
      <c r="ETI614" s="175"/>
      <c r="ETJ614" s="175"/>
      <c r="ETK614" s="175"/>
      <c r="ETL614" s="175"/>
      <c r="ETM614" s="175"/>
      <c r="ETN614" s="175"/>
      <c r="ETO614" s="175"/>
      <c r="ETP614" s="175"/>
      <c r="ETQ614" s="175"/>
      <c r="ETR614" s="175"/>
      <c r="ETS614" s="175"/>
      <c r="ETT614" s="175"/>
      <c r="ETU614" s="175"/>
      <c r="ETV614" s="175"/>
      <c r="ETW614" s="175"/>
      <c r="ETX614" s="175"/>
      <c r="ETY614" s="175"/>
      <c r="ETZ614" s="175"/>
      <c r="EUA614" s="175"/>
      <c r="EUB614" s="175"/>
      <c r="EUC614" s="175"/>
      <c r="EUD614" s="175"/>
      <c r="EUE614" s="175"/>
      <c r="EUF614" s="175"/>
      <c r="EUG614" s="175"/>
      <c r="EUH614" s="175"/>
      <c r="EUI614" s="175"/>
      <c r="EUJ614" s="175"/>
      <c r="EUK614" s="175"/>
      <c r="EUL614" s="175"/>
      <c r="EUM614" s="175"/>
      <c r="EUN614" s="175"/>
      <c r="EUO614" s="175"/>
      <c r="EUP614" s="175"/>
      <c r="EUQ614" s="175"/>
      <c r="EUR614" s="175"/>
      <c r="EUS614" s="175"/>
      <c r="EUT614" s="175"/>
      <c r="EUU614" s="175"/>
      <c r="EUV614" s="175"/>
      <c r="EUW614" s="175"/>
      <c r="EUX614" s="175"/>
      <c r="EUY614" s="175"/>
      <c r="EUZ614" s="175"/>
      <c r="EVA614" s="175"/>
      <c r="EVB614" s="175"/>
      <c r="EVC614" s="175"/>
      <c r="EVD614" s="175"/>
      <c r="EVE614" s="175"/>
      <c r="EVF614" s="175"/>
      <c r="EVG614" s="175"/>
      <c r="EVH614" s="175"/>
      <c r="EVI614" s="175"/>
      <c r="EVJ614" s="175"/>
      <c r="EVK614" s="175"/>
      <c r="EVL614" s="175"/>
      <c r="EVM614" s="175"/>
      <c r="EVN614" s="175"/>
      <c r="EVO614" s="175"/>
      <c r="EVP614" s="175"/>
      <c r="EVQ614" s="175"/>
      <c r="EVR614" s="175"/>
      <c r="EVS614" s="175"/>
      <c r="EVT614" s="175"/>
      <c r="EVU614" s="175"/>
      <c r="EVV614" s="175"/>
      <c r="EVW614" s="175"/>
      <c r="EVX614" s="175"/>
      <c r="EVY614" s="175"/>
      <c r="EVZ614" s="175"/>
      <c r="EWA614" s="175"/>
      <c r="EWB614" s="175"/>
      <c r="EWC614" s="175"/>
      <c r="EWD614" s="175"/>
      <c r="EWE614" s="175"/>
      <c r="EWF614" s="175"/>
      <c r="EWG614" s="175"/>
      <c r="EWH614" s="175"/>
      <c r="EWI614" s="175"/>
      <c r="EWJ614" s="175"/>
      <c r="EWK614" s="175"/>
      <c r="EWL614" s="175"/>
      <c r="EWM614" s="175"/>
      <c r="EWN614" s="175"/>
      <c r="EWO614" s="175"/>
      <c r="EWP614" s="175"/>
      <c r="EWQ614" s="175"/>
      <c r="EWR614" s="175"/>
      <c r="EWS614" s="175"/>
      <c r="EWT614" s="175"/>
      <c r="EWU614" s="175"/>
      <c r="EWV614" s="175"/>
      <c r="EWW614" s="175"/>
      <c r="EWX614" s="175"/>
      <c r="EWY614" s="175"/>
      <c r="EWZ614" s="175"/>
      <c r="EXA614" s="175"/>
      <c r="EXB614" s="175"/>
      <c r="EXC614" s="175"/>
      <c r="EXD614" s="175"/>
      <c r="EXE614" s="175"/>
      <c r="EXF614" s="175"/>
      <c r="EXG614" s="175"/>
      <c r="EXH614" s="175"/>
      <c r="EXI614" s="175"/>
      <c r="EXJ614" s="175"/>
      <c r="EXK614" s="175"/>
      <c r="EXL614" s="175"/>
      <c r="EXM614" s="175"/>
      <c r="EXN614" s="175"/>
      <c r="EXO614" s="175"/>
      <c r="EXP614" s="175"/>
      <c r="EXQ614" s="175"/>
      <c r="EXR614" s="175"/>
      <c r="EXS614" s="175"/>
      <c r="EXT614" s="175"/>
      <c r="EXU614" s="175"/>
      <c r="EXV614" s="175"/>
      <c r="EXW614" s="175"/>
      <c r="EXX614" s="175"/>
      <c r="EXY614" s="175"/>
      <c r="EXZ614" s="175"/>
      <c r="EYA614" s="175"/>
      <c r="EYB614" s="175"/>
      <c r="EYC614" s="175"/>
      <c r="EYD614" s="175"/>
      <c r="EYE614" s="175"/>
      <c r="EYF614" s="175"/>
      <c r="EYG614" s="175"/>
      <c r="EYH614" s="175"/>
      <c r="EYI614" s="175"/>
      <c r="EYJ614" s="175"/>
      <c r="EYK614" s="175"/>
      <c r="EYL614" s="175"/>
      <c r="EYM614" s="175"/>
      <c r="EYN614" s="175"/>
      <c r="EYO614" s="175"/>
      <c r="EYP614" s="175"/>
      <c r="EYQ614" s="175"/>
      <c r="EYR614" s="175"/>
      <c r="EYS614" s="175"/>
      <c r="EYT614" s="175"/>
      <c r="EYU614" s="175"/>
      <c r="EYV614" s="175"/>
      <c r="EYW614" s="175"/>
      <c r="EYX614" s="175"/>
      <c r="EYY614" s="175"/>
      <c r="EYZ614" s="175"/>
      <c r="EZA614" s="175"/>
      <c r="EZB614" s="175"/>
      <c r="EZC614" s="175"/>
      <c r="EZD614" s="175"/>
      <c r="EZE614" s="175"/>
      <c r="EZF614" s="175"/>
      <c r="EZG614" s="175"/>
      <c r="EZH614" s="175"/>
      <c r="EZI614" s="175"/>
      <c r="EZJ614" s="175"/>
      <c r="EZK614" s="175"/>
      <c r="EZL614" s="175"/>
      <c r="EZM614" s="175"/>
      <c r="EZN614" s="175"/>
      <c r="EZO614" s="175"/>
      <c r="EZP614" s="175"/>
      <c r="EZQ614" s="175"/>
      <c r="EZR614" s="175"/>
      <c r="EZS614" s="175"/>
      <c r="EZT614" s="175"/>
      <c r="EZU614" s="175"/>
      <c r="EZV614" s="175"/>
      <c r="EZW614" s="175"/>
      <c r="EZX614" s="175"/>
      <c r="EZY614" s="175"/>
      <c r="EZZ614" s="175"/>
      <c r="FAA614" s="175"/>
      <c r="FAB614" s="175"/>
      <c r="FAC614" s="175"/>
      <c r="FAD614" s="175"/>
      <c r="FAE614" s="175"/>
      <c r="FAF614" s="175"/>
      <c r="FAG614" s="175"/>
      <c r="FAH614" s="175"/>
      <c r="FAI614" s="175"/>
      <c r="FAJ614" s="175"/>
      <c r="FAK614" s="175"/>
      <c r="FAL614" s="175"/>
      <c r="FAM614" s="175"/>
      <c r="FAN614" s="175"/>
      <c r="FAO614" s="175"/>
      <c r="FAP614" s="175"/>
      <c r="FAQ614" s="175"/>
      <c r="FAR614" s="175"/>
      <c r="FAS614" s="175"/>
      <c r="FAT614" s="175"/>
      <c r="FAU614" s="175"/>
      <c r="FAV614" s="175"/>
      <c r="FAW614" s="175"/>
      <c r="FAX614" s="175"/>
      <c r="FAY614" s="175"/>
      <c r="FAZ614" s="175"/>
      <c r="FBA614" s="175"/>
      <c r="FBB614" s="175"/>
      <c r="FBC614" s="175"/>
      <c r="FBD614" s="175"/>
      <c r="FBE614" s="175"/>
      <c r="FBF614" s="175"/>
      <c r="FBG614" s="175"/>
      <c r="FBH614" s="175"/>
      <c r="FBI614" s="175"/>
      <c r="FBJ614" s="175"/>
      <c r="FBK614" s="175"/>
      <c r="FBL614" s="175"/>
      <c r="FBM614" s="175"/>
      <c r="FBN614" s="175"/>
      <c r="FBO614" s="175"/>
      <c r="FBP614" s="175"/>
      <c r="FBQ614" s="175"/>
      <c r="FBR614" s="175"/>
      <c r="FBS614" s="175"/>
      <c r="FBT614" s="175"/>
      <c r="FBU614" s="175"/>
      <c r="FBV614" s="175"/>
      <c r="FBW614" s="175"/>
      <c r="FBX614" s="175"/>
      <c r="FBY614" s="175"/>
      <c r="FBZ614" s="175"/>
      <c r="FCA614" s="175"/>
      <c r="FCB614" s="175"/>
      <c r="FCC614" s="175"/>
      <c r="FCD614" s="175"/>
      <c r="FCE614" s="175"/>
      <c r="FCF614" s="175"/>
      <c r="FCG614" s="175"/>
      <c r="FCH614" s="175"/>
      <c r="FCI614" s="175"/>
      <c r="FCJ614" s="175"/>
      <c r="FCK614" s="175"/>
      <c r="FCL614" s="175"/>
      <c r="FCM614" s="175"/>
      <c r="FCN614" s="175"/>
      <c r="FCO614" s="175"/>
      <c r="FCP614" s="175"/>
      <c r="FCQ614" s="175"/>
      <c r="FCR614" s="175"/>
      <c r="FCS614" s="175"/>
      <c r="FCT614" s="175"/>
      <c r="FCU614" s="175"/>
      <c r="FCV614" s="175"/>
      <c r="FCW614" s="175"/>
      <c r="FCX614" s="175"/>
      <c r="FCY614" s="175"/>
      <c r="FCZ614" s="175"/>
      <c r="FDA614" s="175"/>
      <c r="FDB614" s="175"/>
      <c r="FDC614" s="175"/>
      <c r="FDD614" s="175"/>
      <c r="FDE614" s="175"/>
      <c r="FDF614" s="175"/>
      <c r="FDG614" s="175"/>
      <c r="FDH614" s="175"/>
      <c r="FDI614" s="175"/>
      <c r="FDJ614" s="175"/>
      <c r="FDK614" s="175"/>
      <c r="FDL614" s="175"/>
      <c r="FDM614" s="175"/>
      <c r="FDN614" s="175"/>
      <c r="FDO614" s="175"/>
      <c r="FDP614" s="175"/>
      <c r="FDQ614" s="175"/>
      <c r="FDR614" s="175"/>
      <c r="FDS614" s="175"/>
      <c r="FDT614" s="175"/>
      <c r="FDU614" s="175"/>
      <c r="FDV614" s="175"/>
      <c r="FDW614" s="175"/>
      <c r="FDX614" s="175"/>
      <c r="FDY614" s="175"/>
      <c r="FDZ614" s="175"/>
      <c r="FEA614" s="175"/>
      <c r="FEB614" s="175"/>
      <c r="FEC614" s="175"/>
      <c r="FED614" s="175"/>
      <c r="FEE614" s="175"/>
      <c r="FEF614" s="175"/>
      <c r="FEG614" s="175"/>
      <c r="FEH614" s="175"/>
      <c r="FEI614" s="175"/>
      <c r="FEJ614" s="175"/>
      <c r="FEK614" s="175"/>
      <c r="FEL614" s="175"/>
      <c r="FEM614" s="175"/>
      <c r="FEN614" s="175"/>
      <c r="FEO614" s="175"/>
      <c r="FEP614" s="175"/>
      <c r="FEQ614" s="175"/>
      <c r="FER614" s="175"/>
      <c r="FES614" s="175"/>
      <c r="FET614" s="175"/>
      <c r="FEU614" s="175"/>
      <c r="FEV614" s="175"/>
      <c r="FEW614" s="175"/>
      <c r="FEX614" s="175"/>
      <c r="FEY614" s="175"/>
      <c r="FEZ614" s="175"/>
      <c r="FFA614" s="175"/>
      <c r="FFB614" s="175"/>
      <c r="FFC614" s="175"/>
      <c r="FFD614" s="175"/>
      <c r="FFE614" s="175"/>
      <c r="FFF614" s="175"/>
      <c r="FFG614" s="175"/>
      <c r="FFH614" s="175"/>
      <c r="FFI614" s="175"/>
      <c r="FFJ614" s="175"/>
      <c r="FFK614" s="175"/>
      <c r="FFL614" s="175"/>
      <c r="FFM614" s="175"/>
      <c r="FFN614" s="175"/>
      <c r="FFO614" s="175"/>
      <c r="FFP614" s="175"/>
      <c r="FFQ614" s="175"/>
      <c r="FFR614" s="175"/>
      <c r="FFS614" s="175"/>
      <c r="FFT614" s="175"/>
      <c r="FFU614" s="175"/>
      <c r="FFV614" s="175"/>
      <c r="FFW614" s="175"/>
      <c r="FFX614" s="175"/>
      <c r="FFY614" s="175"/>
      <c r="FFZ614" s="175"/>
      <c r="FGA614" s="175"/>
      <c r="FGB614" s="175"/>
      <c r="FGC614" s="175"/>
      <c r="FGD614" s="175"/>
      <c r="FGE614" s="175"/>
      <c r="FGF614" s="175"/>
      <c r="FGG614" s="175"/>
      <c r="FGH614" s="175"/>
      <c r="FGI614" s="175"/>
      <c r="FGJ614" s="175"/>
      <c r="FGK614" s="175"/>
      <c r="FGL614" s="175"/>
      <c r="FGM614" s="175"/>
      <c r="FGN614" s="175"/>
      <c r="FGO614" s="175"/>
      <c r="FGP614" s="175"/>
      <c r="FGQ614" s="175"/>
      <c r="FGR614" s="175"/>
      <c r="FGS614" s="175"/>
      <c r="FGT614" s="175"/>
      <c r="FGU614" s="175"/>
      <c r="FGV614" s="175"/>
      <c r="FGW614" s="175"/>
      <c r="FGX614" s="175"/>
      <c r="FGY614" s="175"/>
      <c r="FGZ614" s="175"/>
      <c r="FHA614" s="175"/>
      <c r="FHB614" s="175"/>
      <c r="FHC614" s="175"/>
      <c r="FHD614" s="175"/>
      <c r="FHE614" s="175"/>
      <c r="FHF614" s="175"/>
      <c r="FHG614" s="175"/>
      <c r="FHH614" s="175"/>
      <c r="FHI614" s="175"/>
      <c r="FHJ614" s="175"/>
      <c r="FHK614" s="175"/>
      <c r="FHL614" s="175"/>
      <c r="FHM614" s="175"/>
      <c r="FHN614" s="175"/>
      <c r="FHO614" s="175"/>
      <c r="FHP614" s="175"/>
      <c r="FHQ614" s="175"/>
      <c r="FHR614" s="175"/>
      <c r="FHS614" s="175"/>
      <c r="FHT614" s="175"/>
      <c r="FHU614" s="175"/>
      <c r="FHV614" s="175"/>
      <c r="FHW614" s="175"/>
      <c r="FHX614" s="175"/>
      <c r="FHY614" s="175"/>
      <c r="FHZ614" s="175"/>
      <c r="FIA614" s="175"/>
      <c r="FIB614" s="175"/>
      <c r="FIC614" s="175"/>
      <c r="FID614" s="175"/>
      <c r="FIE614" s="175"/>
      <c r="FIF614" s="175"/>
      <c r="FIG614" s="175"/>
      <c r="FIH614" s="175"/>
      <c r="FII614" s="175"/>
      <c r="FIJ614" s="175"/>
      <c r="FIK614" s="175"/>
      <c r="FIL614" s="175"/>
      <c r="FIM614" s="175"/>
      <c r="FIN614" s="175"/>
      <c r="FIO614" s="175"/>
      <c r="FIP614" s="175"/>
      <c r="FIQ614" s="175"/>
      <c r="FIR614" s="175"/>
      <c r="FIS614" s="175"/>
      <c r="FIT614" s="175"/>
      <c r="FIU614" s="175"/>
      <c r="FIV614" s="175"/>
      <c r="FIW614" s="175"/>
      <c r="FIX614" s="175"/>
      <c r="FIY614" s="175"/>
      <c r="FIZ614" s="175"/>
      <c r="FJA614" s="175"/>
      <c r="FJB614" s="175"/>
      <c r="FJC614" s="175"/>
      <c r="FJD614" s="175"/>
      <c r="FJE614" s="175"/>
      <c r="FJF614" s="175"/>
      <c r="FJG614" s="175"/>
      <c r="FJH614" s="175"/>
      <c r="FJI614" s="175"/>
      <c r="FJJ614" s="175"/>
      <c r="FJK614" s="175"/>
      <c r="FJL614" s="175"/>
      <c r="FJM614" s="175"/>
      <c r="FJN614" s="175"/>
      <c r="FJO614" s="175"/>
      <c r="FJP614" s="175"/>
      <c r="FJQ614" s="175"/>
      <c r="FJR614" s="175"/>
      <c r="FJS614" s="175"/>
      <c r="FJT614" s="175"/>
      <c r="FJU614" s="175"/>
      <c r="FJV614" s="175"/>
      <c r="FJW614" s="175"/>
      <c r="FJX614" s="175"/>
      <c r="FJY614" s="175"/>
      <c r="FJZ614" s="175"/>
      <c r="FKA614" s="175"/>
      <c r="FKB614" s="175"/>
      <c r="FKC614" s="175"/>
      <c r="FKD614" s="175"/>
      <c r="FKE614" s="175"/>
      <c r="FKF614" s="175"/>
      <c r="FKG614" s="175"/>
      <c r="FKH614" s="175"/>
      <c r="FKI614" s="175"/>
      <c r="FKJ614" s="175"/>
      <c r="FKK614" s="175"/>
      <c r="FKL614" s="175"/>
      <c r="FKM614" s="175"/>
      <c r="FKN614" s="175"/>
      <c r="FKO614" s="175"/>
      <c r="FKP614" s="175"/>
      <c r="FKQ614" s="175"/>
      <c r="FKR614" s="175"/>
      <c r="FKS614" s="175"/>
      <c r="FKT614" s="175"/>
      <c r="FKU614" s="175"/>
      <c r="FKV614" s="175"/>
      <c r="FKW614" s="175"/>
      <c r="FKX614" s="175"/>
      <c r="FKY614" s="175"/>
      <c r="FKZ614" s="175"/>
      <c r="FLA614" s="175"/>
      <c r="FLB614" s="175"/>
      <c r="FLC614" s="175"/>
      <c r="FLD614" s="175"/>
      <c r="FLE614" s="175"/>
      <c r="FLF614" s="175"/>
      <c r="FLG614" s="175"/>
      <c r="FLH614" s="175"/>
      <c r="FLI614" s="175"/>
      <c r="FLJ614" s="175"/>
      <c r="FLK614" s="175"/>
      <c r="FLL614" s="175"/>
      <c r="FLM614" s="175"/>
      <c r="FLN614" s="175"/>
      <c r="FLO614" s="175"/>
      <c r="FLP614" s="175"/>
      <c r="FLQ614" s="175"/>
      <c r="FLR614" s="175"/>
      <c r="FLS614" s="175"/>
      <c r="FLT614" s="175"/>
      <c r="FLU614" s="175"/>
      <c r="FLV614" s="175"/>
      <c r="FLW614" s="175"/>
      <c r="FLX614" s="175"/>
      <c r="FLY614" s="175"/>
      <c r="FLZ614" s="175"/>
      <c r="FMA614" s="175"/>
      <c r="FMB614" s="175"/>
      <c r="FMC614" s="175"/>
      <c r="FMD614" s="175"/>
      <c r="FME614" s="175"/>
      <c r="FMF614" s="175"/>
      <c r="FMG614" s="175"/>
      <c r="FMH614" s="175"/>
      <c r="FMI614" s="175"/>
      <c r="FMJ614" s="175"/>
      <c r="FMK614" s="175"/>
      <c r="FML614" s="175"/>
      <c r="FMM614" s="175"/>
      <c r="FMN614" s="175"/>
      <c r="FMO614" s="175"/>
      <c r="FMP614" s="175"/>
      <c r="FMQ614" s="175"/>
      <c r="FMR614" s="175"/>
      <c r="FMS614" s="175"/>
      <c r="FMT614" s="175"/>
      <c r="FMU614" s="175"/>
      <c r="FMV614" s="175"/>
      <c r="FMW614" s="175"/>
      <c r="FMX614" s="175"/>
      <c r="FMY614" s="175"/>
      <c r="FMZ614" s="175"/>
      <c r="FNA614" s="175"/>
      <c r="FNB614" s="175"/>
      <c r="FNC614" s="175"/>
      <c r="FND614" s="175"/>
      <c r="FNE614" s="175"/>
      <c r="FNF614" s="175"/>
      <c r="FNG614" s="175"/>
      <c r="FNH614" s="175"/>
      <c r="FNI614" s="175"/>
      <c r="FNJ614" s="175"/>
      <c r="FNK614" s="175"/>
      <c r="FNL614" s="175"/>
      <c r="FNM614" s="175"/>
      <c r="FNN614" s="175"/>
      <c r="FNO614" s="175"/>
      <c r="FNP614" s="175"/>
      <c r="FNQ614" s="175"/>
      <c r="FNR614" s="175"/>
      <c r="FNS614" s="175"/>
      <c r="FNT614" s="175"/>
      <c r="FNU614" s="175"/>
      <c r="FNV614" s="175"/>
      <c r="FNW614" s="175"/>
      <c r="FNX614" s="175"/>
      <c r="FNY614" s="175"/>
      <c r="FNZ614" s="175"/>
      <c r="FOA614" s="175"/>
      <c r="FOB614" s="175"/>
      <c r="FOC614" s="175"/>
      <c r="FOD614" s="175"/>
      <c r="FOE614" s="175"/>
      <c r="FOF614" s="175"/>
      <c r="FOG614" s="175"/>
      <c r="FOH614" s="175"/>
      <c r="FOI614" s="175"/>
      <c r="FOJ614" s="175"/>
      <c r="FOK614" s="175"/>
      <c r="FOL614" s="175"/>
      <c r="FOM614" s="175"/>
      <c r="FON614" s="175"/>
      <c r="FOO614" s="175"/>
      <c r="FOP614" s="175"/>
      <c r="FOQ614" s="175"/>
      <c r="FOR614" s="175"/>
      <c r="FOS614" s="175"/>
      <c r="FOT614" s="175"/>
      <c r="FOU614" s="175"/>
      <c r="FOV614" s="175"/>
      <c r="FOW614" s="175"/>
      <c r="FOX614" s="175"/>
      <c r="FOY614" s="175"/>
      <c r="FOZ614" s="175"/>
      <c r="FPA614" s="175"/>
      <c r="FPB614" s="175"/>
      <c r="FPC614" s="175"/>
      <c r="FPD614" s="175"/>
      <c r="FPE614" s="175"/>
      <c r="FPF614" s="175"/>
      <c r="FPG614" s="175"/>
      <c r="FPH614" s="175"/>
      <c r="FPI614" s="175"/>
      <c r="FPJ614" s="175"/>
      <c r="FPK614" s="175"/>
      <c r="FPL614" s="175"/>
      <c r="FPM614" s="175"/>
      <c r="FPN614" s="175"/>
      <c r="FPO614" s="175"/>
      <c r="FPP614" s="175"/>
      <c r="FPQ614" s="175"/>
      <c r="FPR614" s="175"/>
      <c r="FPS614" s="175"/>
      <c r="FPT614" s="175"/>
      <c r="FPU614" s="175"/>
      <c r="FPV614" s="175"/>
      <c r="FPW614" s="175"/>
      <c r="FPX614" s="175"/>
      <c r="FPY614" s="175"/>
      <c r="FPZ614" s="175"/>
      <c r="FQA614" s="175"/>
      <c r="FQB614" s="175"/>
      <c r="FQC614" s="175"/>
      <c r="FQD614" s="175"/>
      <c r="FQE614" s="175"/>
      <c r="FQF614" s="175"/>
      <c r="FQG614" s="175"/>
      <c r="FQH614" s="175"/>
      <c r="FQI614" s="175"/>
      <c r="FQJ614" s="175"/>
      <c r="FQK614" s="175"/>
      <c r="FQL614" s="175"/>
      <c r="FQM614" s="175"/>
      <c r="FQN614" s="175"/>
      <c r="FQO614" s="175"/>
      <c r="FQP614" s="175"/>
      <c r="FQQ614" s="175"/>
      <c r="FQR614" s="175"/>
      <c r="FQS614" s="175"/>
      <c r="FQT614" s="175"/>
      <c r="FQU614" s="175"/>
      <c r="FQV614" s="175"/>
      <c r="FQW614" s="175"/>
      <c r="FQX614" s="175"/>
      <c r="FQY614" s="175"/>
      <c r="FQZ614" s="175"/>
      <c r="FRA614" s="175"/>
      <c r="FRB614" s="175"/>
      <c r="FRC614" s="175"/>
      <c r="FRD614" s="175"/>
      <c r="FRE614" s="175"/>
      <c r="FRF614" s="175"/>
      <c r="FRG614" s="175"/>
      <c r="FRH614" s="175"/>
      <c r="FRI614" s="175"/>
      <c r="FRJ614" s="175"/>
      <c r="FRK614" s="175"/>
      <c r="FRL614" s="175"/>
      <c r="FRM614" s="175"/>
      <c r="FRN614" s="175"/>
      <c r="FRO614" s="175"/>
      <c r="FRP614" s="175"/>
      <c r="FRQ614" s="175"/>
      <c r="FRR614" s="175"/>
      <c r="FRS614" s="175"/>
      <c r="FRT614" s="175"/>
      <c r="FRU614" s="175"/>
      <c r="FRV614" s="175"/>
      <c r="FRW614" s="175"/>
      <c r="FRX614" s="175"/>
      <c r="FRY614" s="175"/>
      <c r="FRZ614" s="175"/>
      <c r="FSA614" s="175"/>
      <c r="FSB614" s="175"/>
      <c r="FSC614" s="175"/>
      <c r="FSD614" s="175"/>
      <c r="FSE614" s="175"/>
      <c r="FSF614" s="175"/>
      <c r="FSG614" s="175"/>
      <c r="FSH614" s="175"/>
      <c r="FSI614" s="175"/>
      <c r="FSJ614" s="175"/>
      <c r="FSK614" s="175"/>
      <c r="FSL614" s="175"/>
      <c r="FSM614" s="175"/>
      <c r="FSN614" s="175"/>
      <c r="FSO614" s="175"/>
      <c r="FSP614" s="175"/>
      <c r="FSQ614" s="175"/>
      <c r="FSR614" s="175"/>
      <c r="FSS614" s="175"/>
      <c r="FST614" s="175"/>
      <c r="FSU614" s="175"/>
      <c r="FSV614" s="175"/>
      <c r="FSW614" s="175"/>
      <c r="FSX614" s="175"/>
      <c r="FSY614" s="175"/>
      <c r="FSZ614" s="175"/>
      <c r="FTA614" s="175"/>
      <c r="FTB614" s="175"/>
      <c r="FTC614" s="175"/>
      <c r="FTD614" s="175"/>
      <c r="FTE614" s="175"/>
      <c r="FTF614" s="175"/>
      <c r="FTG614" s="175"/>
      <c r="FTH614" s="175"/>
      <c r="FTI614" s="175"/>
      <c r="FTJ614" s="175"/>
      <c r="FTK614" s="175"/>
      <c r="FTL614" s="175"/>
      <c r="FTM614" s="175"/>
      <c r="FTN614" s="175"/>
      <c r="FTO614" s="175"/>
      <c r="FTP614" s="175"/>
      <c r="FTQ614" s="175"/>
      <c r="FTR614" s="175"/>
      <c r="FTS614" s="175"/>
      <c r="FTT614" s="175"/>
      <c r="FTU614" s="175"/>
      <c r="FTV614" s="175"/>
      <c r="FTW614" s="175"/>
      <c r="FTX614" s="175"/>
      <c r="FTY614" s="175"/>
      <c r="FTZ614" s="175"/>
      <c r="FUA614" s="175"/>
      <c r="FUB614" s="175"/>
      <c r="FUC614" s="175"/>
      <c r="FUD614" s="175"/>
      <c r="FUE614" s="175"/>
      <c r="FUF614" s="175"/>
      <c r="FUG614" s="175"/>
      <c r="FUH614" s="175"/>
      <c r="FUI614" s="175"/>
      <c r="FUJ614" s="175"/>
      <c r="FUK614" s="175"/>
      <c r="FUL614" s="175"/>
      <c r="FUM614" s="175"/>
      <c r="FUN614" s="175"/>
      <c r="FUO614" s="175"/>
      <c r="FUP614" s="175"/>
      <c r="FUQ614" s="175"/>
      <c r="FUR614" s="175"/>
      <c r="FUS614" s="175"/>
      <c r="FUT614" s="175"/>
      <c r="FUU614" s="175"/>
      <c r="FUV614" s="175"/>
      <c r="FUW614" s="175"/>
      <c r="FUX614" s="175"/>
      <c r="FUY614" s="175"/>
      <c r="FUZ614" s="175"/>
      <c r="FVA614" s="175"/>
      <c r="FVB614" s="175"/>
      <c r="FVC614" s="175"/>
      <c r="FVD614" s="175"/>
      <c r="FVE614" s="175"/>
      <c r="FVF614" s="175"/>
      <c r="FVG614" s="175"/>
      <c r="FVH614" s="175"/>
      <c r="FVI614" s="175"/>
      <c r="FVJ614" s="175"/>
      <c r="FVK614" s="175"/>
      <c r="FVL614" s="175"/>
      <c r="FVM614" s="175"/>
      <c r="FVN614" s="175"/>
      <c r="FVO614" s="175"/>
      <c r="FVP614" s="175"/>
      <c r="FVQ614" s="175"/>
      <c r="FVR614" s="175"/>
      <c r="FVS614" s="175"/>
      <c r="FVT614" s="175"/>
      <c r="FVU614" s="175"/>
      <c r="FVV614" s="175"/>
      <c r="FVW614" s="175"/>
      <c r="FVX614" s="175"/>
      <c r="FVY614" s="175"/>
      <c r="FVZ614" s="175"/>
      <c r="FWA614" s="175"/>
      <c r="FWB614" s="175"/>
      <c r="FWC614" s="175"/>
      <c r="FWD614" s="175"/>
      <c r="FWE614" s="175"/>
      <c r="FWF614" s="175"/>
      <c r="FWG614" s="175"/>
      <c r="FWH614" s="175"/>
      <c r="FWI614" s="175"/>
      <c r="FWJ614" s="175"/>
      <c r="FWK614" s="175"/>
      <c r="FWL614" s="175"/>
      <c r="FWM614" s="175"/>
      <c r="FWN614" s="175"/>
      <c r="FWO614" s="175"/>
      <c r="FWP614" s="175"/>
      <c r="FWQ614" s="175"/>
      <c r="FWR614" s="175"/>
      <c r="FWS614" s="175"/>
      <c r="FWT614" s="175"/>
      <c r="FWU614" s="175"/>
      <c r="FWV614" s="175"/>
      <c r="FWW614" s="175"/>
      <c r="FWX614" s="175"/>
      <c r="FWY614" s="175"/>
      <c r="FWZ614" s="175"/>
      <c r="FXA614" s="175"/>
      <c r="FXB614" s="175"/>
      <c r="FXC614" s="175"/>
      <c r="FXD614" s="175"/>
      <c r="FXE614" s="175"/>
      <c r="FXF614" s="175"/>
      <c r="FXG614" s="175"/>
      <c r="FXH614" s="175"/>
      <c r="FXI614" s="175"/>
      <c r="FXJ614" s="175"/>
      <c r="FXK614" s="175"/>
      <c r="FXL614" s="175"/>
      <c r="FXM614" s="175"/>
      <c r="FXN614" s="175"/>
      <c r="FXO614" s="175"/>
      <c r="FXP614" s="175"/>
      <c r="FXQ614" s="175"/>
      <c r="FXR614" s="175"/>
      <c r="FXS614" s="175"/>
      <c r="FXT614" s="175"/>
      <c r="FXU614" s="175"/>
      <c r="FXV614" s="175"/>
      <c r="FXW614" s="175"/>
      <c r="FXX614" s="175"/>
      <c r="FXY614" s="175"/>
      <c r="FXZ614" s="175"/>
      <c r="FYA614" s="175"/>
      <c r="FYB614" s="175"/>
      <c r="FYC614" s="175"/>
      <c r="FYD614" s="175"/>
      <c r="FYE614" s="175"/>
      <c r="FYF614" s="175"/>
      <c r="FYG614" s="175"/>
      <c r="FYH614" s="175"/>
      <c r="FYI614" s="175"/>
      <c r="FYJ614" s="175"/>
      <c r="FYK614" s="175"/>
      <c r="FYL614" s="175"/>
      <c r="FYM614" s="175"/>
      <c r="FYN614" s="175"/>
      <c r="FYO614" s="175"/>
      <c r="FYP614" s="175"/>
      <c r="FYQ614" s="175"/>
      <c r="FYR614" s="175"/>
      <c r="FYS614" s="175"/>
      <c r="FYT614" s="175"/>
      <c r="FYU614" s="175"/>
      <c r="FYV614" s="175"/>
      <c r="FYW614" s="175"/>
      <c r="FYX614" s="175"/>
      <c r="FYY614" s="175"/>
      <c r="FYZ614" s="175"/>
      <c r="FZA614" s="175"/>
      <c r="FZB614" s="175"/>
      <c r="FZC614" s="175"/>
      <c r="FZD614" s="175"/>
      <c r="FZE614" s="175"/>
      <c r="FZF614" s="175"/>
      <c r="FZG614" s="175"/>
      <c r="FZH614" s="175"/>
      <c r="FZI614" s="175"/>
      <c r="FZJ614" s="175"/>
      <c r="FZK614" s="175"/>
      <c r="FZL614" s="175"/>
      <c r="FZM614" s="175"/>
      <c r="FZN614" s="175"/>
      <c r="FZO614" s="175"/>
      <c r="FZP614" s="175"/>
      <c r="FZQ614" s="175"/>
      <c r="FZR614" s="175"/>
      <c r="FZS614" s="175"/>
      <c r="FZT614" s="175"/>
      <c r="FZU614" s="175"/>
      <c r="FZV614" s="175"/>
      <c r="FZW614" s="175"/>
      <c r="FZX614" s="175"/>
      <c r="FZY614" s="175"/>
      <c r="FZZ614" s="175"/>
      <c r="GAA614" s="175"/>
      <c r="GAB614" s="175"/>
      <c r="GAC614" s="175"/>
      <c r="GAD614" s="175"/>
      <c r="GAE614" s="175"/>
      <c r="GAF614" s="175"/>
      <c r="GAG614" s="175"/>
      <c r="GAH614" s="175"/>
      <c r="GAI614" s="175"/>
      <c r="GAJ614" s="175"/>
      <c r="GAK614" s="175"/>
      <c r="GAL614" s="175"/>
      <c r="GAM614" s="175"/>
      <c r="GAN614" s="175"/>
      <c r="GAO614" s="175"/>
      <c r="GAP614" s="175"/>
      <c r="GAQ614" s="175"/>
      <c r="GAR614" s="175"/>
      <c r="GAS614" s="175"/>
      <c r="GAT614" s="175"/>
      <c r="GAU614" s="175"/>
      <c r="GAV614" s="175"/>
      <c r="GAW614" s="175"/>
      <c r="GAX614" s="175"/>
      <c r="GAY614" s="175"/>
      <c r="GAZ614" s="175"/>
      <c r="GBA614" s="175"/>
      <c r="GBB614" s="175"/>
      <c r="GBC614" s="175"/>
      <c r="GBD614" s="175"/>
      <c r="GBE614" s="175"/>
      <c r="GBF614" s="175"/>
      <c r="GBG614" s="175"/>
      <c r="GBH614" s="175"/>
      <c r="GBI614" s="175"/>
      <c r="GBJ614" s="175"/>
      <c r="GBK614" s="175"/>
      <c r="GBL614" s="175"/>
      <c r="GBM614" s="175"/>
      <c r="GBN614" s="175"/>
      <c r="GBO614" s="175"/>
      <c r="GBP614" s="175"/>
      <c r="GBQ614" s="175"/>
      <c r="GBR614" s="175"/>
      <c r="GBS614" s="175"/>
      <c r="GBT614" s="175"/>
      <c r="GBU614" s="175"/>
      <c r="GBV614" s="175"/>
      <c r="GBW614" s="175"/>
      <c r="GBX614" s="175"/>
      <c r="GBY614" s="175"/>
      <c r="GBZ614" s="175"/>
      <c r="GCA614" s="175"/>
      <c r="GCB614" s="175"/>
      <c r="GCC614" s="175"/>
      <c r="GCD614" s="175"/>
      <c r="GCE614" s="175"/>
      <c r="GCF614" s="175"/>
      <c r="GCG614" s="175"/>
      <c r="GCH614" s="175"/>
      <c r="GCI614" s="175"/>
      <c r="GCJ614" s="175"/>
      <c r="GCK614" s="175"/>
      <c r="GCL614" s="175"/>
      <c r="GCM614" s="175"/>
      <c r="GCN614" s="175"/>
      <c r="GCO614" s="175"/>
      <c r="GCP614" s="175"/>
      <c r="GCQ614" s="175"/>
      <c r="GCR614" s="175"/>
      <c r="GCS614" s="175"/>
      <c r="GCT614" s="175"/>
      <c r="GCU614" s="175"/>
      <c r="GCV614" s="175"/>
      <c r="GCW614" s="175"/>
      <c r="GCX614" s="175"/>
      <c r="GCY614" s="175"/>
      <c r="GCZ614" s="175"/>
      <c r="GDA614" s="175"/>
      <c r="GDB614" s="175"/>
      <c r="GDC614" s="175"/>
      <c r="GDD614" s="175"/>
      <c r="GDE614" s="175"/>
      <c r="GDF614" s="175"/>
      <c r="GDG614" s="175"/>
      <c r="GDH614" s="175"/>
      <c r="GDI614" s="175"/>
      <c r="GDJ614" s="175"/>
      <c r="GDK614" s="175"/>
      <c r="GDL614" s="175"/>
      <c r="GDM614" s="175"/>
      <c r="GDN614" s="175"/>
      <c r="GDO614" s="175"/>
      <c r="GDP614" s="175"/>
      <c r="GDQ614" s="175"/>
      <c r="GDR614" s="175"/>
      <c r="GDS614" s="175"/>
      <c r="GDT614" s="175"/>
      <c r="GDU614" s="175"/>
      <c r="GDV614" s="175"/>
      <c r="GDW614" s="175"/>
      <c r="GDX614" s="175"/>
      <c r="GDY614" s="175"/>
      <c r="GDZ614" s="175"/>
      <c r="GEA614" s="175"/>
      <c r="GEB614" s="175"/>
      <c r="GEC614" s="175"/>
      <c r="GED614" s="175"/>
      <c r="GEE614" s="175"/>
      <c r="GEF614" s="175"/>
      <c r="GEG614" s="175"/>
      <c r="GEH614" s="175"/>
      <c r="GEI614" s="175"/>
      <c r="GEJ614" s="175"/>
      <c r="GEK614" s="175"/>
      <c r="GEL614" s="175"/>
      <c r="GEM614" s="175"/>
      <c r="GEN614" s="175"/>
      <c r="GEO614" s="175"/>
      <c r="GEP614" s="175"/>
      <c r="GEQ614" s="175"/>
      <c r="GER614" s="175"/>
      <c r="GES614" s="175"/>
      <c r="GET614" s="175"/>
      <c r="GEU614" s="175"/>
      <c r="GEV614" s="175"/>
      <c r="GEW614" s="175"/>
      <c r="GEX614" s="175"/>
      <c r="GEY614" s="175"/>
      <c r="GEZ614" s="175"/>
      <c r="GFA614" s="175"/>
      <c r="GFB614" s="175"/>
      <c r="GFC614" s="175"/>
      <c r="GFD614" s="175"/>
      <c r="GFE614" s="175"/>
      <c r="GFF614" s="175"/>
      <c r="GFG614" s="175"/>
      <c r="GFH614" s="175"/>
      <c r="GFI614" s="175"/>
      <c r="GFJ614" s="175"/>
      <c r="GFK614" s="175"/>
      <c r="GFL614" s="175"/>
      <c r="GFM614" s="175"/>
      <c r="GFN614" s="175"/>
      <c r="GFO614" s="175"/>
      <c r="GFP614" s="175"/>
      <c r="GFQ614" s="175"/>
      <c r="GFR614" s="175"/>
      <c r="GFS614" s="175"/>
      <c r="GFT614" s="175"/>
      <c r="GFU614" s="175"/>
      <c r="GFV614" s="175"/>
      <c r="GFW614" s="175"/>
      <c r="GFX614" s="175"/>
      <c r="GFY614" s="175"/>
      <c r="GFZ614" s="175"/>
      <c r="GGA614" s="175"/>
      <c r="GGB614" s="175"/>
      <c r="GGC614" s="175"/>
      <c r="GGD614" s="175"/>
      <c r="GGE614" s="175"/>
      <c r="GGF614" s="175"/>
      <c r="GGG614" s="175"/>
      <c r="GGH614" s="175"/>
      <c r="GGI614" s="175"/>
      <c r="GGJ614" s="175"/>
      <c r="GGK614" s="175"/>
      <c r="GGL614" s="175"/>
      <c r="GGM614" s="175"/>
      <c r="GGN614" s="175"/>
      <c r="GGO614" s="175"/>
      <c r="GGP614" s="175"/>
      <c r="GGQ614" s="175"/>
      <c r="GGR614" s="175"/>
      <c r="GGS614" s="175"/>
      <c r="GGT614" s="175"/>
      <c r="GGU614" s="175"/>
      <c r="GGV614" s="175"/>
      <c r="GGW614" s="175"/>
      <c r="GGX614" s="175"/>
      <c r="GGY614" s="175"/>
      <c r="GGZ614" s="175"/>
      <c r="GHA614" s="175"/>
      <c r="GHB614" s="175"/>
      <c r="GHC614" s="175"/>
      <c r="GHD614" s="175"/>
      <c r="GHE614" s="175"/>
      <c r="GHF614" s="175"/>
      <c r="GHG614" s="175"/>
      <c r="GHH614" s="175"/>
      <c r="GHI614" s="175"/>
      <c r="GHJ614" s="175"/>
      <c r="GHK614" s="175"/>
      <c r="GHL614" s="175"/>
      <c r="GHM614" s="175"/>
      <c r="GHN614" s="175"/>
      <c r="GHO614" s="175"/>
      <c r="GHP614" s="175"/>
      <c r="GHQ614" s="175"/>
      <c r="GHR614" s="175"/>
      <c r="GHS614" s="175"/>
      <c r="GHT614" s="175"/>
      <c r="GHU614" s="175"/>
      <c r="GHV614" s="175"/>
      <c r="GHW614" s="175"/>
      <c r="GHX614" s="175"/>
      <c r="GHY614" s="175"/>
      <c r="GHZ614" s="175"/>
      <c r="GIA614" s="175"/>
      <c r="GIB614" s="175"/>
      <c r="GIC614" s="175"/>
      <c r="GID614" s="175"/>
      <c r="GIE614" s="175"/>
      <c r="GIF614" s="175"/>
      <c r="GIG614" s="175"/>
      <c r="GIH614" s="175"/>
      <c r="GII614" s="175"/>
      <c r="GIJ614" s="175"/>
      <c r="GIK614" s="175"/>
      <c r="GIL614" s="175"/>
      <c r="GIM614" s="175"/>
      <c r="GIN614" s="175"/>
      <c r="GIO614" s="175"/>
      <c r="GIP614" s="175"/>
      <c r="GIQ614" s="175"/>
      <c r="GIR614" s="175"/>
      <c r="GIS614" s="175"/>
      <c r="GIT614" s="175"/>
      <c r="GIU614" s="175"/>
      <c r="GIV614" s="175"/>
      <c r="GIW614" s="175"/>
      <c r="GIX614" s="175"/>
      <c r="GIY614" s="175"/>
      <c r="GIZ614" s="175"/>
      <c r="GJA614" s="175"/>
      <c r="GJB614" s="175"/>
      <c r="GJC614" s="175"/>
      <c r="GJD614" s="175"/>
      <c r="GJE614" s="175"/>
      <c r="GJF614" s="175"/>
      <c r="GJG614" s="175"/>
      <c r="GJH614" s="175"/>
      <c r="GJI614" s="175"/>
      <c r="GJJ614" s="175"/>
      <c r="GJK614" s="175"/>
      <c r="GJL614" s="175"/>
      <c r="GJM614" s="175"/>
      <c r="GJN614" s="175"/>
      <c r="GJO614" s="175"/>
      <c r="GJP614" s="175"/>
      <c r="GJQ614" s="175"/>
      <c r="GJR614" s="175"/>
      <c r="GJS614" s="175"/>
      <c r="GJT614" s="175"/>
      <c r="GJU614" s="175"/>
      <c r="GJV614" s="175"/>
      <c r="GJW614" s="175"/>
      <c r="GJX614" s="175"/>
      <c r="GJY614" s="175"/>
      <c r="GJZ614" s="175"/>
      <c r="GKA614" s="175"/>
      <c r="GKB614" s="175"/>
      <c r="GKC614" s="175"/>
      <c r="GKD614" s="175"/>
      <c r="GKE614" s="175"/>
      <c r="GKF614" s="175"/>
      <c r="GKG614" s="175"/>
      <c r="GKH614" s="175"/>
      <c r="GKI614" s="175"/>
      <c r="GKJ614" s="175"/>
      <c r="GKK614" s="175"/>
      <c r="GKL614" s="175"/>
      <c r="GKM614" s="175"/>
      <c r="GKN614" s="175"/>
      <c r="GKO614" s="175"/>
      <c r="GKP614" s="175"/>
      <c r="GKQ614" s="175"/>
      <c r="GKR614" s="175"/>
      <c r="GKS614" s="175"/>
      <c r="GKT614" s="175"/>
      <c r="GKU614" s="175"/>
      <c r="GKV614" s="175"/>
      <c r="GKW614" s="175"/>
      <c r="GKX614" s="175"/>
      <c r="GKY614" s="175"/>
      <c r="GKZ614" s="175"/>
      <c r="GLA614" s="175"/>
      <c r="GLB614" s="175"/>
      <c r="GLC614" s="175"/>
      <c r="GLD614" s="175"/>
      <c r="GLE614" s="175"/>
      <c r="GLF614" s="175"/>
      <c r="GLG614" s="175"/>
      <c r="GLH614" s="175"/>
      <c r="GLI614" s="175"/>
      <c r="GLJ614" s="175"/>
      <c r="GLK614" s="175"/>
      <c r="GLL614" s="175"/>
      <c r="GLM614" s="175"/>
      <c r="GLN614" s="175"/>
      <c r="GLO614" s="175"/>
      <c r="GLP614" s="175"/>
      <c r="GLQ614" s="175"/>
      <c r="GLR614" s="175"/>
      <c r="GLS614" s="175"/>
      <c r="GLT614" s="175"/>
      <c r="GLU614" s="175"/>
      <c r="GLV614" s="175"/>
      <c r="GLW614" s="175"/>
      <c r="GLX614" s="175"/>
      <c r="GLY614" s="175"/>
      <c r="GLZ614" s="175"/>
      <c r="GMA614" s="175"/>
      <c r="GMB614" s="175"/>
      <c r="GMC614" s="175"/>
      <c r="GMD614" s="175"/>
      <c r="GME614" s="175"/>
      <c r="GMF614" s="175"/>
      <c r="GMG614" s="175"/>
      <c r="GMH614" s="175"/>
      <c r="GMI614" s="175"/>
      <c r="GMJ614" s="175"/>
      <c r="GMK614" s="175"/>
      <c r="GML614" s="175"/>
      <c r="GMM614" s="175"/>
      <c r="GMN614" s="175"/>
      <c r="GMO614" s="175"/>
      <c r="GMP614" s="175"/>
      <c r="GMQ614" s="175"/>
      <c r="GMR614" s="175"/>
      <c r="GMS614" s="175"/>
      <c r="GMT614" s="175"/>
      <c r="GMU614" s="175"/>
      <c r="GMV614" s="175"/>
      <c r="GMW614" s="175"/>
      <c r="GMX614" s="175"/>
      <c r="GMY614" s="175"/>
      <c r="GMZ614" s="175"/>
      <c r="GNA614" s="175"/>
      <c r="GNB614" s="175"/>
      <c r="GNC614" s="175"/>
      <c r="GND614" s="175"/>
      <c r="GNE614" s="175"/>
      <c r="GNF614" s="175"/>
      <c r="GNG614" s="175"/>
      <c r="GNH614" s="175"/>
      <c r="GNI614" s="175"/>
      <c r="GNJ614" s="175"/>
      <c r="GNK614" s="175"/>
      <c r="GNL614" s="175"/>
      <c r="GNM614" s="175"/>
      <c r="GNN614" s="175"/>
      <c r="GNO614" s="175"/>
      <c r="GNP614" s="175"/>
      <c r="GNQ614" s="175"/>
      <c r="GNR614" s="175"/>
      <c r="GNS614" s="175"/>
      <c r="GNT614" s="175"/>
      <c r="GNU614" s="175"/>
      <c r="GNV614" s="175"/>
      <c r="GNW614" s="175"/>
      <c r="GNX614" s="175"/>
      <c r="GNY614" s="175"/>
      <c r="GNZ614" s="175"/>
      <c r="GOA614" s="175"/>
      <c r="GOB614" s="175"/>
      <c r="GOC614" s="175"/>
      <c r="GOD614" s="175"/>
      <c r="GOE614" s="175"/>
      <c r="GOF614" s="175"/>
      <c r="GOG614" s="175"/>
      <c r="GOH614" s="175"/>
      <c r="GOI614" s="175"/>
      <c r="GOJ614" s="175"/>
      <c r="GOK614" s="175"/>
      <c r="GOL614" s="175"/>
      <c r="GOM614" s="175"/>
      <c r="GON614" s="175"/>
      <c r="GOO614" s="175"/>
      <c r="GOP614" s="175"/>
      <c r="GOQ614" s="175"/>
      <c r="GOR614" s="175"/>
      <c r="GOS614" s="175"/>
      <c r="GOT614" s="175"/>
      <c r="GOU614" s="175"/>
      <c r="GOV614" s="175"/>
      <c r="GOW614" s="175"/>
      <c r="GOX614" s="175"/>
      <c r="GOY614" s="175"/>
      <c r="GOZ614" s="175"/>
      <c r="GPA614" s="175"/>
      <c r="GPB614" s="175"/>
      <c r="GPC614" s="175"/>
      <c r="GPD614" s="175"/>
      <c r="GPE614" s="175"/>
      <c r="GPF614" s="175"/>
      <c r="GPG614" s="175"/>
      <c r="GPH614" s="175"/>
      <c r="GPI614" s="175"/>
      <c r="GPJ614" s="175"/>
      <c r="GPK614" s="175"/>
      <c r="GPL614" s="175"/>
      <c r="GPM614" s="175"/>
      <c r="GPN614" s="175"/>
      <c r="GPO614" s="175"/>
      <c r="GPP614" s="175"/>
      <c r="GPQ614" s="175"/>
      <c r="GPR614" s="175"/>
      <c r="GPS614" s="175"/>
      <c r="GPT614" s="175"/>
      <c r="GPU614" s="175"/>
      <c r="GPV614" s="175"/>
      <c r="GPW614" s="175"/>
      <c r="GPX614" s="175"/>
      <c r="GPY614" s="175"/>
      <c r="GPZ614" s="175"/>
      <c r="GQA614" s="175"/>
      <c r="GQB614" s="175"/>
      <c r="GQC614" s="175"/>
      <c r="GQD614" s="175"/>
      <c r="GQE614" s="175"/>
      <c r="GQF614" s="175"/>
      <c r="GQG614" s="175"/>
      <c r="GQH614" s="175"/>
      <c r="GQI614" s="175"/>
      <c r="GQJ614" s="175"/>
      <c r="GQK614" s="175"/>
      <c r="GQL614" s="175"/>
      <c r="GQM614" s="175"/>
      <c r="GQN614" s="175"/>
      <c r="GQO614" s="175"/>
      <c r="GQP614" s="175"/>
      <c r="GQQ614" s="175"/>
      <c r="GQR614" s="175"/>
      <c r="GQS614" s="175"/>
      <c r="GQT614" s="175"/>
      <c r="GQU614" s="175"/>
      <c r="GQV614" s="175"/>
      <c r="GQW614" s="175"/>
      <c r="GQX614" s="175"/>
      <c r="GQY614" s="175"/>
      <c r="GQZ614" s="175"/>
      <c r="GRA614" s="175"/>
      <c r="GRB614" s="175"/>
      <c r="GRC614" s="175"/>
      <c r="GRD614" s="175"/>
      <c r="GRE614" s="175"/>
      <c r="GRF614" s="175"/>
      <c r="GRG614" s="175"/>
      <c r="GRH614" s="175"/>
      <c r="GRI614" s="175"/>
      <c r="GRJ614" s="175"/>
      <c r="GRK614" s="175"/>
      <c r="GRL614" s="175"/>
      <c r="GRM614" s="175"/>
      <c r="GRN614" s="175"/>
      <c r="GRO614" s="175"/>
      <c r="GRP614" s="175"/>
      <c r="GRQ614" s="175"/>
      <c r="GRR614" s="175"/>
      <c r="GRS614" s="175"/>
      <c r="GRT614" s="175"/>
      <c r="GRU614" s="175"/>
      <c r="GRV614" s="175"/>
      <c r="GRW614" s="175"/>
      <c r="GRX614" s="175"/>
      <c r="GRY614" s="175"/>
      <c r="GRZ614" s="175"/>
      <c r="GSA614" s="175"/>
      <c r="GSB614" s="175"/>
      <c r="GSC614" s="175"/>
      <c r="GSD614" s="175"/>
      <c r="GSE614" s="175"/>
      <c r="GSF614" s="175"/>
      <c r="GSG614" s="175"/>
      <c r="GSH614" s="175"/>
      <c r="GSI614" s="175"/>
      <c r="GSJ614" s="175"/>
      <c r="GSK614" s="175"/>
      <c r="GSL614" s="175"/>
      <c r="GSM614" s="175"/>
      <c r="GSN614" s="175"/>
      <c r="GSO614" s="175"/>
      <c r="GSP614" s="175"/>
      <c r="GSQ614" s="175"/>
      <c r="GSR614" s="175"/>
      <c r="GSS614" s="175"/>
      <c r="GST614" s="175"/>
      <c r="GSU614" s="175"/>
      <c r="GSV614" s="175"/>
      <c r="GSW614" s="175"/>
      <c r="GSX614" s="175"/>
      <c r="GSY614" s="175"/>
      <c r="GSZ614" s="175"/>
      <c r="GTA614" s="175"/>
      <c r="GTB614" s="175"/>
      <c r="GTC614" s="175"/>
      <c r="GTD614" s="175"/>
      <c r="GTE614" s="175"/>
      <c r="GTF614" s="175"/>
      <c r="GTG614" s="175"/>
      <c r="GTH614" s="175"/>
      <c r="GTI614" s="175"/>
      <c r="GTJ614" s="175"/>
      <c r="GTK614" s="175"/>
      <c r="GTL614" s="175"/>
      <c r="GTM614" s="175"/>
      <c r="GTN614" s="175"/>
      <c r="GTO614" s="175"/>
      <c r="GTP614" s="175"/>
      <c r="GTQ614" s="175"/>
      <c r="GTR614" s="175"/>
      <c r="GTS614" s="175"/>
      <c r="GTT614" s="175"/>
      <c r="GTU614" s="175"/>
      <c r="GTV614" s="175"/>
      <c r="GTW614" s="175"/>
      <c r="GTX614" s="175"/>
      <c r="GTY614" s="175"/>
      <c r="GTZ614" s="175"/>
      <c r="GUA614" s="175"/>
      <c r="GUB614" s="175"/>
      <c r="GUC614" s="175"/>
      <c r="GUD614" s="175"/>
      <c r="GUE614" s="175"/>
      <c r="GUF614" s="175"/>
      <c r="GUG614" s="175"/>
      <c r="GUH614" s="175"/>
      <c r="GUI614" s="175"/>
      <c r="GUJ614" s="175"/>
      <c r="GUK614" s="175"/>
      <c r="GUL614" s="175"/>
      <c r="GUM614" s="175"/>
      <c r="GUN614" s="175"/>
      <c r="GUO614" s="175"/>
      <c r="GUP614" s="175"/>
      <c r="GUQ614" s="175"/>
      <c r="GUR614" s="175"/>
      <c r="GUS614" s="175"/>
      <c r="GUT614" s="175"/>
      <c r="GUU614" s="175"/>
      <c r="GUV614" s="175"/>
      <c r="GUW614" s="175"/>
      <c r="GUX614" s="175"/>
      <c r="GUY614" s="175"/>
      <c r="GUZ614" s="175"/>
      <c r="GVA614" s="175"/>
      <c r="GVB614" s="175"/>
      <c r="GVC614" s="175"/>
      <c r="GVD614" s="175"/>
      <c r="GVE614" s="175"/>
      <c r="GVF614" s="175"/>
      <c r="GVG614" s="175"/>
      <c r="GVH614" s="175"/>
      <c r="GVI614" s="175"/>
      <c r="GVJ614" s="175"/>
      <c r="GVK614" s="175"/>
      <c r="GVL614" s="175"/>
      <c r="GVM614" s="175"/>
      <c r="GVN614" s="175"/>
      <c r="GVO614" s="175"/>
      <c r="GVP614" s="175"/>
      <c r="GVQ614" s="175"/>
      <c r="GVR614" s="175"/>
      <c r="GVS614" s="175"/>
      <c r="GVT614" s="175"/>
      <c r="GVU614" s="175"/>
      <c r="GVV614" s="175"/>
      <c r="GVW614" s="175"/>
      <c r="GVX614" s="175"/>
      <c r="GVY614" s="175"/>
      <c r="GVZ614" s="175"/>
      <c r="GWA614" s="175"/>
      <c r="GWB614" s="175"/>
      <c r="GWC614" s="175"/>
      <c r="GWD614" s="175"/>
      <c r="GWE614" s="175"/>
      <c r="GWF614" s="175"/>
      <c r="GWG614" s="175"/>
      <c r="GWH614" s="175"/>
      <c r="GWI614" s="175"/>
      <c r="GWJ614" s="175"/>
      <c r="GWK614" s="175"/>
      <c r="GWL614" s="175"/>
      <c r="GWM614" s="175"/>
      <c r="GWN614" s="175"/>
      <c r="GWO614" s="175"/>
      <c r="GWP614" s="175"/>
      <c r="GWQ614" s="175"/>
      <c r="GWR614" s="175"/>
      <c r="GWS614" s="175"/>
      <c r="GWT614" s="175"/>
      <c r="GWU614" s="175"/>
      <c r="GWV614" s="175"/>
      <c r="GWW614" s="175"/>
      <c r="GWX614" s="175"/>
      <c r="GWY614" s="175"/>
      <c r="GWZ614" s="175"/>
      <c r="GXA614" s="175"/>
      <c r="GXB614" s="175"/>
      <c r="GXC614" s="175"/>
      <c r="GXD614" s="175"/>
      <c r="GXE614" s="175"/>
      <c r="GXF614" s="175"/>
      <c r="GXG614" s="175"/>
      <c r="GXH614" s="175"/>
      <c r="GXI614" s="175"/>
      <c r="GXJ614" s="175"/>
      <c r="GXK614" s="175"/>
      <c r="GXL614" s="175"/>
      <c r="GXM614" s="175"/>
      <c r="GXN614" s="175"/>
      <c r="GXO614" s="175"/>
      <c r="GXP614" s="175"/>
      <c r="GXQ614" s="175"/>
      <c r="GXR614" s="175"/>
      <c r="GXS614" s="175"/>
      <c r="GXT614" s="175"/>
      <c r="GXU614" s="175"/>
      <c r="GXV614" s="175"/>
      <c r="GXW614" s="175"/>
      <c r="GXX614" s="175"/>
      <c r="GXY614" s="175"/>
      <c r="GXZ614" s="175"/>
      <c r="GYA614" s="175"/>
      <c r="GYB614" s="175"/>
      <c r="GYC614" s="175"/>
      <c r="GYD614" s="175"/>
      <c r="GYE614" s="175"/>
      <c r="GYF614" s="175"/>
      <c r="GYG614" s="175"/>
      <c r="GYH614" s="175"/>
      <c r="GYI614" s="175"/>
      <c r="GYJ614" s="175"/>
      <c r="GYK614" s="175"/>
      <c r="GYL614" s="175"/>
      <c r="GYM614" s="175"/>
      <c r="GYN614" s="175"/>
      <c r="GYO614" s="175"/>
      <c r="GYP614" s="175"/>
      <c r="GYQ614" s="175"/>
      <c r="GYR614" s="175"/>
      <c r="GYS614" s="175"/>
      <c r="GYT614" s="175"/>
      <c r="GYU614" s="175"/>
      <c r="GYV614" s="175"/>
      <c r="GYW614" s="175"/>
      <c r="GYX614" s="175"/>
      <c r="GYY614" s="175"/>
      <c r="GYZ614" s="175"/>
      <c r="GZA614" s="175"/>
      <c r="GZB614" s="175"/>
      <c r="GZC614" s="175"/>
      <c r="GZD614" s="175"/>
      <c r="GZE614" s="175"/>
      <c r="GZF614" s="175"/>
      <c r="GZG614" s="175"/>
      <c r="GZH614" s="175"/>
      <c r="GZI614" s="175"/>
      <c r="GZJ614" s="175"/>
      <c r="GZK614" s="175"/>
      <c r="GZL614" s="175"/>
      <c r="GZM614" s="175"/>
      <c r="GZN614" s="175"/>
      <c r="GZO614" s="175"/>
      <c r="GZP614" s="175"/>
      <c r="GZQ614" s="175"/>
      <c r="GZR614" s="175"/>
      <c r="GZS614" s="175"/>
      <c r="GZT614" s="175"/>
      <c r="GZU614" s="175"/>
      <c r="GZV614" s="175"/>
      <c r="GZW614" s="175"/>
      <c r="GZX614" s="175"/>
      <c r="GZY614" s="175"/>
      <c r="GZZ614" s="175"/>
      <c r="HAA614" s="175"/>
      <c r="HAB614" s="175"/>
      <c r="HAC614" s="175"/>
      <c r="HAD614" s="175"/>
      <c r="HAE614" s="175"/>
      <c r="HAF614" s="175"/>
      <c r="HAG614" s="175"/>
      <c r="HAH614" s="175"/>
      <c r="HAI614" s="175"/>
      <c r="HAJ614" s="175"/>
      <c r="HAK614" s="175"/>
      <c r="HAL614" s="175"/>
      <c r="HAM614" s="175"/>
      <c r="HAN614" s="175"/>
      <c r="HAO614" s="175"/>
      <c r="HAP614" s="175"/>
      <c r="HAQ614" s="175"/>
      <c r="HAR614" s="175"/>
      <c r="HAS614" s="175"/>
      <c r="HAT614" s="175"/>
      <c r="HAU614" s="175"/>
      <c r="HAV614" s="175"/>
      <c r="HAW614" s="175"/>
      <c r="HAX614" s="175"/>
      <c r="HAY614" s="175"/>
      <c r="HAZ614" s="175"/>
      <c r="HBA614" s="175"/>
      <c r="HBB614" s="175"/>
      <c r="HBC614" s="175"/>
      <c r="HBD614" s="175"/>
      <c r="HBE614" s="175"/>
      <c r="HBF614" s="175"/>
      <c r="HBG614" s="175"/>
      <c r="HBH614" s="175"/>
      <c r="HBI614" s="175"/>
      <c r="HBJ614" s="175"/>
      <c r="HBK614" s="175"/>
      <c r="HBL614" s="175"/>
      <c r="HBM614" s="175"/>
      <c r="HBN614" s="175"/>
      <c r="HBO614" s="175"/>
      <c r="HBP614" s="175"/>
      <c r="HBQ614" s="175"/>
      <c r="HBR614" s="175"/>
      <c r="HBS614" s="175"/>
      <c r="HBT614" s="175"/>
      <c r="HBU614" s="175"/>
      <c r="HBV614" s="175"/>
      <c r="HBW614" s="175"/>
      <c r="HBX614" s="175"/>
      <c r="HBY614" s="175"/>
      <c r="HBZ614" s="175"/>
      <c r="HCA614" s="175"/>
      <c r="HCB614" s="175"/>
      <c r="HCC614" s="175"/>
      <c r="HCD614" s="175"/>
      <c r="HCE614" s="175"/>
      <c r="HCF614" s="175"/>
      <c r="HCG614" s="175"/>
      <c r="HCH614" s="175"/>
      <c r="HCI614" s="175"/>
      <c r="HCJ614" s="175"/>
      <c r="HCK614" s="175"/>
      <c r="HCL614" s="175"/>
      <c r="HCM614" s="175"/>
      <c r="HCN614" s="175"/>
      <c r="HCO614" s="175"/>
      <c r="HCP614" s="175"/>
      <c r="HCQ614" s="175"/>
      <c r="HCR614" s="175"/>
      <c r="HCS614" s="175"/>
      <c r="HCT614" s="175"/>
      <c r="HCU614" s="175"/>
      <c r="HCV614" s="175"/>
      <c r="HCW614" s="175"/>
      <c r="HCX614" s="175"/>
      <c r="HCY614" s="175"/>
      <c r="HCZ614" s="175"/>
      <c r="HDA614" s="175"/>
      <c r="HDB614" s="175"/>
      <c r="HDC614" s="175"/>
      <c r="HDD614" s="175"/>
      <c r="HDE614" s="175"/>
      <c r="HDF614" s="175"/>
      <c r="HDG614" s="175"/>
      <c r="HDH614" s="175"/>
      <c r="HDI614" s="175"/>
      <c r="HDJ614" s="175"/>
      <c r="HDK614" s="175"/>
      <c r="HDL614" s="175"/>
      <c r="HDM614" s="175"/>
      <c r="HDN614" s="175"/>
      <c r="HDO614" s="175"/>
      <c r="HDP614" s="175"/>
      <c r="HDQ614" s="175"/>
      <c r="HDR614" s="175"/>
      <c r="HDS614" s="175"/>
      <c r="HDT614" s="175"/>
      <c r="HDU614" s="175"/>
      <c r="HDV614" s="175"/>
      <c r="HDW614" s="175"/>
      <c r="HDX614" s="175"/>
      <c r="HDY614" s="175"/>
      <c r="HDZ614" s="175"/>
      <c r="HEA614" s="175"/>
      <c r="HEB614" s="175"/>
      <c r="HEC614" s="175"/>
      <c r="HED614" s="175"/>
      <c r="HEE614" s="175"/>
      <c r="HEF614" s="175"/>
      <c r="HEG614" s="175"/>
      <c r="HEH614" s="175"/>
      <c r="HEI614" s="175"/>
      <c r="HEJ614" s="175"/>
      <c r="HEK614" s="175"/>
      <c r="HEL614" s="175"/>
      <c r="HEM614" s="175"/>
      <c r="HEN614" s="175"/>
      <c r="HEO614" s="175"/>
      <c r="HEP614" s="175"/>
      <c r="HEQ614" s="175"/>
      <c r="HER614" s="175"/>
      <c r="HES614" s="175"/>
      <c r="HET614" s="175"/>
      <c r="HEU614" s="175"/>
      <c r="HEV614" s="175"/>
      <c r="HEW614" s="175"/>
      <c r="HEX614" s="175"/>
      <c r="HEY614" s="175"/>
      <c r="HEZ614" s="175"/>
      <c r="HFA614" s="175"/>
      <c r="HFB614" s="175"/>
      <c r="HFC614" s="175"/>
      <c r="HFD614" s="175"/>
      <c r="HFE614" s="175"/>
      <c r="HFF614" s="175"/>
      <c r="HFG614" s="175"/>
      <c r="HFH614" s="175"/>
      <c r="HFI614" s="175"/>
      <c r="HFJ614" s="175"/>
      <c r="HFK614" s="175"/>
      <c r="HFL614" s="175"/>
      <c r="HFM614" s="175"/>
      <c r="HFN614" s="175"/>
      <c r="HFO614" s="175"/>
      <c r="HFP614" s="175"/>
      <c r="HFQ614" s="175"/>
      <c r="HFR614" s="175"/>
      <c r="HFS614" s="175"/>
      <c r="HFT614" s="175"/>
      <c r="HFU614" s="175"/>
      <c r="HFV614" s="175"/>
      <c r="HFW614" s="175"/>
      <c r="HFX614" s="175"/>
      <c r="HFY614" s="175"/>
      <c r="HFZ614" s="175"/>
      <c r="HGA614" s="175"/>
      <c r="HGB614" s="175"/>
      <c r="HGC614" s="175"/>
      <c r="HGD614" s="175"/>
      <c r="HGE614" s="175"/>
      <c r="HGF614" s="175"/>
      <c r="HGG614" s="175"/>
      <c r="HGH614" s="175"/>
      <c r="HGI614" s="175"/>
      <c r="HGJ614" s="175"/>
      <c r="HGK614" s="175"/>
      <c r="HGL614" s="175"/>
      <c r="HGM614" s="175"/>
      <c r="HGN614" s="175"/>
      <c r="HGO614" s="175"/>
      <c r="HGP614" s="175"/>
      <c r="HGQ614" s="175"/>
      <c r="HGR614" s="175"/>
      <c r="HGS614" s="175"/>
      <c r="HGT614" s="175"/>
      <c r="HGU614" s="175"/>
      <c r="HGV614" s="175"/>
      <c r="HGW614" s="175"/>
      <c r="HGX614" s="175"/>
      <c r="HGY614" s="175"/>
      <c r="HGZ614" s="175"/>
      <c r="HHA614" s="175"/>
      <c r="HHB614" s="175"/>
      <c r="HHC614" s="175"/>
      <c r="HHD614" s="175"/>
      <c r="HHE614" s="175"/>
      <c r="HHF614" s="175"/>
      <c r="HHG614" s="175"/>
      <c r="HHH614" s="175"/>
      <c r="HHI614" s="175"/>
      <c r="HHJ614" s="175"/>
      <c r="HHK614" s="175"/>
      <c r="HHL614" s="175"/>
      <c r="HHM614" s="175"/>
      <c r="HHN614" s="175"/>
      <c r="HHO614" s="175"/>
      <c r="HHP614" s="175"/>
      <c r="HHQ614" s="175"/>
      <c r="HHR614" s="175"/>
      <c r="HHS614" s="175"/>
      <c r="HHT614" s="175"/>
      <c r="HHU614" s="175"/>
      <c r="HHV614" s="175"/>
      <c r="HHW614" s="175"/>
      <c r="HHX614" s="175"/>
      <c r="HHY614" s="175"/>
      <c r="HHZ614" s="175"/>
      <c r="HIA614" s="175"/>
      <c r="HIB614" s="175"/>
      <c r="HIC614" s="175"/>
      <c r="HID614" s="175"/>
      <c r="HIE614" s="175"/>
      <c r="HIF614" s="175"/>
      <c r="HIG614" s="175"/>
      <c r="HIH614" s="175"/>
      <c r="HII614" s="175"/>
      <c r="HIJ614" s="175"/>
      <c r="HIK614" s="175"/>
      <c r="HIL614" s="175"/>
      <c r="HIM614" s="175"/>
      <c r="HIN614" s="175"/>
      <c r="HIO614" s="175"/>
      <c r="HIP614" s="175"/>
      <c r="HIQ614" s="175"/>
      <c r="HIR614" s="175"/>
      <c r="HIS614" s="175"/>
      <c r="HIT614" s="175"/>
      <c r="HIU614" s="175"/>
      <c r="HIV614" s="175"/>
      <c r="HIW614" s="175"/>
      <c r="HIX614" s="175"/>
      <c r="HIY614" s="175"/>
      <c r="HIZ614" s="175"/>
      <c r="HJA614" s="175"/>
      <c r="HJB614" s="175"/>
      <c r="HJC614" s="175"/>
      <c r="HJD614" s="175"/>
      <c r="HJE614" s="175"/>
      <c r="HJF614" s="175"/>
      <c r="HJG614" s="175"/>
      <c r="HJH614" s="175"/>
      <c r="HJI614" s="175"/>
      <c r="HJJ614" s="175"/>
      <c r="HJK614" s="175"/>
      <c r="HJL614" s="175"/>
      <c r="HJM614" s="175"/>
      <c r="HJN614" s="175"/>
      <c r="HJO614" s="175"/>
      <c r="HJP614" s="175"/>
      <c r="HJQ614" s="175"/>
      <c r="HJR614" s="175"/>
      <c r="HJS614" s="175"/>
      <c r="HJT614" s="175"/>
      <c r="HJU614" s="175"/>
      <c r="HJV614" s="175"/>
      <c r="HJW614" s="175"/>
      <c r="HJX614" s="175"/>
      <c r="HJY614" s="175"/>
      <c r="HJZ614" s="175"/>
      <c r="HKA614" s="175"/>
      <c r="HKB614" s="175"/>
      <c r="HKC614" s="175"/>
      <c r="HKD614" s="175"/>
      <c r="HKE614" s="175"/>
      <c r="HKF614" s="175"/>
      <c r="HKG614" s="175"/>
      <c r="HKH614" s="175"/>
      <c r="HKI614" s="175"/>
      <c r="HKJ614" s="175"/>
      <c r="HKK614" s="175"/>
      <c r="HKL614" s="175"/>
      <c r="HKM614" s="175"/>
      <c r="HKN614" s="175"/>
      <c r="HKO614" s="175"/>
      <c r="HKP614" s="175"/>
      <c r="HKQ614" s="175"/>
      <c r="HKR614" s="175"/>
      <c r="HKS614" s="175"/>
      <c r="HKT614" s="175"/>
      <c r="HKU614" s="175"/>
      <c r="HKV614" s="175"/>
      <c r="HKW614" s="175"/>
      <c r="HKX614" s="175"/>
      <c r="HKY614" s="175"/>
      <c r="HKZ614" s="175"/>
      <c r="HLA614" s="175"/>
      <c r="HLB614" s="175"/>
      <c r="HLC614" s="175"/>
      <c r="HLD614" s="175"/>
      <c r="HLE614" s="175"/>
      <c r="HLF614" s="175"/>
      <c r="HLG614" s="175"/>
      <c r="HLH614" s="175"/>
      <c r="HLI614" s="175"/>
      <c r="HLJ614" s="175"/>
      <c r="HLK614" s="175"/>
      <c r="HLL614" s="175"/>
      <c r="HLM614" s="175"/>
      <c r="HLN614" s="175"/>
      <c r="HLO614" s="175"/>
      <c r="HLP614" s="175"/>
      <c r="HLQ614" s="175"/>
      <c r="HLR614" s="175"/>
      <c r="HLS614" s="175"/>
      <c r="HLT614" s="175"/>
      <c r="HLU614" s="175"/>
      <c r="HLV614" s="175"/>
      <c r="HLW614" s="175"/>
      <c r="HLX614" s="175"/>
      <c r="HLY614" s="175"/>
      <c r="HLZ614" s="175"/>
      <c r="HMA614" s="175"/>
      <c r="HMB614" s="175"/>
      <c r="HMC614" s="175"/>
      <c r="HMD614" s="175"/>
      <c r="HME614" s="175"/>
      <c r="HMF614" s="175"/>
      <c r="HMG614" s="175"/>
      <c r="HMH614" s="175"/>
      <c r="HMI614" s="175"/>
      <c r="HMJ614" s="175"/>
      <c r="HMK614" s="175"/>
      <c r="HML614" s="175"/>
      <c r="HMM614" s="175"/>
      <c r="HMN614" s="175"/>
      <c r="HMO614" s="175"/>
      <c r="HMP614" s="175"/>
      <c r="HMQ614" s="175"/>
      <c r="HMR614" s="175"/>
      <c r="HMS614" s="175"/>
      <c r="HMT614" s="175"/>
      <c r="HMU614" s="175"/>
      <c r="HMV614" s="175"/>
      <c r="HMW614" s="175"/>
      <c r="HMX614" s="175"/>
      <c r="HMY614" s="175"/>
      <c r="HMZ614" s="175"/>
      <c r="HNA614" s="175"/>
      <c r="HNB614" s="175"/>
      <c r="HNC614" s="175"/>
      <c r="HND614" s="175"/>
      <c r="HNE614" s="175"/>
      <c r="HNF614" s="175"/>
      <c r="HNG614" s="175"/>
      <c r="HNH614" s="175"/>
      <c r="HNI614" s="175"/>
      <c r="HNJ614" s="175"/>
      <c r="HNK614" s="175"/>
      <c r="HNL614" s="175"/>
      <c r="HNM614" s="175"/>
      <c r="HNN614" s="175"/>
      <c r="HNO614" s="175"/>
      <c r="HNP614" s="175"/>
      <c r="HNQ614" s="175"/>
      <c r="HNR614" s="175"/>
      <c r="HNS614" s="175"/>
      <c r="HNT614" s="175"/>
      <c r="HNU614" s="175"/>
      <c r="HNV614" s="175"/>
      <c r="HNW614" s="175"/>
      <c r="HNX614" s="175"/>
      <c r="HNY614" s="175"/>
      <c r="HNZ614" s="175"/>
      <c r="HOA614" s="175"/>
      <c r="HOB614" s="175"/>
      <c r="HOC614" s="175"/>
      <c r="HOD614" s="175"/>
      <c r="HOE614" s="175"/>
      <c r="HOF614" s="175"/>
      <c r="HOG614" s="175"/>
      <c r="HOH614" s="175"/>
      <c r="HOI614" s="175"/>
      <c r="HOJ614" s="175"/>
      <c r="HOK614" s="175"/>
      <c r="HOL614" s="175"/>
      <c r="HOM614" s="175"/>
      <c r="HON614" s="175"/>
      <c r="HOO614" s="175"/>
      <c r="HOP614" s="175"/>
      <c r="HOQ614" s="175"/>
      <c r="HOR614" s="175"/>
      <c r="HOS614" s="175"/>
      <c r="HOT614" s="175"/>
      <c r="HOU614" s="175"/>
      <c r="HOV614" s="175"/>
      <c r="HOW614" s="175"/>
      <c r="HOX614" s="175"/>
      <c r="HOY614" s="175"/>
      <c r="HOZ614" s="175"/>
      <c r="HPA614" s="175"/>
      <c r="HPB614" s="175"/>
      <c r="HPC614" s="175"/>
      <c r="HPD614" s="175"/>
      <c r="HPE614" s="175"/>
      <c r="HPF614" s="175"/>
      <c r="HPG614" s="175"/>
      <c r="HPH614" s="175"/>
      <c r="HPI614" s="175"/>
      <c r="HPJ614" s="175"/>
      <c r="HPK614" s="175"/>
      <c r="HPL614" s="175"/>
      <c r="HPM614" s="175"/>
      <c r="HPN614" s="175"/>
      <c r="HPO614" s="175"/>
      <c r="HPP614" s="175"/>
      <c r="HPQ614" s="175"/>
      <c r="HPR614" s="175"/>
      <c r="HPS614" s="175"/>
      <c r="HPT614" s="175"/>
      <c r="HPU614" s="175"/>
      <c r="HPV614" s="175"/>
      <c r="HPW614" s="175"/>
      <c r="HPX614" s="175"/>
      <c r="HPY614" s="175"/>
      <c r="HPZ614" s="175"/>
      <c r="HQA614" s="175"/>
      <c r="HQB614" s="175"/>
      <c r="HQC614" s="175"/>
      <c r="HQD614" s="175"/>
      <c r="HQE614" s="175"/>
      <c r="HQF614" s="175"/>
      <c r="HQG614" s="175"/>
      <c r="HQH614" s="175"/>
      <c r="HQI614" s="175"/>
      <c r="HQJ614" s="175"/>
      <c r="HQK614" s="175"/>
      <c r="HQL614" s="175"/>
      <c r="HQM614" s="175"/>
      <c r="HQN614" s="175"/>
      <c r="HQO614" s="175"/>
      <c r="HQP614" s="175"/>
      <c r="HQQ614" s="175"/>
      <c r="HQR614" s="175"/>
      <c r="HQS614" s="175"/>
      <c r="HQT614" s="175"/>
      <c r="HQU614" s="175"/>
      <c r="HQV614" s="175"/>
      <c r="HQW614" s="175"/>
      <c r="HQX614" s="175"/>
      <c r="HQY614" s="175"/>
      <c r="HQZ614" s="175"/>
      <c r="HRA614" s="175"/>
      <c r="HRB614" s="175"/>
      <c r="HRC614" s="175"/>
      <c r="HRD614" s="175"/>
      <c r="HRE614" s="175"/>
      <c r="HRF614" s="175"/>
      <c r="HRG614" s="175"/>
      <c r="HRH614" s="175"/>
      <c r="HRI614" s="175"/>
      <c r="HRJ614" s="175"/>
      <c r="HRK614" s="175"/>
      <c r="HRL614" s="175"/>
      <c r="HRM614" s="175"/>
      <c r="HRN614" s="175"/>
      <c r="HRO614" s="175"/>
      <c r="HRP614" s="175"/>
      <c r="HRQ614" s="175"/>
      <c r="HRR614" s="175"/>
      <c r="HRS614" s="175"/>
      <c r="HRT614" s="175"/>
      <c r="HRU614" s="175"/>
      <c r="HRV614" s="175"/>
      <c r="HRW614" s="175"/>
      <c r="HRX614" s="175"/>
      <c r="HRY614" s="175"/>
      <c r="HRZ614" s="175"/>
      <c r="HSA614" s="175"/>
      <c r="HSB614" s="175"/>
      <c r="HSC614" s="175"/>
      <c r="HSD614" s="175"/>
      <c r="HSE614" s="175"/>
      <c r="HSF614" s="175"/>
      <c r="HSG614" s="175"/>
      <c r="HSH614" s="175"/>
      <c r="HSI614" s="175"/>
      <c r="HSJ614" s="175"/>
      <c r="HSK614" s="175"/>
      <c r="HSL614" s="175"/>
      <c r="HSM614" s="175"/>
      <c r="HSN614" s="175"/>
      <c r="HSO614" s="175"/>
      <c r="HSP614" s="175"/>
      <c r="HSQ614" s="175"/>
      <c r="HSR614" s="175"/>
      <c r="HSS614" s="175"/>
      <c r="HST614" s="175"/>
      <c r="HSU614" s="175"/>
      <c r="HSV614" s="175"/>
      <c r="HSW614" s="175"/>
      <c r="HSX614" s="175"/>
      <c r="HSY614" s="175"/>
      <c r="HSZ614" s="175"/>
      <c r="HTA614" s="175"/>
      <c r="HTB614" s="175"/>
      <c r="HTC614" s="175"/>
      <c r="HTD614" s="175"/>
      <c r="HTE614" s="175"/>
      <c r="HTF614" s="175"/>
      <c r="HTG614" s="175"/>
      <c r="HTH614" s="175"/>
      <c r="HTI614" s="175"/>
      <c r="HTJ614" s="175"/>
      <c r="HTK614" s="175"/>
      <c r="HTL614" s="175"/>
      <c r="HTM614" s="175"/>
      <c r="HTN614" s="175"/>
      <c r="HTO614" s="175"/>
      <c r="HTP614" s="175"/>
      <c r="HTQ614" s="175"/>
      <c r="HTR614" s="175"/>
      <c r="HTS614" s="175"/>
      <c r="HTT614" s="175"/>
      <c r="HTU614" s="175"/>
      <c r="HTV614" s="175"/>
      <c r="HTW614" s="175"/>
      <c r="HTX614" s="175"/>
      <c r="HTY614" s="175"/>
      <c r="HTZ614" s="175"/>
      <c r="HUA614" s="175"/>
      <c r="HUB614" s="175"/>
      <c r="HUC614" s="175"/>
      <c r="HUD614" s="175"/>
      <c r="HUE614" s="175"/>
      <c r="HUF614" s="175"/>
      <c r="HUG614" s="175"/>
      <c r="HUH614" s="175"/>
      <c r="HUI614" s="175"/>
      <c r="HUJ614" s="175"/>
      <c r="HUK614" s="175"/>
      <c r="HUL614" s="175"/>
      <c r="HUM614" s="175"/>
      <c r="HUN614" s="175"/>
      <c r="HUO614" s="175"/>
      <c r="HUP614" s="175"/>
      <c r="HUQ614" s="175"/>
      <c r="HUR614" s="175"/>
      <c r="HUS614" s="175"/>
      <c r="HUT614" s="175"/>
      <c r="HUU614" s="175"/>
      <c r="HUV614" s="175"/>
      <c r="HUW614" s="175"/>
      <c r="HUX614" s="175"/>
      <c r="HUY614" s="175"/>
      <c r="HUZ614" s="175"/>
      <c r="HVA614" s="175"/>
      <c r="HVB614" s="175"/>
      <c r="HVC614" s="175"/>
      <c r="HVD614" s="175"/>
      <c r="HVE614" s="175"/>
      <c r="HVF614" s="175"/>
      <c r="HVG614" s="175"/>
      <c r="HVH614" s="175"/>
      <c r="HVI614" s="175"/>
      <c r="HVJ614" s="175"/>
      <c r="HVK614" s="175"/>
      <c r="HVL614" s="175"/>
      <c r="HVM614" s="175"/>
      <c r="HVN614" s="175"/>
      <c r="HVO614" s="175"/>
      <c r="HVP614" s="175"/>
      <c r="HVQ614" s="175"/>
      <c r="HVR614" s="175"/>
      <c r="HVS614" s="175"/>
      <c r="HVT614" s="175"/>
      <c r="HVU614" s="175"/>
      <c r="HVV614" s="175"/>
      <c r="HVW614" s="175"/>
      <c r="HVX614" s="175"/>
      <c r="HVY614" s="175"/>
      <c r="HVZ614" s="175"/>
      <c r="HWA614" s="175"/>
      <c r="HWB614" s="175"/>
      <c r="HWC614" s="175"/>
      <c r="HWD614" s="175"/>
      <c r="HWE614" s="175"/>
      <c r="HWF614" s="175"/>
      <c r="HWG614" s="175"/>
      <c r="HWH614" s="175"/>
      <c r="HWI614" s="175"/>
      <c r="HWJ614" s="175"/>
      <c r="HWK614" s="175"/>
      <c r="HWL614" s="175"/>
      <c r="HWM614" s="175"/>
      <c r="HWN614" s="175"/>
      <c r="HWO614" s="175"/>
      <c r="HWP614" s="175"/>
      <c r="HWQ614" s="175"/>
      <c r="HWR614" s="175"/>
      <c r="HWS614" s="175"/>
      <c r="HWT614" s="175"/>
      <c r="HWU614" s="175"/>
      <c r="HWV614" s="175"/>
      <c r="HWW614" s="175"/>
      <c r="HWX614" s="175"/>
      <c r="HWY614" s="175"/>
      <c r="HWZ614" s="175"/>
      <c r="HXA614" s="175"/>
      <c r="HXB614" s="175"/>
      <c r="HXC614" s="175"/>
      <c r="HXD614" s="175"/>
      <c r="HXE614" s="175"/>
      <c r="HXF614" s="175"/>
      <c r="HXG614" s="175"/>
      <c r="HXH614" s="175"/>
      <c r="HXI614" s="175"/>
      <c r="HXJ614" s="175"/>
      <c r="HXK614" s="175"/>
      <c r="HXL614" s="175"/>
      <c r="HXM614" s="175"/>
      <c r="HXN614" s="175"/>
      <c r="HXO614" s="175"/>
      <c r="HXP614" s="175"/>
      <c r="HXQ614" s="175"/>
      <c r="HXR614" s="175"/>
      <c r="HXS614" s="175"/>
      <c r="HXT614" s="175"/>
      <c r="HXU614" s="175"/>
      <c r="HXV614" s="175"/>
      <c r="HXW614" s="175"/>
      <c r="HXX614" s="175"/>
      <c r="HXY614" s="175"/>
      <c r="HXZ614" s="175"/>
      <c r="HYA614" s="175"/>
      <c r="HYB614" s="175"/>
      <c r="HYC614" s="175"/>
      <c r="HYD614" s="175"/>
      <c r="HYE614" s="175"/>
      <c r="HYF614" s="175"/>
      <c r="HYG614" s="175"/>
      <c r="HYH614" s="175"/>
      <c r="HYI614" s="175"/>
      <c r="HYJ614" s="175"/>
      <c r="HYK614" s="175"/>
      <c r="HYL614" s="175"/>
      <c r="HYM614" s="175"/>
      <c r="HYN614" s="175"/>
      <c r="HYO614" s="175"/>
      <c r="HYP614" s="175"/>
      <c r="HYQ614" s="175"/>
      <c r="HYR614" s="175"/>
      <c r="HYS614" s="175"/>
      <c r="HYT614" s="175"/>
      <c r="HYU614" s="175"/>
      <c r="HYV614" s="175"/>
      <c r="HYW614" s="175"/>
      <c r="HYX614" s="175"/>
      <c r="HYY614" s="175"/>
      <c r="HYZ614" s="175"/>
      <c r="HZA614" s="175"/>
      <c r="HZB614" s="175"/>
      <c r="HZC614" s="175"/>
      <c r="HZD614" s="175"/>
      <c r="HZE614" s="175"/>
      <c r="HZF614" s="175"/>
      <c r="HZG614" s="175"/>
      <c r="HZH614" s="175"/>
      <c r="HZI614" s="175"/>
      <c r="HZJ614" s="175"/>
      <c r="HZK614" s="175"/>
      <c r="HZL614" s="175"/>
      <c r="HZM614" s="175"/>
      <c r="HZN614" s="175"/>
      <c r="HZO614" s="175"/>
      <c r="HZP614" s="175"/>
      <c r="HZQ614" s="175"/>
      <c r="HZR614" s="175"/>
      <c r="HZS614" s="175"/>
      <c r="HZT614" s="175"/>
      <c r="HZU614" s="175"/>
      <c r="HZV614" s="175"/>
      <c r="HZW614" s="175"/>
      <c r="HZX614" s="175"/>
      <c r="HZY614" s="175"/>
      <c r="HZZ614" s="175"/>
      <c r="IAA614" s="175"/>
      <c r="IAB614" s="175"/>
      <c r="IAC614" s="175"/>
      <c r="IAD614" s="175"/>
      <c r="IAE614" s="175"/>
      <c r="IAF614" s="175"/>
      <c r="IAG614" s="175"/>
      <c r="IAH614" s="175"/>
      <c r="IAI614" s="175"/>
      <c r="IAJ614" s="175"/>
      <c r="IAK614" s="175"/>
      <c r="IAL614" s="175"/>
      <c r="IAM614" s="175"/>
      <c r="IAN614" s="175"/>
      <c r="IAO614" s="175"/>
      <c r="IAP614" s="175"/>
      <c r="IAQ614" s="175"/>
      <c r="IAR614" s="175"/>
      <c r="IAS614" s="175"/>
      <c r="IAT614" s="175"/>
      <c r="IAU614" s="175"/>
      <c r="IAV614" s="175"/>
      <c r="IAW614" s="175"/>
      <c r="IAX614" s="175"/>
      <c r="IAY614" s="175"/>
      <c r="IAZ614" s="175"/>
      <c r="IBA614" s="175"/>
      <c r="IBB614" s="175"/>
      <c r="IBC614" s="175"/>
      <c r="IBD614" s="175"/>
      <c r="IBE614" s="175"/>
      <c r="IBF614" s="175"/>
      <c r="IBG614" s="175"/>
      <c r="IBH614" s="175"/>
      <c r="IBI614" s="175"/>
      <c r="IBJ614" s="175"/>
      <c r="IBK614" s="175"/>
      <c r="IBL614" s="175"/>
      <c r="IBM614" s="175"/>
      <c r="IBN614" s="175"/>
      <c r="IBO614" s="175"/>
      <c r="IBP614" s="175"/>
      <c r="IBQ614" s="175"/>
      <c r="IBR614" s="175"/>
      <c r="IBS614" s="175"/>
      <c r="IBT614" s="175"/>
      <c r="IBU614" s="175"/>
      <c r="IBV614" s="175"/>
      <c r="IBW614" s="175"/>
      <c r="IBX614" s="175"/>
      <c r="IBY614" s="175"/>
      <c r="IBZ614" s="175"/>
      <c r="ICA614" s="175"/>
      <c r="ICB614" s="175"/>
      <c r="ICC614" s="175"/>
      <c r="ICD614" s="175"/>
      <c r="ICE614" s="175"/>
      <c r="ICF614" s="175"/>
      <c r="ICG614" s="175"/>
      <c r="ICH614" s="175"/>
      <c r="ICI614" s="175"/>
      <c r="ICJ614" s="175"/>
      <c r="ICK614" s="175"/>
      <c r="ICL614" s="175"/>
      <c r="ICM614" s="175"/>
      <c r="ICN614" s="175"/>
      <c r="ICO614" s="175"/>
      <c r="ICP614" s="175"/>
      <c r="ICQ614" s="175"/>
      <c r="ICR614" s="175"/>
      <c r="ICS614" s="175"/>
      <c r="ICT614" s="175"/>
      <c r="ICU614" s="175"/>
      <c r="ICV614" s="175"/>
      <c r="ICW614" s="175"/>
      <c r="ICX614" s="175"/>
      <c r="ICY614" s="175"/>
      <c r="ICZ614" s="175"/>
      <c r="IDA614" s="175"/>
      <c r="IDB614" s="175"/>
      <c r="IDC614" s="175"/>
      <c r="IDD614" s="175"/>
      <c r="IDE614" s="175"/>
      <c r="IDF614" s="175"/>
      <c r="IDG614" s="175"/>
      <c r="IDH614" s="175"/>
      <c r="IDI614" s="175"/>
      <c r="IDJ614" s="175"/>
      <c r="IDK614" s="175"/>
      <c r="IDL614" s="175"/>
      <c r="IDM614" s="175"/>
      <c r="IDN614" s="175"/>
      <c r="IDO614" s="175"/>
      <c r="IDP614" s="175"/>
      <c r="IDQ614" s="175"/>
      <c r="IDR614" s="175"/>
      <c r="IDS614" s="175"/>
      <c r="IDT614" s="175"/>
      <c r="IDU614" s="175"/>
      <c r="IDV614" s="175"/>
      <c r="IDW614" s="175"/>
      <c r="IDX614" s="175"/>
      <c r="IDY614" s="175"/>
      <c r="IDZ614" s="175"/>
      <c r="IEA614" s="175"/>
      <c r="IEB614" s="175"/>
      <c r="IEC614" s="175"/>
      <c r="IED614" s="175"/>
      <c r="IEE614" s="175"/>
      <c r="IEF614" s="175"/>
      <c r="IEG614" s="175"/>
      <c r="IEH614" s="175"/>
      <c r="IEI614" s="175"/>
      <c r="IEJ614" s="175"/>
      <c r="IEK614" s="175"/>
      <c r="IEL614" s="175"/>
      <c r="IEM614" s="175"/>
      <c r="IEN614" s="175"/>
      <c r="IEO614" s="175"/>
      <c r="IEP614" s="175"/>
      <c r="IEQ614" s="175"/>
      <c r="IER614" s="175"/>
      <c r="IES614" s="175"/>
      <c r="IET614" s="175"/>
      <c r="IEU614" s="175"/>
      <c r="IEV614" s="175"/>
      <c r="IEW614" s="175"/>
      <c r="IEX614" s="175"/>
      <c r="IEY614" s="175"/>
      <c r="IEZ614" s="175"/>
      <c r="IFA614" s="175"/>
      <c r="IFB614" s="175"/>
      <c r="IFC614" s="175"/>
      <c r="IFD614" s="175"/>
      <c r="IFE614" s="175"/>
      <c r="IFF614" s="175"/>
      <c r="IFG614" s="175"/>
      <c r="IFH614" s="175"/>
      <c r="IFI614" s="175"/>
      <c r="IFJ614" s="175"/>
      <c r="IFK614" s="175"/>
      <c r="IFL614" s="175"/>
      <c r="IFM614" s="175"/>
      <c r="IFN614" s="175"/>
      <c r="IFO614" s="175"/>
      <c r="IFP614" s="175"/>
      <c r="IFQ614" s="175"/>
      <c r="IFR614" s="175"/>
      <c r="IFS614" s="175"/>
      <c r="IFT614" s="175"/>
      <c r="IFU614" s="175"/>
      <c r="IFV614" s="175"/>
      <c r="IFW614" s="175"/>
      <c r="IFX614" s="175"/>
      <c r="IFY614" s="175"/>
      <c r="IFZ614" s="175"/>
      <c r="IGA614" s="175"/>
      <c r="IGB614" s="175"/>
      <c r="IGC614" s="175"/>
      <c r="IGD614" s="175"/>
      <c r="IGE614" s="175"/>
      <c r="IGF614" s="175"/>
      <c r="IGG614" s="175"/>
      <c r="IGH614" s="175"/>
      <c r="IGI614" s="175"/>
      <c r="IGJ614" s="175"/>
      <c r="IGK614" s="175"/>
      <c r="IGL614" s="175"/>
      <c r="IGM614" s="175"/>
      <c r="IGN614" s="175"/>
      <c r="IGO614" s="175"/>
      <c r="IGP614" s="175"/>
      <c r="IGQ614" s="175"/>
      <c r="IGR614" s="175"/>
      <c r="IGS614" s="175"/>
      <c r="IGT614" s="175"/>
      <c r="IGU614" s="175"/>
      <c r="IGV614" s="175"/>
      <c r="IGW614" s="175"/>
      <c r="IGX614" s="175"/>
      <c r="IGY614" s="175"/>
      <c r="IGZ614" s="175"/>
      <c r="IHA614" s="175"/>
      <c r="IHB614" s="175"/>
      <c r="IHC614" s="175"/>
      <c r="IHD614" s="175"/>
      <c r="IHE614" s="175"/>
      <c r="IHF614" s="175"/>
      <c r="IHG614" s="175"/>
      <c r="IHH614" s="175"/>
      <c r="IHI614" s="175"/>
      <c r="IHJ614" s="175"/>
      <c r="IHK614" s="175"/>
      <c r="IHL614" s="175"/>
      <c r="IHM614" s="175"/>
      <c r="IHN614" s="175"/>
      <c r="IHO614" s="175"/>
      <c r="IHP614" s="175"/>
      <c r="IHQ614" s="175"/>
      <c r="IHR614" s="175"/>
      <c r="IHS614" s="175"/>
      <c r="IHT614" s="175"/>
      <c r="IHU614" s="175"/>
      <c r="IHV614" s="175"/>
      <c r="IHW614" s="175"/>
      <c r="IHX614" s="175"/>
      <c r="IHY614" s="175"/>
      <c r="IHZ614" s="175"/>
      <c r="IIA614" s="175"/>
      <c r="IIB614" s="175"/>
      <c r="IIC614" s="175"/>
      <c r="IID614" s="175"/>
      <c r="IIE614" s="175"/>
      <c r="IIF614" s="175"/>
      <c r="IIG614" s="175"/>
      <c r="IIH614" s="175"/>
      <c r="III614" s="175"/>
      <c r="IIJ614" s="175"/>
      <c r="IIK614" s="175"/>
      <c r="IIL614" s="175"/>
      <c r="IIM614" s="175"/>
      <c r="IIN614" s="175"/>
      <c r="IIO614" s="175"/>
      <c r="IIP614" s="175"/>
      <c r="IIQ614" s="175"/>
      <c r="IIR614" s="175"/>
      <c r="IIS614" s="175"/>
      <c r="IIT614" s="175"/>
      <c r="IIU614" s="175"/>
      <c r="IIV614" s="175"/>
      <c r="IIW614" s="175"/>
      <c r="IIX614" s="175"/>
      <c r="IIY614" s="175"/>
      <c r="IIZ614" s="175"/>
      <c r="IJA614" s="175"/>
      <c r="IJB614" s="175"/>
      <c r="IJC614" s="175"/>
      <c r="IJD614" s="175"/>
      <c r="IJE614" s="175"/>
      <c r="IJF614" s="175"/>
      <c r="IJG614" s="175"/>
      <c r="IJH614" s="175"/>
      <c r="IJI614" s="175"/>
      <c r="IJJ614" s="175"/>
      <c r="IJK614" s="175"/>
      <c r="IJL614" s="175"/>
      <c r="IJM614" s="175"/>
      <c r="IJN614" s="175"/>
      <c r="IJO614" s="175"/>
      <c r="IJP614" s="175"/>
      <c r="IJQ614" s="175"/>
      <c r="IJR614" s="175"/>
      <c r="IJS614" s="175"/>
      <c r="IJT614" s="175"/>
      <c r="IJU614" s="175"/>
      <c r="IJV614" s="175"/>
      <c r="IJW614" s="175"/>
      <c r="IJX614" s="175"/>
      <c r="IJY614" s="175"/>
      <c r="IJZ614" s="175"/>
      <c r="IKA614" s="175"/>
      <c r="IKB614" s="175"/>
      <c r="IKC614" s="175"/>
      <c r="IKD614" s="175"/>
      <c r="IKE614" s="175"/>
      <c r="IKF614" s="175"/>
      <c r="IKG614" s="175"/>
      <c r="IKH614" s="175"/>
      <c r="IKI614" s="175"/>
      <c r="IKJ614" s="175"/>
      <c r="IKK614" s="175"/>
      <c r="IKL614" s="175"/>
      <c r="IKM614" s="175"/>
      <c r="IKN614" s="175"/>
      <c r="IKO614" s="175"/>
      <c r="IKP614" s="175"/>
      <c r="IKQ614" s="175"/>
      <c r="IKR614" s="175"/>
      <c r="IKS614" s="175"/>
      <c r="IKT614" s="175"/>
      <c r="IKU614" s="175"/>
      <c r="IKV614" s="175"/>
      <c r="IKW614" s="175"/>
      <c r="IKX614" s="175"/>
      <c r="IKY614" s="175"/>
      <c r="IKZ614" s="175"/>
      <c r="ILA614" s="175"/>
      <c r="ILB614" s="175"/>
      <c r="ILC614" s="175"/>
      <c r="ILD614" s="175"/>
      <c r="ILE614" s="175"/>
      <c r="ILF614" s="175"/>
      <c r="ILG614" s="175"/>
      <c r="ILH614" s="175"/>
      <c r="ILI614" s="175"/>
      <c r="ILJ614" s="175"/>
      <c r="ILK614" s="175"/>
      <c r="ILL614" s="175"/>
      <c r="ILM614" s="175"/>
      <c r="ILN614" s="175"/>
      <c r="ILO614" s="175"/>
      <c r="ILP614" s="175"/>
      <c r="ILQ614" s="175"/>
      <c r="ILR614" s="175"/>
      <c r="ILS614" s="175"/>
      <c r="ILT614" s="175"/>
      <c r="ILU614" s="175"/>
      <c r="ILV614" s="175"/>
      <c r="ILW614" s="175"/>
      <c r="ILX614" s="175"/>
      <c r="ILY614" s="175"/>
      <c r="ILZ614" s="175"/>
      <c r="IMA614" s="175"/>
      <c r="IMB614" s="175"/>
      <c r="IMC614" s="175"/>
      <c r="IMD614" s="175"/>
      <c r="IME614" s="175"/>
      <c r="IMF614" s="175"/>
      <c r="IMG614" s="175"/>
      <c r="IMH614" s="175"/>
      <c r="IMI614" s="175"/>
      <c r="IMJ614" s="175"/>
      <c r="IMK614" s="175"/>
      <c r="IML614" s="175"/>
      <c r="IMM614" s="175"/>
      <c r="IMN614" s="175"/>
      <c r="IMO614" s="175"/>
      <c r="IMP614" s="175"/>
      <c r="IMQ614" s="175"/>
      <c r="IMR614" s="175"/>
      <c r="IMS614" s="175"/>
      <c r="IMT614" s="175"/>
      <c r="IMU614" s="175"/>
      <c r="IMV614" s="175"/>
      <c r="IMW614" s="175"/>
      <c r="IMX614" s="175"/>
      <c r="IMY614" s="175"/>
      <c r="IMZ614" s="175"/>
      <c r="INA614" s="175"/>
      <c r="INB614" s="175"/>
      <c r="INC614" s="175"/>
      <c r="IND614" s="175"/>
      <c r="INE614" s="175"/>
      <c r="INF614" s="175"/>
      <c r="ING614" s="175"/>
      <c r="INH614" s="175"/>
      <c r="INI614" s="175"/>
      <c r="INJ614" s="175"/>
      <c r="INK614" s="175"/>
      <c r="INL614" s="175"/>
      <c r="INM614" s="175"/>
      <c r="INN614" s="175"/>
      <c r="INO614" s="175"/>
      <c r="INP614" s="175"/>
      <c r="INQ614" s="175"/>
      <c r="INR614" s="175"/>
      <c r="INS614" s="175"/>
      <c r="INT614" s="175"/>
      <c r="INU614" s="175"/>
      <c r="INV614" s="175"/>
      <c r="INW614" s="175"/>
      <c r="INX614" s="175"/>
      <c r="INY614" s="175"/>
      <c r="INZ614" s="175"/>
      <c r="IOA614" s="175"/>
      <c r="IOB614" s="175"/>
      <c r="IOC614" s="175"/>
      <c r="IOD614" s="175"/>
      <c r="IOE614" s="175"/>
      <c r="IOF614" s="175"/>
      <c r="IOG614" s="175"/>
      <c r="IOH614" s="175"/>
      <c r="IOI614" s="175"/>
      <c r="IOJ614" s="175"/>
      <c r="IOK614" s="175"/>
      <c r="IOL614" s="175"/>
      <c r="IOM614" s="175"/>
      <c r="ION614" s="175"/>
      <c r="IOO614" s="175"/>
      <c r="IOP614" s="175"/>
      <c r="IOQ614" s="175"/>
      <c r="IOR614" s="175"/>
      <c r="IOS614" s="175"/>
      <c r="IOT614" s="175"/>
      <c r="IOU614" s="175"/>
      <c r="IOV614" s="175"/>
      <c r="IOW614" s="175"/>
      <c r="IOX614" s="175"/>
      <c r="IOY614" s="175"/>
      <c r="IOZ614" s="175"/>
      <c r="IPA614" s="175"/>
      <c r="IPB614" s="175"/>
      <c r="IPC614" s="175"/>
      <c r="IPD614" s="175"/>
      <c r="IPE614" s="175"/>
      <c r="IPF614" s="175"/>
      <c r="IPG614" s="175"/>
      <c r="IPH614" s="175"/>
      <c r="IPI614" s="175"/>
      <c r="IPJ614" s="175"/>
      <c r="IPK614" s="175"/>
      <c r="IPL614" s="175"/>
      <c r="IPM614" s="175"/>
      <c r="IPN614" s="175"/>
      <c r="IPO614" s="175"/>
      <c r="IPP614" s="175"/>
      <c r="IPQ614" s="175"/>
      <c r="IPR614" s="175"/>
      <c r="IPS614" s="175"/>
      <c r="IPT614" s="175"/>
      <c r="IPU614" s="175"/>
      <c r="IPV614" s="175"/>
      <c r="IPW614" s="175"/>
      <c r="IPX614" s="175"/>
      <c r="IPY614" s="175"/>
      <c r="IPZ614" s="175"/>
      <c r="IQA614" s="175"/>
      <c r="IQB614" s="175"/>
      <c r="IQC614" s="175"/>
      <c r="IQD614" s="175"/>
      <c r="IQE614" s="175"/>
      <c r="IQF614" s="175"/>
      <c r="IQG614" s="175"/>
      <c r="IQH614" s="175"/>
      <c r="IQI614" s="175"/>
      <c r="IQJ614" s="175"/>
      <c r="IQK614" s="175"/>
      <c r="IQL614" s="175"/>
      <c r="IQM614" s="175"/>
      <c r="IQN614" s="175"/>
      <c r="IQO614" s="175"/>
      <c r="IQP614" s="175"/>
      <c r="IQQ614" s="175"/>
      <c r="IQR614" s="175"/>
      <c r="IQS614" s="175"/>
      <c r="IQT614" s="175"/>
      <c r="IQU614" s="175"/>
      <c r="IQV614" s="175"/>
      <c r="IQW614" s="175"/>
      <c r="IQX614" s="175"/>
      <c r="IQY614" s="175"/>
      <c r="IQZ614" s="175"/>
      <c r="IRA614" s="175"/>
      <c r="IRB614" s="175"/>
      <c r="IRC614" s="175"/>
      <c r="IRD614" s="175"/>
      <c r="IRE614" s="175"/>
      <c r="IRF614" s="175"/>
      <c r="IRG614" s="175"/>
      <c r="IRH614" s="175"/>
      <c r="IRI614" s="175"/>
      <c r="IRJ614" s="175"/>
      <c r="IRK614" s="175"/>
      <c r="IRL614" s="175"/>
      <c r="IRM614" s="175"/>
      <c r="IRN614" s="175"/>
      <c r="IRO614" s="175"/>
      <c r="IRP614" s="175"/>
      <c r="IRQ614" s="175"/>
      <c r="IRR614" s="175"/>
      <c r="IRS614" s="175"/>
      <c r="IRT614" s="175"/>
      <c r="IRU614" s="175"/>
      <c r="IRV614" s="175"/>
      <c r="IRW614" s="175"/>
      <c r="IRX614" s="175"/>
      <c r="IRY614" s="175"/>
      <c r="IRZ614" s="175"/>
      <c r="ISA614" s="175"/>
      <c r="ISB614" s="175"/>
      <c r="ISC614" s="175"/>
      <c r="ISD614" s="175"/>
      <c r="ISE614" s="175"/>
      <c r="ISF614" s="175"/>
      <c r="ISG614" s="175"/>
      <c r="ISH614" s="175"/>
      <c r="ISI614" s="175"/>
      <c r="ISJ614" s="175"/>
      <c r="ISK614" s="175"/>
      <c r="ISL614" s="175"/>
      <c r="ISM614" s="175"/>
      <c r="ISN614" s="175"/>
      <c r="ISO614" s="175"/>
      <c r="ISP614" s="175"/>
      <c r="ISQ614" s="175"/>
      <c r="ISR614" s="175"/>
      <c r="ISS614" s="175"/>
      <c r="IST614" s="175"/>
      <c r="ISU614" s="175"/>
      <c r="ISV614" s="175"/>
      <c r="ISW614" s="175"/>
      <c r="ISX614" s="175"/>
      <c r="ISY614" s="175"/>
      <c r="ISZ614" s="175"/>
      <c r="ITA614" s="175"/>
      <c r="ITB614" s="175"/>
      <c r="ITC614" s="175"/>
      <c r="ITD614" s="175"/>
      <c r="ITE614" s="175"/>
      <c r="ITF614" s="175"/>
      <c r="ITG614" s="175"/>
      <c r="ITH614" s="175"/>
      <c r="ITI614" s="175"/>
      <c r="ITJ614" s="175"/>
      <c r="ITK614" s="175"/>
      <c r="ITL614" s="175"/>
      <c r="ITM614" s="175"/>
      <c r="ITN614" s="175"/>
      <c r="ITO614" s="175"/>
      <c r="ITP614" s="175"/>
      <c r="ITQ614" s="175"/>
      <c r="ITR614" s="175"/>
      <c r="ITS614" s="175"/>
      <c r="ITT614" s="175"/>
      <c r="ITU614" s="175"/>
      <c r="ITV614" s="175"/>
      <c r="ITW614" s="175"/>
      <c r="ITX614" s="175"/>
      <c r="ITY614" s="175"/>
      <c r="ITZ614" s="175"/>
      <c r="IUA614" s="175"/>
      <c r="IUB614" s="175"/>
      <c r="IUC614" s="175"/>
      <c r="IUD614" s="175"/>
      <c r="IUE614" s="175"/>
      <c r="IUF614" s="175"/>
      <c r="IUG614" s="175"/>
      <c r="IUH614" s="175"/>
      <c r="IUI614" s="175"/>
      <c r="IUJ614" s="175"/>
      <c r="IUK614" s="175"/>
      <c r="IUL614" s="175"/>
      <c r="IUM614" s="175"/>
      <c r="IUN614" s="175"/>
      <c r="IUO614" s="175"/>
      <c r="IUP614" s="175"/>
      <c r="IUQ614" s="175"/>
      <c r="IUR614" s="175"/>
      <c r="IUS614" s="175"/>
      <c r="IUT614" s="175"/>
      <c r="IUU614" s="175"/>
      <c r="IUV614" s="175"/>
      <c r="IUW614" s="175"/>
      <c r="IUX614" s="175"/>
      <c r="IUY614" s="175"/>
      <c r="IUZ614" s="175"/>
      <c r="IVA614" s="175"/>
      <c r="IVB614" s="175"/>
      <c r="IVC614" s="175"/>
      <c r="IVD614" s="175"/>
      <c r="IVE614" s="175"/>
      <c r="IVF614" s="175"/>
      <c r="IVG614" s="175"/>
      <c r="IVH614" s="175"/>
      <c r="IVI614" s="175"/>
      <c r="IVJ614" s="175"/>
      <c r="IVK614" s="175"/>
      <c r="IVL614" s="175"/>
      <c r="IVM614" s="175"/>
      <c r="IVN614" s="175"/>
      <c r="IVO614" s="175"/>
      <c r="IVP614" s="175"/>
      <c r="IVQ614" s="175"/>
      <c r="IVR614" s="175"/>
      <c r="IVS614" s="175"/>
      <c r="IVT614" s="175"/>
      <c r="IVU614" s="175"/>
      <c r="IVV614" s="175"/>
      <c r="IVW614" s="175"/>
      <c r="IVX614" s="175"/>
      <c r="IVY614" s="175"/>
      <c r="IVZ614" s="175"/>
      <c r="IWA614" s="175"/>
      <c r="IWB614" s="175"/>
      <c r="IWC614" s="175"/>
      <c r="IWD614" s="175"/>
      <c r="IWE614" s="175"/>
      <c r="IWF614" s="175"/>
      <c r="IWG614" s="175"/>
      <c r="IWH614" s="175"/>
      <c r="IWI614" s="175"/>
      <c r="IWJ614" s="175"/>
      <c r="IWK614" s="175"/>
      <c r="IWL614" s="175"/>
      <c r="IWM614" s="175"/>
      <c r="IWN614" s="175"/>
      <c r="IWO614" s="175"/>
      <c r="IWP614" s="175"/>
      <c r="IWQ614" s="175"/>
      <c r="IWR614" s="175"/>
      <c r="IWS614" s="175"/>
      <c r="IWT614" s="175"/>
      <c r="IWU614" s="175"/>
      <c r="IWV614" s="175"/>
      <c r="IWW614" s="175"/>
      <c r="IWX614" s="175"/>
      <c r="IWY614" s="175"/>
      <c r="IWZ614" s="175"/>
      <c r="IXA614" s="175"/>
      <c r="IXB614" s="175"/>
      <c r="IXC614" s="175"/>
      <c r="IXD614" s="175"/>
      <c r="IXE614" s="175"/>
      <c r="IXF614" s="175"/>
      <c r="IXG614" s="175"/>
      <c r="IXH614" s="175"/>
      <c r="IXI614" s="175"/>
      <c r="IXJ614" s="175"/>
      <c r="IXK614" s="175"/>
      <c r="IXL614" s="175"/>
      <c r="IXM614" s="175"/>
      <c r="IXN614" s="175"/>
      <c r="IXO614" s="175"/>
      <c r="IXP614" s="175"/>
      <c r="IXQ614" s="175"/>
      <c r="IXR614" s="175"/>
      <c r="IXS614" s="175"/>
      <c r="IXT614" s="175"/>
      <c r="IXU614" s="175"/>
      <c r="IXV614" s="175"/>
      <c r="IXW614" s="175"/>
      <c r="IXX614" s="175"/>
      <c r="IXY614" s="175"/>
      <c r="IXZ614" s="175"/>
      <c r="IYA614" s="175"/>
      <c r="IYB614" s="175"/>
      <c r="IYC614" s="175"/>
      <c r="IYD614" s="175"/>
      <c r="IYE614" s="175"/>
      <c r="IYF614" s="175"/>
      <c r="IYG614" s="175"/>
      <c r="IYH614" s="175"/>
      <c r="IYI614" s="175"/>
      <c r="IYJ614" s="175"/>
      <c r="IYK614" s="175"/>
      <c r="IYL614" s="175"/>
      <c r="IYM614" s="175"/>
      <c r="IYN614" s="175"/>
      <c r="IYO614" s="175"/>
      <c r="IYP614" s="175"/>
      <c r="IYQ614" s="175"/>
      <c r="IYR614" s="175"/>
      <c r="IYS614" s="175"/>
      <c r="IYT614" s="175"/>
      <c r="IYU614" s="175"/>
      <c r="IYV614" s="175"/>
      <c r="IYW614" s="175"/>
      <c r="IYX614" s="175"/>
      <c r="IYY614" s="175"/>
      <c r="IYZ614" s="175"/>
      <c r="IZA614" s="175"/>
      <c r="IZB614" s="175"/>
      <c r="IZC614" s="175"/>
      <c r="IZD614" s="175"/>
      <c r="IZE614" s="175"/>
      <c r="IZF614" s="175"/>
      <c r="IZG614" s="175"/>
      <c r="IZH614" s="175"/>
      <c r="IZI614" s="175"/>
      <c r="IZJ614" s="175"/>
      <c r="IZK614" s="175"/>
      <c r="IZL614" s="175"/>
      <c r="IZM614" s="175"/>
      <c r="IZN614" s="175"/>
      <c r="IZO614" s="175"/>
      <c r="IZP614" s="175"/>
      <c r="IZQ614" s="175"/>
      <c r="IZR614" s="175"/>
      <c r="IZS614" s="175"/>
      <c r="IZT614" s="175"/>
      <c r="IZU614" s="175"/>
      <c r="IZV614" s="175"/>
      <c r="IZW614" s="175"/>
      <c r="IZX614" s="175"/>
      <c r="IZY614" s="175"/>
      <c r="IZZ614" s="175"/>
      <c r="JAA614" s="175"/>
      <c r="JAB614" s="175"/>
      <c r="JAC614" s="175"/>
      <c r="JAD614" s="175"/>
      <c r="JAE614" s="175"/>
      <c r="JAF614" s="175"/>
      <c r="JAG614" s="175"/>
      <c r="JAH614" s="175"/>
      <c r="JAI614" s="175"/>
      <c r="JAJ614" s="175"/>
      <c r="JAK614" s="175"/>
      <c r="JAL614" s="175"/>
      <c r="JAM614" s="175"/>
      <c r="JAN614" s="175"/>
      <c r="JAO614" s="175"/>
      <c r="JAP614" s="175"/>
      <c r="JAQ614" s="175"/>
      <c r="JAR614" s="175"/>
      <c r="JAS614" s="175"/>
      <c r="JAT614" s="175"/>
      <c r="JAU614" s="175"/>
      <c r="JAV614" s="175"/>
      <c r="JAW614" s="175"/>
      <c r="JAX614" s="175"/>
      <c r="JAY614" s="175"/>
      <c r="JAZ614" s="175"/>
      <c r="JBA614" s="175"/>
      <c r="JBB614" s="175"/>
      <c r="JBC614" s="175"/>
      <c r="JBD614" s="175"/>
      <c r="JBE614" s="175"/>
      <c r="JBF614" s="175"/>
      <c r="JBG614" s="175"/>
      <c r="JBH614" s="175"/>
      <c r="JBI614" s="175"/>
      <c r="JBJ614" s="175"/>
      <c r="JBK614" s="175"/>
      <c r="JBL614" s="175"/>
      <c r="JBM614" s="175"/>
      <c r="JBN614" s="175"/>
      <c r="JBO614" s="175"/>
      <c r="JBP614" s="175"/>
      <c r="JBQ614" s="175"/>
      <c r="JBR614" s="175"/>
      <c r="JBS614" s="175"/>
      <c r="JBT614" s="175"/>
      <c r="JBU614" s="175"/>
      <c r="JBV614" s="175"/>
      <c r="JBW614" s="175"/>
      <c r="JBX614" s="175"/>
      <c r="JBY614" s="175"/>
      <c r="JBZ614" s="175"/>
      <c r="JCA614" s="175"/>
      <c r="JCB614" s="175"/>
      <c r="JCC614" s="175"/>
      <c r="JCD614" s="175"/>
      <c r="JCE614" s="175"/>
      <c r="JCF614" s="175"/>
      <c r="JCG614" s="175"/>
      <c r="JCH614" s="175"/>
      <c r="JCI614" s="175"/>
      <c r="JCJ614" s="175"/>
      <c r="JCK614" s="175"/>
      <c r="JCL614" s="175"/>
      <c r="JCM614" s="175"/>
      <c r="JCN614" s="175"/>
      <c r="JCO614" s="175"/>
      <c r="JCP614" s="175"/>
      <c r="JCQ614" s="175"/>
      <c r="JCR614" s="175"/>
      <c r="JCS614" s="175"/>
      <c r="JCT614" s="175"/>
      <c r="JCU614" s="175"/>
      <c r="JCV614" s="175"/>
      <c r="JCW614" s="175"/>
      <c r="JCX614" s="175"/>
      <c r="JCY614" s="175"/>
      <c r="JCZ614" s="175"/>
      <c r="JDA614" s="175"/>
      <c r="JDB614" s="175"/>
      <c r="JDC614" s="175"/>
      <c r="JDD614" s="175"/>
      <c r="JDE614" s="175"/>
      <c r="JDF614" s="175"/>
      <c r="JDG614" s="175"/>
      <c r="JDH614" s="175"/>
      <c r="JDI614" s="175"/>
      <c r="JDJ614" s="175"/>
      <c r="JDK614" s="175"/>
      <c r="JDL614" s="175"/>
      <c r="JDM614" s="175"/>
      <c r="JDN614" s="175"/>
      <c r="JDO614" s="175"/>
      <c r="JDP614" s="175"/>
      <c r="JDQ614" s="175"/>
      <c r="JDR614" s="175"/>
      <c r="JDS614" s="175"/>
      <c r="JDT614" s="175"/>
      <c r="JDU614" s="175"/>
      <c r="JDV614" s="175"/>
      <c r="JDW614" s="175"/>
      <c r="JDX614" s="175"/>
      <c r="JDY614" s="175"/>
      <c r="JDZ614" s="175"/>
      <c r="JEA614" s="175"/>
      <c r="JEB614" s="175"/>
      <c r="JEC614" s="175"/>
      <c r="JED614" s="175"/>
      <c r="JEE614" s="175"/>
      <c r="JEF614" s="175"/>
      <c r="JEG614" s="175"/>
      <c r="JEH614" s="175"/>
      <c r="JEI614" s="175"/>
      <c r="JEJ614" s="175"/>
      <c r="JEK614" s="175"/>
      <c r="JEL614" s="175"/>
      <c r="JEM614" s="175"/>
      <c r="JEN614" s="175"/>
      <c r="JEO614" s="175"/>
      <c r="JEP614" s="175"/>
      <c r="JEQ614" s="175"/>
      <c r="JER614" s="175"/>
      <c r="JES614" s="175"/>
      <c r="JET614" s="175"/>
      <c r="JEU614" s="175"/>
      <c r="JEV614" s="175"/>
      <c r="JEW614" s="175"/>
      <c r="JEX614" s="175"/>
      <c r="JEY614" s="175"/>
      <c r="JEZ614" s="175"/>
      <c r="JFA614" s="175"/>
      <c r="JFB614" s="175"/>
      <c r="JFC614" s="175"/>
      <c r="JFD614" s="175"/>
      <c r="JFE614" s="175"/>
      <c r="JFF614" s="175"/>
      <c r="JFG614" s="175"/>
      <c r="JFH614" s="175"/>
      <c r="JFI614" s="175"/>
      <c r="JFJ614" s="175"/>
      <c r="JFK614" s="175"/>
      <c r="JFL614" s="175"/>
      <c r="JFM614" s="175"/>
      <c r="JFN614" s="175"/>
      <c r="JFO614" s="175"/>
      <c r="JFP614" s="175"/>
      <c r="JFQ614" s="175"/>
      <c r="JFR614" s="175"/>
      <c r="JFS614" s="175"/>
      <c r="JFT614" s="175"/>
      <c r="JFU614" s="175"/>
      <c r="JFV614" s="175"/>
      <c r="JFW614" s="175"/>
      <c r="JFX614" s="175"/>
      <c r="JFY614" s="175"/>
      <c r="JFZ614" s="175"/>
      <c r="JGA614" s="175"/>
      <c r="JGB614" s="175"/>
      <c r="JGC614" s="175"/>
      <c r="JGD614" s="175"/>
      <c r="JGE614" s="175"/>
      <c r="JGF614" s="175"/>
      <c r="JGG614" s="175"/>
      <c r="JGH614" s="175"/>
      <c r="JGI614" s="175"/>
      <c r="JGJ614" s="175"/>
      <c r="JGK614" s="175"/>
      <c r="JGL614" s="175"/>
      <c r="JGM614" s="175"/>
      <c r="JGN614" s="175"/>
      <c r="JGO614" s="175"/>
      <c r="JGP614" s="175"/>
      <c r="JGQ614" s="175"/>
      <c r="JGR614" s="175"/>
      <c r="JGS614" s="175"/>
      <c r="JGT614" s="175"/>
      <c r="JGU614" s="175"/>
      <c r="JGV614" s="175"/>
      <c r="JGW614" s="175"/>
      <c r="JGX614" s="175"/>
      <c r="JGY614" s="175"/>
      <c r="JGZ614" s="175"/>
      <c r="JHA614" s="175"/>
      <c r="JHB614" s="175"/>
      <c r="JHC614" s="175"/>
      <c r="JHD614" s="175"/>
      <c r="JHE614" s="175"/>
      <c r="JHF614" s="175"/>
      <c r="JHG614" s="175"/>
      <c r="JHH614" s="175"/>
      <c r="JHI614" s="175"/>
      <c r="JHJ614" s="175"/>
      <c r="JHK614" s="175"/>
      <c r="JHL614" s="175"/>
      <c r="JHM614" s="175"/>
      <c r="JHN614" s="175"/>
      <c r="JHO614" s="175"/>
      <c r="JHP614" s="175"/>
      <c r="JHQ614" s="175"/>
      <c r="JHR614" s="175"/>
      <c r="JHS614" s="175"/>
      <c r="JHT614" s="175"/>
      <c r="JHU614" s="175"/>
      <c r="JHV614" s="175"/>
      <c r="JHW614" s="175"/>
      <c r="JHX614" s="175"/>
      <c r="JHY614" s="175"/>
      <c r="JHZ614" s="175"/>
      <c r="JIA614" s="175"/>
      <c r="JIB614" s="175"/>
      <c r="JIC614" s="175"/>
      <c r="JID614" s="175"/>
      <c r="JIE614" s="175"/>
      <c r="JIF614" s="175"/>
      <c r="JIG614" s="175"/>
      <c r="JIH614" s="175"/>
      <c r="JII614" s="175"/>
      <c r="JIJ614" s="175"/>
      <c r="JIK614" s="175"/>
      <c r="JIL614" s="175"/>
      <c r="JIM614" s="175"/>
      <c r="JIN614" s="175"/>
      <c r="JIO614" s="175"/>
      <c r="JIP614" s="175"/>
      <c r="JIQ614" s="175"/>
      <c r="JIR614" s="175"/>
      <c r="JIS614" s="175"/>
      <c r="JIT614" s="175"/>
      <c r="JIU614" s="175"/>
      <c r="JIV614" s="175"/>
      <c r="JIW614" s="175"/>
      <c r="JIX614" s="175"/>
      <c r="JIY614" s="175"/>
      <c r="JIZ614" s="175"/>
      <c r="JJA614" s="175"/>
      <c r="JJB614" s="175"/>
      <c r="JJC614" s="175"/>
      <c r="JJD614" s="175"/>
      <c r="JJE614" s="175"/>
      <c r="JJF614" s="175"/>
      <c r="JJG614" s="175"/>
      <c r="JJH614" s="175"/>
      <c r="JJI614" s="175"/>
      <c r="JJJ614" s="175"/>
      <c r="JJK614" s="175"/>
      <c r="JJL614" s="175"/>
      <c r="JJM614" s="175"/>
      <c r="JJN614" s="175"/>
      <c r="JJO614" s="175"/>
      <c r="JJP614" s="175"/>
      <c r="JJQ614" s="175"/>
      <c r="JJR614" s="175"/>
      <c r="JJS614" s="175"/>
      <c r="JJT614" s="175"/>
      <c r="JJU614" s="175"/>
      <c r="JJV614" s="175"/>
      <c r="JJW614" s="175"/>
      <c r="JJX614" s="175"/>
      <c r="JJY614" s="175"/>
      <c r="JJZ614" s="175"/>
      <c r="JKA614" s="175"/>
      <c r="JKB614" s="175"/>
      <c r="JKC614" s="175"/>
      <c r="JKD614" s="175"/>
      <c r="JKE614" s="175"/>
      <c r="JKF614" s="175"/>
      <c r="JKG614" s="175"/>
      <c r="JKH614" s="175"/>
      <c r="JKI614" s="175"/>
      <c r="JKJ614" s="175"/>
      <c r="JKK614" s="175"/>
      <c r="JKL614" s="175"/>
      <c r="JKM614" s="175"/>
      <c r="JKN614" s="175"/>
      <c r="JKO614" s="175"/>
      <c r="JKP614" s="175"/>
      <c r="JKQ614" s="175"/>
      <c r="JKR614" s="175"/>
      <c r="JKS614" s="175"/>
      <c r="JKT614" s="175"/>
      <c r="JKU614" s="175"/>
      <c r="JKV614" s="175"/>
      <c r="JKW614" s="175"/>
      <c r="JKX614" s="175"/>
      <c r="JKY614" s="175"/>
      <c r="JKZ614" s="175"/>
      <c r="JLA614" s="175"/>
      <c r="JLB614" s="175"/>
      <c r="JLC614" s="175"/>
      <c r="JLD614" s="175"/>
      <c r="JLE614" s="175"/>
      <c r="JLF614" s="175"/>
      <c r="JLG614" s="175"/>
      <c r="JLH614" s="175"/>
      <c r="JLI614" s="175"/>
      <c r="JLJ614" s="175"/>
      <c r="JLK614" s="175"/>
      <c r="JLL614" s="175"/>
      <c r="JLM614" s="175"/>
      <c r="JLN614" s="175"/>
      <c r="JLO614" s="175"/>
      <c r="JLP614" s="175"/>
      <c r="JLQ614" s="175"/>
      <c r="JLR614" s="175"/>
      <c r="JLS614" s="175"/>
      <c r="JLT614" s="175"/>
      <c r="JLU614" s="175"/>
      <c r="JLV614" s="175"/>
      <c r="JLW614" s="175"/>
      <c r="JLX614" s="175"/>
      <c r="JLY614" s="175"/>
      <c r="JLZ614" s="175"/>
      <c r="JMA614" s="175"/>
      <c r="JMB614" s="175"/>
      <c r="JMC614" s="175"/>
      <c r="JMD614" s="175"/>
      <c r="JME614" s="175"/>
      <c r="JMF614" s="175"/>
      <c r="JMG614" s="175"/>
      <c r="JMH614" s="175"/>
      <c r="JMI614" s="175"/>
      <c r="JMJ614" s="175"/>
      <c r="JMK614" s="175"/>
      <c r="JML614" s="175"/>
      <c r="JMM614" s="175"/>
      <c r="JMN614" s="175"/>
      <c r="JMO614" s="175"/>
      <c r="JMP614" s="175"/>
      <c r="JMQ614" s="175"/>
      <c r="JMR614" s="175"/>
      <c r="JMS614" s="175"/>
      <c r="JMT614" s="175"/>
      <c r="JMU614" s="175"/>
      <c r="JMV614" s="175"/>
      <c r="JMW614" s="175"/>
      <c r="JMX614" s="175"/>
      <c r="JMY614" s="175"/>
      <c r="JMZ614" s="175"/>
      <c r="JNA614" s="175"/>
      <c r="JNB614" s="175"/>
      <c r="JNC614" s="175"/>
      <c r="JND614" s="175"/>
      <c r="JNE614" s="175"/>
      <c r="JNF614" s="175"/>
      <c r="JNG614" s="175"/>
      <c r="JNH614" s="175"/>
      <c r="JNI614" s="175"/>
      <c r="JNJ614" s="175"/>
      <c r="JNK614" s="175"/>
      <c r="JNL614" s="175"/>
      <c r="JNM614" s="175"/>
      <c r="JNN614" s="175"/>
      <c r="JNO614" s="175"/>
      <c r="JNP614" s="175"/>
      <c r="JNQ614" s="175"/>
      <c r="JNR614" s="175"/>
      <c r="JNS614" s="175"/>
      <c r="JNT614" s="175"/>
      <c r="JNU614" s="175"/>
      <c r="JNV614" s="175"/>
      <c r="JNW614" s="175"/>
      <c r="JNX614" s="175"/>
      <c r="JNY614" s="175"/>
      <c r="JNZ614" s="175"/>
      <c r="JOA614" s="175"/>
      <c r="JOB614" s="175"/>
      <c r="JOC614" s="175"/>
      <c r="JOD614" s="175"/>
      <c r="JOE614" s="175"/>
      <c r="JOF614" s="175"/>
      <c r="JOG614" s="175"/>
      <c r="JOH614" s="175"/>
      <c r="JOI614" s="175"/>
      <c r="JOJ614" s="175"/>
      <c r="JOK614" s="175"/>
      <c r="JOL614" s="175"/>
      <c r="JOM614" s="175"/>
      <c r="JON614" s="175"/>
      <c r="JOO614" s="175"/>
      <c r="JOP614" s="175"/>
      <c r="JOQ614" s="175"/>
      <c r="JOR614" s="175"/>
      <c r="JOS614" s="175"/>
      <c r="JOT614" s="175"/>
      <c r="JOU614" s="175"/>
      <c r="JOV614" s="175"/>
      <c r="JOW614" s="175"/>
      <c r="JOX614" s="175"/>
      <c r="JOY614" s="175"/>
      <c r="JOZ614" s="175"/>
      <c r="JPA614" s="175"/>
      <c r="JPB614" s="175"/>
      <c r="JPC614" s="175"/>
      <c r="JPD614" s="175"/>
      <c r="JPE614" s="175"/>
      <c r="JPF614" s="175"/>
      <c r="JPG614" s="175"/>
      <c r="JPH614" s="175"/>
      <c r="JPI614" s="175"/>
      <c r="JPJ614" s="175"/>
      <c r="JPK614" s="175"/>
      <c r="JPL614" s="175"/>
      <c r="JPM614" s="175"/>
      <c r="JPN614" s="175"/>
      <c r="JPO614" s="175"/>
      <c r="JPP614" s="175"/>
      <c r="JPQ614" s="175"/>
      <c r="JPR614" s="175"/>
      <c r="JPS614" s="175"/>
      <c r="JPT614" s="175"/>
      <c r="JPU614" s="175"/>
      <c r="JPV614" s="175"/>
      <c r="JPW614" s="175"/>
      <c r="JPX614" s="175"/>
      <c r="JPY614" s="175"/>
      <c r="JPZ614" s="175"/>
      <c r="JQA614" s="175"/>
      <c r="JQB614" s="175"/>
      <c r="JQC614" s="175"/>
      <c r="JQD614" s="175"/>
      <c r="JQE614" s="175"/>
      <c r="JQF614" s="175"/>
      <c r="JQG614" s="175"/>
      <c r="JQH614" s="175"/>
      <c r="JQI614" s="175"/>
      <c r="JQJ614" s="175"/>
      <c r="JQK614" s="175"/>
      <c r="JQL614" s="175"/>
      <c r="JQM614" s="175"/>
      <c r="JQN614" s="175"/>
      <c r="JQO614" s="175"/>
      <c r="JQP614" s="175"/>
      <c r="JQQ614" s="175"/>
      <c r="JQR614" s="175"/>
      <c r="JQS614" s="175"/>
      <c r="JQT614" s="175"/>
      <c r="JQU614" s="175"/>
      <c r="JQV614" s="175"/>
      <c r="JQW614" s="175"/>
      <c r="JQX614" s="175"/>
      <c r="JQY614" s="175"/>
      <c r="JQZ614" s="175"/>
      <c r="JRA614" s="175"/>
      <c r="JRB614" s="175"/>
      <c r="JRC614" s="175"/>
      <c r="JRD614" s="175"/>
      <c r="JRE614" s="175"/>
      <c r="JRF614" s="175"/>
      <c r="JRG614" s="175"/>
      <c r="JRH614" s="175"/>
      <c r="JRI614" s="175"/>
      <c r="JRJ614" s="175"/>
      <c r="JRK614" s="175"/>
      <c r="JRL614" s="175"/>
      <c r="JRM614" s="175"/>
      <c r="JRN614" s="175"/>
      <c r="JRO614" s="175"/>
      <c r="JRP614" s="175"/>
      <c r="JRQ614" s="175"/>
      <c r="JRR614" s="175"/>
      <c r="JRS614" s="175"/>
      <c r="JRT614" s="175"/>
      <c r="JRU614" s="175"/>
      <c r="JRV614" s="175"/>
      <c r="JRW614" s="175"/>
      <c r="JRX614" s="175"/>
      <c r="JRY614" s="175"/>
      <c r="JRZ614" s="175"/>
      <c r="JSA614" s="175"/>
      <c r="JSB614" s="175"/>
      <c r="JSC614" s="175"/>
      <c r="JSD614" s="175"/>
      <c r="JSE614" s="175"/>
      <c r="JSF614" s="175"/>
      <c r="JSG614" s="175"/>
      <c r="JSH614" s="175"/>
      <c r="JSI614" s="175"/>
      <c r="JSJ614" s="175"/>
      <c r="JSK614" s="175"/>
      <c r="JSL614" s="175"/>
      <c r="JSM614" s="175"/>
      <c r="JSN614" s="175"/>
      <c r="JSO614" s="175"/>
      <c r="JSP614" s="175"/>
      <c r="JSQ614" s="175"/>
      <c r="JSR614" s="175"/>
      <c r="JSS614" s="175"/>
      <c r="JST614" s="175"/>
      <c r="JSU614" s="175"/>
      <c r="JSV614" s="175"/>
      <c r="JSW614" s="175"/>
      <c r="JSX614" s="175"/>
      <c r="JSY614" s="175"/>
      <c r="JSZ614" s="175"/>
      <c r="JTA614" s="175"/>
      <c r="JTB614" s="175"/>
      <c r="JTC614" s="175"/>
      <c r="JTD614" s="175"/>
      <c r="JTE614" s="175"/>
      <c r="JTF614" s="175"/>
      <c r="JTG614" s="175"/>
      <c r="JTH614" s="175"/>
      <c r="JTI614" s="175"/>
      <c r="JTJ614" s="175"/>
      <c r="JTK614" s="175"/>
      <c r="JTL614" s="175"/>
      <c r="JTM614" s="175"/>
      <c r="JTN614" s="175"/>
      <c r="JTO614" s="175"/>
      <c r="JTP614" s="175"/>
      <c r="JTQ614" s="175"/>
      <c r="JTR614" s="175"/>
      <c r="JTS614" s="175"/>
      <c r="JTT614" s="175"/>
      <c r="JTU614" s="175"/>
      <c r="JTV614" s="175"/>
      <c r="JTW614" s="175"/>
      <c r="JTX614" s="175"/>
      <c r="JTY614" s="175"/>
      <c r="JTZ614" s="175"/>
      <c r="JUA614" s="175"/>
      <c r="JUB614" s="175"/>
      <c r="JUC614" s="175"/>
      <c r="JUD614" s="175"/>
      <c r="JUE614" s="175"/>
      <c r="JUF614" s="175"/>
      <c r="JUG614" s="175"/>
      <c r="JUH614" s="175"/>
      <c r="JUI614" s="175"/>
      <c r="JUJ614" s="175"/>
      <c r="JUK614" s="175"/>
      <c r="JUL614" s="175"/>
      <c r="JUM614" s="175"/>
      <c r="JUN614" s="175"/>
      <c r="JUO614" s="175"/>
      <c r="JUP614" s="175"/>
      <c r="JUQ614" s="175"/>
      <c r="JUR614" s="175"/>
      <c r="JUS614" s="175"/>
      <c r="JUT614" s="175"/>
      <c r="JUU614" s="175"/>
      <c r="JUV614" s="175"/>
      <c r="JUW614" s="175"/>
      <c r="JUX614" s="175"/>
      <c r="JUY614" s="175"/>
      <c r="JUZ614" s="175"/>
      <c r="JVA614" s="175"/>
      <c r="JVB614" s="175"/>
      <c r="JVC614" s="175"/>
      <c r="JVD614" s="175"/>
      <c r="JVE614" s="175"/>
      <c r="JVF614" s="175"/>
      <c r="JVG614" s="175"/>
      <c r="JVH614" s="175"/>
      <c r="JVI614" s="175"/>
      <c r="JVJ614" s="175"/>
      <c r="JVK614" s="175"/>
      <c r="JVL614" s="175"/>
      <c r="JVM614" s="175"/>
      <c r="JVN614" s="175"/>
      <c r="JVO614" s="175"/>
      <c r="JVP614" s="175"/>
      <c r="JVQ614" s="175"/>
      <c r="JVR614" s="175"/>
      <c r="JVS614" s="175"/>
      <c r="JVT614" s="175"/>
      <c r="JVU614" s="175"/>
      <c r="JVV614" s="175"/>
      <c r="JVW614" s="175"/>
      <c r="JVX614" s="175"/>
      <c r="JVY614" s="175"/>
      <c r="JVZ614" s="175"/>
      <c r="JWA614" s="175"/>
      <c r="JWB614" s="175"/>
      <c r="JWC614" s="175"/>
      <c r="JWD614" s="175"/>
      <c r="JWE614" s="175"/>
      <c r="JWF614" s="175"/>
      <c r="JWG614" s="175"/>
      <c r="JWH614" s="175"/>
      <c r="JWI614" s="175"/>
      <c r="JWJ614" s="175"/>
      <c r="JWK614" s="175"/>
      <c r="JWL614" s="175"/>
      <c r="JWM614" s="175"/>
      <c r="JWN614" s="175"/>
      <c r="JWO614" s="175"/>
      <c r="JWP614" s="175"/>
      <c r="JWQ614" s="175"/>
      <c r="JWR614" s="175"/>
      <c r="JWS614" s="175"/>
      <c r="JWT614" s="175"/>
      <c r="JWU614" s="175"/>
      <c r="JWV614" s="175"/>
      <c r="JWW614" s="175"/>
      <c r="JWX614" s="175"/>
      <c r="JWY614" s="175"/>
      <c r="JWZ614" s="175"/>
      <c r="JXA614" s="175"/>
      <c r="JXB614" s="175"/>
      <c r="JXC614" s="175"/>
      <c r="JXD614" s="175"/>
      <c r="JXE614" s="175"/>
      <c r="JXF614" s="175"/>
      <c r="JXG614" s="175"/>
      <c r="JXH614" s="175"/>
      <c r="JXI614" s="175"/>
      <c r="JXJ614" s="175"/>
      <c r="JXK614" s="175"/>
      <c r="JXL614" s="175"/>
      <c r="JXM614" s="175"/>
      <c r="JXN614" s="175"/>
      <c r="JXO614" s="175"/>
      <c r="JXP614" s="175"/>
      <c r="JXQ614" s="175"/>
      <c r="JXR614" s="175"/>
      <c r="JXS614" s="175"/>
      <c r="JXT614" s="175"/>
      <c r="JXU614" s="175"/>
      <c r="JXV614" s="175"/>
      <c r="JXW614" s="175"/>
      <c r="JXX614" s="175"/>
      <c r="JXY614" s="175"/>
      <c r="JXZ614" s="175"/>
      <c r="JYA614" s="175"/>
      <c r="JYB614" s="175"/>
      <c r="JYC614" s="175"/>
      <c r="JYD614" s="175"/>
      <c r="JYE614" s="175"/>
      <c r="JYF614" s="175"/>
      <c r="JYG614" s="175"/>
      <c r="JYH614" s="175"/>
      <c r="JYI614" s="175"/>
      <c r="JYJ614" s="175"/>
      <c r="JYK614" s="175"/>
      <c r="JYL614" s="175"/>
      <c r="JYM614" s="175"/>
      <c r="JYN614" s="175"/>
      <c r="JYO614" s="175"/>
      <c r="JYP614" s="175"/>
      <c r="JYQ614" s="175"/>
      <c r="JYR614" s="175"/>
      <c r="JYS614" s="175"/>
      <c r="JYT614" s="175"/>
      <c r="JYU614" s="175"/>
      <c r="JYV614" s="175"/>
      <c r="JYW614" s="175"/>
      <c r="JYX614" s="175"/>
      <c r="JYY614" s="175"/>
      <c r="JYZ614" s="175"/>
      <c r="JZA614" s="175"/>
      <c r="JZB614" s="175"/>
      <c r="JZC614" s="175"/>
      <c r="JZD614" s="175"/>
      <c r="JZE614" s="175"/>
      <c r="JZF614" s="175"/>
      <c r="JZG614" s="175"/>
      <c r="JZH614" s="175"/>
      <c r="JZI614" s="175"/>
      <c r="JZJ614" s="175"/>
      <c r="JZK614" s="175"/>
      <c r="JZL614" s="175"/>
      <c r="JZM614" s="175"/>
      <c r="JZN614" s="175"/>
      <c r="JZO614" s="175"/>
      <c r="JZP614" s="175"/>
      <c r="JZQ614" s="175"/>
      <c r="JZR614" s="175"/>
      <c r="JZS614" s="175"/>
      <c r="JZT614" s="175"/>
      <c r="JZU614" s="175"/>
      <c r="JZV614" s="175"/>
      <c r="JZW614" s="175"/>
      <c r="JZX614" s="175"/>
      <c r="JZY614" s="175"/>
      <c r="JZZ614" s="175"/>
      <c r="KAA614" s="175"/>
      <c r="KAB614" s="175"/>
      <c r="KAC614" s="175"/>
      <c r="KAD614" s="175"/>
      <c r="KAE614" s="175"/>
      <c r="KAF614" s="175"/>
      <c r="KAG614" s="175"/>
      <c r="KAH614" s="175"/>
      <c r="KAI614" s="175"/>
      <c r="KAJ614" s="175"/>
      <c r="KAK614" s="175"/>
      <c r="KAL614" s="175"/>
      <c r="KAM614" s="175"/>
      <c r="KAN614" s="175"/>
      <c r="KAO614" s="175"/>
      <c r="KAP614" s="175"/>
      <c r="KAQ614" s="175"/>
      <c r="KAR614" s="175"/>
      <c r="KAS614" s="175"/>
      <c r="KAT614" s="175"/>
      <c r="KAU614" s="175"/>
      <c r="KAV614" s="175"/>
      <c r="KAW614" s="175"/>
      <c r="KAX614" s="175"/>
      <c r="KAY614" s="175"/>
      <c r="KAZ614" s="175"/>
      <c r="KBA614" s="175"/>
      <c r="KBB614" s="175"/>
      <c r="KBC614" s="175"/>
      <c r="KBD614" s="175"/>
      <c r="KBE614" s="175"/>
      <c r="KBF614" s="175"/>
      <c r="KBG614" s="175"/>
      <c r="KBH614" s="175"/>
      <c r="KBI614" s="175"/>
      <c r="KBJ614" s="175"/>
      <c r="KBK614" s="175"/>
      <c r="KBL614" s="175"/>
      <c r="KBM614" s="175"/>
      <c r="KBN614" s="175"/>
      <c r="KBO614" s="175"/>
      <c r="KBP614" s="175"/>
      <c r="KBQ614" s="175"/>
      <c r="KBR614" s="175"/>
      <c r="KBS614" s="175"/>
      <c r="KBT614" s="175"/>
      <c r="KBU614" s="175"/>
      <c r="KBV614" s="175"/>
      <c r="KBW614" s="175"/>
      <c r="KBX614" s="175"/>
      <c r="KBY614" s="175"/>
      <c r="KBZ614" s="175"/>
      <c r="KCA614" s="175"/>
      <c r="KCB614" s="175"/>
      <c r="KCC614" s="175"/>
      <c r="KCD614" s="175"/>
      <c r="KCE614" s="175"/>
      <c r="KCF614" s="175"/>
      <c r="KCG614" s="175"/>
      <c r="KCH614" s="175"/>
      <c r="KCI614" s="175"/>
      <c r="KCJ614" s="175"/>
      <c r="KCK614" s="175"/>
      <c r="KCL614" s="175"/>
      <c r="KCM614" s="175"/>
      <c r="KCN614" s="175"/>
      <c r="KCO614" s="175"/>
      <c r="KCP614" s="175"/>
      <c r="KCQ614" s="175"/>
      <c r="KCR614" s="175"/>
      <c r="KCS614" s="175"/>
      <c r="KCT614" s="175"/>
      <c r="KCU614" s="175"/>
      <c r="KCV614" s="175"/>
      <c r="KCW614" s="175"/>
      <c r="KCX614" s="175"/>
      <c r="KCY614" s="175"/>
      <c r="KCZ614" s="175"/>
      <c r="KDA614" s="175"/>
      <c r="KDB614" s="175"/>
      <c r="KDC614" s="175"/>
      <c r="KDD614" s="175"/>
      <c r="KDE614" s="175"/>
      <c r="KDF614" s="175"/>
      <c r="KDG614" s="175"/>
      <c r="KDH614" s="175"/>
      <c r="KDI614" s="175"/>
      <c r="KDJ614" s="175"/>
      <c r="KDK614" s="175"/>
      <c r="KDL614" s="175"/>
      <c r="KDM614" s="175"/>
      <c r="KDN614" s="175"/>
      <c r="KDO614" s="175"/>
      <c r="KDP614" s="175"/>
      <c r="KDQ614" s="175"/>
      <c r="KDR614" s="175"/>
      <c r="KDS614" s="175"/>
      <c r="KDT614" s="175"/>
      <c r="KDU614" s="175"/>
      <c r="KDV614" s="175"/>
      <c r="KDW614" s="175"/>
      <c r="KDX614" s="175"/>
      <c r="KDY614" s="175"/>
      <c r="KDZ614" s="175"/>
      <c r="KEA614" s="175"/>
      <c r="KEB614" s="175"/>
      <c r="KEC614" s="175"/>
      <c r="KED614" s="175"/>
      <c r="KEE614" s="175"/>
      <c r="KEF614" s="175"/>
      <c r="KEG614" s="175"/>
      <c r="KEH614" s="175"/>
      <c r="KEI614" s="175"/>
      <c r="KEJ614" s="175"/>
      <c r="KEK614" s="175"/>
      <c r="KEL614" s="175"/>
      <c r="KEM614" s="175"/>
      <c r="KEN614" s="175"/>
      <c r="KEO614" s="175"/>
      <c r="KEP614" s="175"/>
      <c r="KEQ614" s="175"/>
      <c r="KER614" s="175"/>
      <c r="KES614" s="175"/>
      <c r="KET614" s="175"/>
      <c r="KEU614" s="175"/>
      <c r="KEV614" s="175"/>
      <c r="KEW614" s="175"/>
      <c r="KEX614" s="175"/>
      <c r="KEY614" s="175"/>
      <c r="KEZ614" s="175"/>
      <c r="KFA614" s="175"/>
      <c r="KFB614" s="175"/>
      <c r="KFC614" s="175"/>
      <c r="KFD614" s="175"/>
      <c r="KFE614" s="175"/>
      <c r="KFF614" s="175"/>
      <c r="KFG614" s="175"/>
      <c r="KFH614" s="175"/>
      <c r="KFI614" s="175"/>
      <c r="KFJ614" s="175"/>
      <c r="KFK614" s="175"/>
      <c r="KFL614" s="175"/>
      <c r="KFM614" s="175"/>
      <c r="KFN614" s="175"/>
      <c r="KFO614" s="175"/>
      <c r="KFP614" s="175"/>
      <c r="KFQ614" s="175"/>
      <c r="KFR614" s="175"/>
      <c r="KFS614" s="175"/>
      <c r="KFT614" s="175"/>
      <c r="KFU614" s="175"/>
      <c r="KFV614" s="175"/>
      <c r="KFW614" s="175"/>
      <c r="KFX614" s="175"/>
      <c r="KFY614" s="175"/>
      <c r="KFZ614" s="175"/>
      <c r="KGA614" s="175"/>
      <c r="KGB614" s="175"/>
      <c r="KGC614" s="175"/>
      <c r="KGD614" s="175"/>
      <c r="KGE614" s="175"/>
      <c r="KGF614" s="175"/>
      <c r="KGG614" s="175"/>
      <c r="KGH614" s="175"/>
      <c r="KGI614" s="175"/>
      <c r="KGJ614" s="175"/>
      <c r="KGK614" s="175"/>
      <c r="KGL614" s="175"/>
      <c r="KGM614" s="175"/>
      <c r="KGN614" s="175"/>
      <c r="KGO614" s="175"/>
      <c r="KGP614" s="175"/>
      <c r="KGQ614" s="175"/>
      <c r="KGR614" s="175"/>
      <c r="KGS614" s="175"/>
      <c r="KGT614" s="175"/>
      <c r="KGU614" s="175"/>
      <c r="KGV614" s="175"/>
      <c r="KGW614" s="175"/>
      <c r="KGX614" s="175"/>
      <c r="KGY614" s="175"/>
      <c r="KGZ614" s="175"/>
      <c r="KHA614" s="175"/>
      <c r="KHB614" s="175"/>
      <c r="KHC614" s="175"/>
      <c r="KHD614" s="175"/>
      <c r="KHE614" s="175"/>
      <c r="KHF614" s="175"/>
      <c r="KHG614" s="175"/>
      <c r="KHH614" s="175"/>
      <c r="KHI614" s="175"/>
      <c r="KHJ614" s="175"/>
      <c r="KHK614" s="175"/>
      <c r="KHL614" s="175"/>
      <c r="KHM614" s="175"/>
      <c r="KHN614" s="175"/>
      <c r="KHO614" s="175"/>
      <c r="KHP614" s="175"/>
      <c r="KHQ614" s="175"/>
      <c r="KHR614" s="175"/>
      <c r="KHS614" s="175"/>
      <c r="KHT614" s="175"/>
      <c r="KHU614" s="175"/>
      <c r="KHV614" s="175"/>
      <c r="KHW614" s="175"/>
      <c r="KHX614" s="175"/>
      <c r="KHY614" s="175"/>
      <c r="KHZ614" s="175"/>
      <c r="KIA614" s="175"/>
      <c r="KIB614" s="175"/>
      <c r="KIC614" s="175"/>
      <c r="KID614" s="175"/>
      <c r="KIE614" s="175"/>
      <c r="KIF614" s="175"/>
      <c r="KIG614" s="175"/>
      <c r="KIH614" s="175"/>
      <c r="KII614" s="175"/>
      <c r="KIJ614" s="175"/>
      <c r="KIK614" s="175"/>
      <c r="KIL614" s="175"/>
      <c r="KIM614" s="175"/>
      <c r="KIN614" s="175"/>
      <c r="KIO614" s="175"/>
      <c r="KIP614" s="175"/>
      <c r="KIQ614" s="175"/>
      <c r="KIR614" s="175"/>
      <c r="KIS614" s="175"/>
      <c r="KIT614" s="175"/>
      <c r="KIU614" s="175"/>
      <c r="KIV614" s="175"/>
      <c r="KIW614" s="175"/>
      <c r="KIX614" s="175"/>
      <c r="KIY614" s="175"/>
      <c r="KIZ614" s="175"/>
      <c r="KJA614" s="175"/>
      <c r="KJB614" s="175"/>
      <c r="KJC614" s="175"/>
      <c r="KJD614" s="175"/>
      <c r="KJE614" s="175"/>
      <c r="KJF614" s="175"/>
      <c r="KJG614" s="175"/>
      <c r="KJH614" s="175"/>
      <c r="KJI614" s="175"/>
      <c r="KJJ614" s="175"/>
      <c r="KJK614" s="175"/>
      <c r="KJL614" s="175"/>
      <c r="KJM614" s="175"/>
      <c r="KJN614" s="175"/>
      <c r="KJO614" s="175"/>
      <c r="KJP614" s="175"/>
      <c r="KJQ614" s="175"/>
      <c r="KJR614" s="175"/>
      <c r="KJS614" s="175"/>
      <c r="KJT614" s="175"/>
      <c r="KJU614" s="175"/>
      <c r="KJV614" s="175"/>
      <c r="KJW614" s="175"/>
      <c r="KJX614" s="175"/>
      <c r="KJY614" s="175"/>
      <c r="KJZ614" s="175"/>
      <c r="KKA614" s="175"/>
      <c r="KKB614" s="175"/>
      <c r="KKC614" s="175"/>
      <c r="KKD614" s="175"/>
      <c r="KKE614" s="175"/>
      <c r="KKF614" s="175"/>
      <c r="KKG614" s="175"/>
      <c r="KKH614" s="175"/>
      <c r="KKI614" s="175"/>
      <c r="KKJ614" s="175"/>
      <c r="KKK614" s="175"/>
      <c r="KKL614" s="175"/>
      <c r="KKM614" s="175"/>
      <c r="KKN614" s="175"/>
      <c r="KKO614" s="175"/>
      <c r="KKP614" s="175"/>
      <c r="KKQ614" s="175"/>
      <c r="KKR614" s="175"/>
      <c r="KKS614" s="175"/>
      <c r="KKT614" s="175"/>
      <c r="KKU614" s="175"/>
      <c r="KKV614" s="175"/>
      <c r="KKW614" s="175"/>
      <c r="KKX614" s="175"/>
      <c r="KKY614" s="175"/>
      <c r="KKZ614" s="175"/>
      <c r="KLA614" s="175"/>
      <c r="KLB614" s="175"/>
      <c r="KLC614" s="175"/>
      <c r="KLD614" s="175"/>
      <c r="KLE614" s="175"/>
      <c r="KLF614" s="175"/>
      <c r="KLG614" s="175"/>
      <c r="KLH614" s="175"/>
      <c r="KLI614" s="175"/>
      <c r="KLJ614" s="175"/>
      <c r="KLK614" s="175"/>
      <c r="KLL614" s="175"/>
      <c r="KLM614" s="175"/>
      <c r="KLN614" s="175"/>
      <c r="KLO614" s="175"/>
      <c r="KLP614" s="175"/>
      <c r="KLQ614" s="175"/>
      <c r="KLR614" s="175"/>
      <c r="KLS614" s="175"/>
      <c r="KLT614" s="175"/>
      <c r="KLU614" s="175"/>
      <c r="KLV614" s="175"/>
      <c r="KLW614" s="175"/>
      <c r="KLX614" s="175"/>
      <c r="KLY614" s="175"/>
      <c r="KLZ614" s="175"/>
      <c r="KMA614" s="175"/>
      <c r="KMB614" s="175"/>
      <c r="KMC614" s="175"/>
      <c r="KMD614" s="175"/>
      <c r="KME614" s="175"/>
      <c r="KMF614" s="175"/>
      <c r="KMG614" s="175"/>
      <c r="KMH614" s="175"/>
      <c r="KMI614" s="175"/>
      <c r="KMJ614" s="175"/>
      <c r="KMK614" s="175"/>
      <c r="KML614" s="175"/>
      <c r="KMM614" s="175"/>
      <c r="KMN614" s="175"/>
      <c r="KMO614" s="175"/>
      <c r="KMP614" s="175"/>
      <c r="KMQ614" s="175"/>
      <c r="KMR614" s="175"/>
      <c r="KMS614" s="175"/>
      <c r="KMT614" s="175"/>
      <c r="KMU614" s="175"/>
      <c r="KMV614" s="175"/>
      <c r="KMW614" s="175"/>
      <c r="KMX614" s="175"/>
      <c r="KMY614" s="175"/>
      <c r="KMZ614" s="175"/>
      <c r="KNA614" s="175"/>
      <c r="KNB614" s="175"/>
      <c r="KNC614" s="175"/>
      <c r="KND614" s="175"/>
      <c r="KNE614" s="175"/>
      <c r="KNF614" s="175"/>
      <c r="KNG614" s="175"/>
      <c r="KNH614" s="175"/>
      <c r="KNI614" s="175"/>
      <c r="KNJ614" s="175"/>
      <c r="KNK614" s="175"/>
      <c r="KNL614" s="175"/>
      <c r="KNM614" s="175"/>
      <c r="KNN614" s="175"/>
      <c r="KNO614" s="175"/>
      <c r="KNP614" s="175"/>
      <c r="KNQ614" s="175"/>
      <c r="KNR614" s="175"/>
      <c r="KNS614" s="175"/>
      <c r="KNT614" s="175"/>
      <c r="KNU614" s="175"/>
      <c r="KNV614" s="175"/>
      <c r="KNW614" s="175"/>
      <c r="KNX614" s="175"/>
      <c r="KNY614" s="175"/>
      <c r="KNZ614" s="175"/>
      <c r="KOA614" s="175"/>
      <c r="KOB614" s="175"/>
      <c r="KOC614" s="175"/>
      <c r="KOD614" s="175"/>
      <c r="KOE614" s="175"/>
      <c r="KOF614" s="175"/>
      <c r="KOG614" s="175"/>
      <c r="KOH614" s="175"/>
      <c r="KOI614" s="175"/>
      <c r="KOJ614" s="175"/>
      <c r="KOK614" s="175"/>
      <c r="KOL614" s="175"/>
      <c r="KOM614" s="175"/>
      <c r="KON614" s="175"/>
      <c r="KOO614" s="175"/>
      <c r="KOP614" s="175"/>
      <c r="KOQ614" s="175"/>
      <c r="KOR614" s="175"/>
      <c r="KOS614" s="175"/>
      <c r="KOT614" s="175"/>
      <c r="KOU614" s="175"/>
      <c r="KOV614" s="175"/>
      <c r="KOW614" s="175"/>
      <c r="KOX614" s="175"/>
      <c r="KOY614" s="175"/>
      <c r="KOZ614" s="175"/>
      <c r="KPA614" s="175"/>
      <c r="KPB614" s="175"/>
      <c r="KPC614" s="175"/>
      <c r="KPD614" s="175"/>
      <c r="KPE614" s="175"/>
      <c r="KPF614" s="175"/>
      <c r="KPG614" s="175"/>
      <c r="KPH614" s="175"/>
      <c r="KPI614" s="175"/>
      <c r="KPJ614" s="175"/>
      <c r="KPK614" s="175"/>
      <c r="KPL614" s="175"/>
      <c r="KPM614" s="175"/>
      <c r="KPN614" s="175"/>
      <c r="KPO614" s="175"/>
      <c r="KPP614" s="175"/>
      <c r="KPQ614" s="175"/>
      <c r="KPR614" s="175"/>
      <c r="KPS614" s="175"/>
      <c r="KPT614" s="175"/>
      <c r="KPU614" s="175"/>
      <c r="KPV614" s="175"/>
      <c r="KPW614" s="175"/>
      <c r="KPX614" s="175"/>
      <c r="KPY614" s="175"/>
      <c r="KPZ614" s="175"/>
      <c r="KQA614" s="175"/>
      <c r="KQB614" s="175"/>
      <c r="KQC614" s="175"/>
      <c r="KQD614" s="175"/>
      <c r="KQE614" s="175"/>
      <c r="KQF614" s="175"/>
      <c r="KQG614" s="175"/>
      <c r="KQH614" s="175"/>
      <c r="KQI614" s="175"/>
      <c r="KQJ614" s="175"/>
      <c r="KQK614" s="175"/>
      <c r="KQL614" s="175"/>
      <c r="KQM614" s="175"/>
      <c r="KQN614" s="175"/>
      <c r="KQO614" s="175"/>
      <c r="KQP614" s="175"/>
      <c r="KQQ614" s="175"/>
      <c r="KQR614" s="175"/>
      <c r="KQS614" s="175"/>
      <c r="KQT614" s="175"/>
      <c r="KQU614" s="175"/>
      <c r="KQV614" s="175"/>
      <c r="KQW614" s="175"/>
      <c r="KQX614" s="175"/>
      <c r="KQY614" s="175"/>
      <c r="KQZ614" s="175"/>
      <c r="KRA614" s="175"/>
      <c r="KRB614" s="175"/>
      <c r="KRC614" s="175"/>
      <c r="KRD614" s="175"/>
      <c r="KRE614" s="175"/>
      <c r="KRF614" s="175"/>
      <c r="KRG614" s="175"/>
      <c r="KRH614" s="175"/>
      <c r="KRI614" s="175"/>
      <c r="KRJ614" s="175"/>
      <c r="KRK614" s="175"/>
      <c r="KRL614" s="175"/>
      <c r="KRM614" s="175"/>
      <c r="KRN614" s="175"/>
      <c r="KRO614" s="175"/>
      <c r="KRP614" s="175"/>
      <c r="KRQ614" s="175"/>
      <c r="KRR614" s="175"/>
      <c r="KRS614" s="175"/>
      <c r="KRT614" s="175"/>
      <c r="KRU614" s="175"/>
      <c r="KRV614" s="175"/>
      <c r="KRW614" s="175"/>
      <c r="KRX614" s="175"/>
      <c r="KRY614" s="175"/>
      <c r="KRZ614" s="175"/>
      <c r="KSA614" s="175"/>
      <c r="KSB614" s="175"/>
      <c r="KSC614" s="175"/>
      <c r="KSD614" s="175"/>
      <c r="KSE614" s="175"/>
      <c r="KSF614" s="175"/>
      <c r="KSG614" s="175"/>
      <c r="KSH614" s="175"/>
      <c r="KSI614" s="175"/>
      <c r="KSJ614" s="175"/>
      <c r="KSK614" s="175"/>
      <c r="KSL614" s="175"/>
      <c r="KSM614" s="175"/>
      <c r="KSN614" s="175"/>
      <c r="KSO614" s="175"/>
      <c r="KSP614" s="175"/>
      <c r="KSQ614" s="175"/>
      <c r="KSR614" s="175"/>
      <c r="KSS614" s="175"/>
      <c r="KST614" s="175"/>
      <c r="KSU614" s="175"/>
      <c r="KSV614" s="175"/>
      <c r="KSW614" s="175"/>
      <c r="KSX614" s="175"/>
      <c r="KSY614" s="175"/>
      <c r="KSZ614" s="175"/>
      <c r="KTA614" s="175"/>
      <c r="KTB614" s="175"/>
      <c r="KTC614" s="175"/>
      <c r="KTD614" s="175"/>
      <c r="KTE614" s="175"/>
      <c r="KTF614" s="175"/>
      <c r="KTG614" s="175"/>
      <c r="KTH614" s="175"/>
      <c r="KTI614" s="175"/>
      <c r="KTJ614" s="175"/>
      <c r="KTK614" s="175"/>
      <c r="KTL614" s="175"/>
      <c r="KTM614" s="175"/>
      <c r="KTN614" s="175"/>
      <c r="KTO614" s="175"/>
      <c r="KTP614" s="175"/>
      <c r="KTQ614" s="175"/>
      <c r="KTR614" s="175"/>
      <c r="KTS614" s="175"/>
      <c r="KTT614" s="175"/>
      <c r="KTU614" s="175"/>
      <c r="KTV614" s="175"/>
      <c r="KTW614" s="175"/>
      <c r="KTX614" s="175"/>
      <c r="KTY614" s="175"/>
      <c r="KTZ614" s="175"/>
      <c r="KUA614" s="175"/>
      <c r="KUB614" s="175"/>
      <c r="KUC614" s="175"/>
      <c r="KUD614" s="175"/>
      <c r="KUE614" s="175"/>
      <c r="KUF614" s="175"/>
      <c r="KUG614" s="175"/>
      <c r="KUH614" s="175"/>
      <c r="KUI614" s="175"/>
      <c r="KUJ614" s="175"/>
      <c r="KUK614" s="175"/>
      <c r="KUL614" s="175"/>
      <c r="KUM614" s="175"/>
      <c r="KUN614" s="175"/>
      <c r="KUO614" s="175"/>
      <c r="KUP614" s="175"/>
      <c r="KUQ614" s="175"/>
      <c r="KUR614" s="175"/>
      <c r="KUS614" s="175"/>
      <c r="KUT614" s="175"/>
      <c r="KUU614" s="175"/>
      <c r="KUV614" s="175"/>
      <c r="KUW614" s="175"/>
      <c r="KUX614" s="175"/>
      <c r="KUY614" s="175"/>
      <c r="KUZ614" s="175"/>
      <c r="KVA614" s="175"/>
      <c r="KVB614" s="175"/>
      <c r="KVC614" s="175"/>
      <c r="KVD614" s="175"/>
      <c r="KVE614" s="175"/>
      <c r="KVF614" s="175"/>
      <c r="KVG614" s="175"/>
      <c r="KVH614" s="175"/>
      <c r="KVI614" s="175"/>
      <c r="KVJ614" s="175"/>
      <c r="KVK614" s="175"/>
      <c r="KVL614" s="175"/>
      <c r="KVM614" s="175"/>
      <c r="KVN614" s="175"/>
      <c r="KVO614" s="175"/>
      <c r="KVP614" s="175"/>
      <c r="KVQ614" s="175"/>
      <c r="KVR614" s="175"/>
      <c r="KVS614" s="175"/>
      <c r="KVT614" s="175"/>
      <c r="KVU614" s="175"/>
      <c r="KVV614" s="175"/>
      <c r="KVW614" s="175"/>
      <c r="KVX614" s="175"/>
      <c r="KVY614" s="175"/>
      <c r="KVZ614" s="175"/>
      <c r="KWA614" s="175"/>
      <c r="KWB614" s="175"/>
      <c r="KWC614" s="175"/>
      <c r="KWD614" s="175"/>
      <c r="KWE614" s="175"/>
      <c r="KWF614" s="175"/>
      <c r="KWG614" s="175"/>
      <c r="KWH614" s="175"/>
      <c r="KWI614" s="175"/>
      <c r="KWJ614" s="175"/>
      <c r="KWK614" s="175"/>
      <c r="KWL614" s="175"/>
      <c r="KWM614" s="175"/>
      <c r="KWN614" s="175"/>
      <c r="KWO614" s="175"/>
      <c r="KWP614" s="175"/>
      <c r="KWQ614" s="175"/>
      <c r="KWR614" s="175"/>
      <c r="KWS614" s="175"/>
      <c r="KWT614" s="175"/>
      <c r="KWU614" s="175"/>
      <c r="KWV614" s="175"/>
      <c r="KWW614" s="175"/>
      <c r="KWX614" s="175"/>
      <c r="KWY614" s="175"/>
      <c r="KWZ614" s="175"/>
      <c r="KXA614" s="175"/>
      <c r="KXB614" s="175"/>
      <c r="KXC614" s="175"/>
      <c r="KXD614" s="175"/>
      <c r="KXE614" s="175"/>
      <c r="KXF614" s="175"/>
      <c r="KXG614" s="175"/>
      <c r="KXH614" s="175"/>
      <c r="KXI614" s="175"/>
      <c r="KXJ614" s="175"/>
      <c r="KXK614" s="175"/>
      <c r="KXL614" s="175"/>
      <c r="KXM614" s="175"/>
      <c r="KXN614" s="175"/>
      <c r="KXO614" s="175"/>
      <c r="KXP614" s="175"/>
      <c r="KXQ614" s="175"/>
      <c r="KXR614" s="175"/>
      <c r="KXS614" s="175"/>
      <c r="KXT614" s="175"/>
      <c r="KXU614" s="175"/>
      <c r="KXV614" s="175"/>
      <c r="KXW614" s="175"/>
      <c r="KXX614" s="175"/>
      <c r="KXY614" s="175"/>
      <c r="KXZ614" s="175"/>
      <c r="KYA614" s="175"/>
      <c r="KYB614" s="175"/>
      <c r="KYC614" s="175"/>
      <c r="KYD614" s="175"/>
      <c r="KYE614" s="175"/>
      <c r="KYF614" s="175"/>
      <c r="KYG614" s="175"/>
      <c r="KYH614" s="175"/>
      <c r="KYI614" s="175"/>
      <c r="KYJ614" s="175"/>
      <c r="KYK614" s="175"/>
      <c r="KYL614" s="175"/>
      <c r="KYM614" s="175"/>
      <c r="KYN614" s="175"/>
      <c r="KYO614" s="175"/>
      <c r="KYP614" s="175"/>
      <c r="KYQ614" s="175"/>
      <c r="KYR614" s="175"/>
      <c r="KYS614" s="175"/>
      <c r="KYT614" s="175"/>
      <c r="KYU614" s="175"/>
      <c r="KYV614" s="175"/>
      <c r="KYW614" s="175"/>
      <c r="KYX614" s="175"/>
      <c r="KYY614" s="175"/>
      <c r="KYZ614" s="175"/>
      <c r="KZA614" s="175"/>
      <c r="KZB614" s="175"/>
      <c r="KZC614" s="175"/>
      <c r="KZD614" s="175"/>
      <c r="KZE614" s="175"/>
      <c r="KZF614" s="175"/>
      <c r="KZG614" s="175"/>
      <c r="KZH614" s="175"/>
      <c r="KZI614" s="175"/>
      <c r="KZJ614" s="175"/>
      <c r="KZK614" s="175"/>
      <c r="KZL614" s="175"/>
      <c r="KZM614" s="175"/>
      <c r="KZN614" s="175"/>
      <c r="KZO614" s="175"/>
      <c r="KZP614" s="175"/>
      <c r="KZQ614" s="175"/>
      <c r="KZR614" s="175"/>
      <c r="KZS614" s="175"/>
      <c r="KZT614" s="175"/>
      <c r="KZU614" s="175"/>
      <c r="KZV614" s="175"/>
      <c r="KZW614" s="175"/>
      <c r="KZX614" s="175"/>
      <c r="KZY614" s="175"/>
      <c r="KZZ614" s="175"/>
      <c r="LAA614" s="175"/>
      <c r="LAB614" s="175"/>
      <c r="LAC614" s="175"/>
      <c r="LAD614" s="175"/>
      <c r="LAE614" s="175"/>
      <c r="LAF614" s="175"/>
      <c r="LAG614" s="175"/>
      <c r="LAH614" s="175"/>
      <c r="LAI614" s="175"/>
      <c r="LAJ614" s="175"/>
      <c r="LAK614" s="175"/>
      <c r="LAL614" s="175"/>
      <c r="LAM614" s="175"/>
      <c r="LAN614" s="175"/>
      <c r="LAO614" s="175"/>
      <c r="LAP614" s="175"/>
      <c r="LAQ614" s="175"/>
      <c r="LAR614" s="175"/>
      <c r="LAS614" s="175"/>
      <c r="LAT614" s="175"/>
      <c r="LAU614" s="175"/>
      <c r="LAV614" s="175"/>
      <c r="LAW614" s="175"/>
      <c r="LAX614" s="175"/>
      <c r="LAY614" s="175"/>
      <c r="LAZ614" s="175"/>
      <c r="LBA614" s="175"/>
      <c r="LBB614" s="175"/>
      <c r="LBC614" s="175"/>
      <c r="LBD614" s="175"/>
      <c r="LBE614" s="175"/>
      <c r="LBF614" s="175"/>
      <c r="LBG614" s="175"/>
      <c r="LBH614" s="175"/>
      <c r="LBI614" s="175"/>
      <c r="LBJ614" s="175"/>
      <c r="LBK614" s="175"/>
      <c r="LBL614" s="175"/>
      <c r="LBM614" s="175"/>
      <c r="LBN614" s="175"/>
      <c r="LBO614" s="175"/>
      <c r="LBP614" s="175"/>
      <c r="LBQ614" s="175"/>
      <c r="LBR614" s="175"/>
      <c r="LBS614" s="175"/>
      <c r="LBT614" s="175"/>
      <c r="LBU614" s="175"/>
      <c r="LBV614" s="175"/>
      <c r="LBW614" s="175"/>
      <c r="LBX614" s="175"/>
      <c r="LBY614" s="175"/>
      <c r="LBZ614" s="175"/>
      <c r="LCA614" s="175"/>
      <c r="LCB614" s="175"/>
      <c r="LCC614" s="175"/>
      <c r="LCD614" s="175"/>
      <c r="LCE614" s="175"/>
      <c r="LCF614" s="175"/>
      <c r="LCG614" s="175"/>
      <c r="LCH614" s="175"/>
      <c r="LCI614" s="175"/>
      <c r="LCJ614" s="175"/>
      <c r="LCK614" s="175"/>
      <c r="LCL614" s="175"/>
      <c r="LCM614" s="175"/>
      <c r="LCN614" s="175"/>
      <c r="LCO614" s="175"/>
      <c r="LCP614" s="175"/>
      <c r="LCQ614" s="175"/>
      <c r="LCR614" s="175"/>
      <c r="LCS614" s="175"/>
      <c r="LCT614" s="175"/>
      <c r="LCU614" s="175"/>
      <c r="LCV614" s="175"/>
      <c r="LCW614" s="175"/>
      <c r="LCX614" s="175"/>
      <c r="LCY614" s="175"/>
      <c r="LCZ614" s="175"/>
      <c r="LDA614" s="175"/>
      <c r="LDB614" s="175"/>
      <c r="LDC614" s="175"/>
      <c r="LDD614" s="175"/>
      <c r="LDE614" s="175"/>
      <c r="LDF614" s="175"/>
      <c r="LDG614" s="175"/>
      <c r="LDH614" s="175"/>
      <c r="LDI614" s="175"/>
      <c r="LDJ614" s="175"/>
      <c r="LDK614" s="175"/>
      <c r="LDL614" s="175"/>
      <c r="LDM614" s="175"/>
      <c r="LDN614" s="175"/>
      <c r="LDO614" s="175"/>
      <c r="LDP614" s="175"/>
      <c r="LDQ614" s="175"/>
      <c r="LDR614" s="175"/>
      <c r="LDS614" s="175"/>
      <c r="LDT614" s="175"/>
      <c r="LDU614" s="175"/>
      <c r="LDV614" s="175"/>
      <c r="LDW614" s="175"/>
      <c r="LDX614" s="175"/>
      <c r="LDY614" s="175"/>
      <c r="LDZ614" s="175"/>
      <c r="LEA614" s="175"/>
      <c r="LEB614" s="175"/>
      <c r="LEC614" s="175"/>
      <c r="LED614" s="175"/>
      <c r="LEE614" s="175"/>
      <c r="LEF614" s="175"/>
      <c r="LEG614" s="175"/>
      <c r="LEH614" s="175"/>
      <c r="LEI614" s="175"/>
      <c r="LEJ614" s="175"/>
      <c r="LEK614" s="175"/>
      <c r="LEL614" s="175"/>
      <c r="LEM614" s="175"/>
      <c r="LEN614" s="175"/>
      <c r="LEO614" s="175"/>
      <c r="LEP614" s="175"/>
      <c r="LEQ614" s="175"/>
      <c r="LER614" s="175"/>
      <c r="LES614" s="175"/>
      <c r="LET614" s="175"/>
      <c r="LEU614" s="175"/>
      <c r="LEV614" s="175"/>
      <c r="LEW614" s="175"/>
      <c r="LEX614" s="175"/>
      <c r="LEY614" s="175"/>
      <c r="LEZ614" s="175"/>
      <c r="LFA614" s="175"/>
      <c r="LFB614" s="175"/>
      <c r="LFC614" s="175"/>
      <c r="LFD614" s="175"/>
      <c r="LFE614" s="175"/>
      <c r="LFF614" s="175"/>
      <c r="LFG614" s="175"/>
      <c r="LFH614" s="175"/>
      <c r="LFI614" s="175"/>
      <c r="LFJ614" s="175"/>
      <c r="LFK614" s="175"/>
      <c r="LFL614" s="175"/>
      <c r="LFM614" s="175"/>
      <c r="LFN614" s="175"/>
      <c r="LFO614" s="175"/>
      <c r="LFP614" s="175"/>
      <c r="LFQ614" s="175"/>
      <c r="LFR614" s="175"/>
      <c r="LFS614" s="175"/>
      <c r="LFT614" s="175"/>
      <c r="LFU614" s="175"/>
      <c r="LFV614" s="175"/>
      <c r="LFW614" s="175"/>
      <c r="LFX614" s="175"/>
      <c r="LFY614" s="175"/>
      <c r="LFZ614" s="175"/>
      <c r="LGA614" s="175"/>
      <c r="LGB614" s="175"/>
      <c r="LGC614" s="175"/>
      <c r="LGD614" s="175"/>
      <c r="LGE614" s="175"/>
      <c r="LGF614" s="175"/>
      <c r="LGG614" s="175"/>
      <c r="LGH614" s="175"/>
      <c r="LGI614" s="175"/>
      <c r="LGJ614" s="175"/>
      <c r="LGK614" s="175"/>
      <c r="LGL614" s="175"/>
      <c r="LGM614" s="175"/>
      <c r="LGN614" s="175"/>
      <c r="LGO614" s="175"/>
      <c r="LGP614" s="175"/>
      <c r="LGQ614" s="175"/>
      <c r="LGR614" s="175"/>
      <c r="LGS614" s="175"/>
      <c r="LGT614" s="175"/>
      <c r="LGU614" s="175"/>
      <c r="LGV614" s="175"/>
      <c r="LGW614" s="175"/>
      <c r="LGX614" s="175"/>
      <c r="LGY614" s="175"/>
      <c r="LGZ614" s="175"/>
      <c r="LHA614" s="175"/>
      <c r="LHB614" s="175"/>
      <c r="LHC614" s="175"/>
      <c r="LHD614" s="175"/>
      <c r="LHE614" s="175"/>
      <c r="LHF614" s="175"/>
      <c r="LHG614" s="175"/>
      <c r="LHH614" s="175"/>
      <c r="LHI614" s="175"/>
      <c r="LHJ614" s="175"/>
      <c r="LHK614" s="175"/>
      <c r="LHL614" s="175"/>
      <c r="LHM614" s="175"/>
      <c r="LHN614" s="175"/>
      <c r="LHO614" s="175"/>
      <c r="LHP614" s="175"/>
      <c r="LHQ614" s="175"/>
      <c r="LHR614" s="175"/>
      <c r="LHS614" s="175"/>
      <c r="LHT614" s="175"/>
      <c r="LHU614" s="175"/>
      <c r="LHV614" s="175"/>
      <c r="LHW614" s="175"/>
      <c r="LHX614" s="175"/>
      <c r="LHY614" s="175"/>
      <c r="LHZ614" s="175"/>
      <c r="LIA614" s="175"/>
      <c r="LIB614" s="175"/>
      <c r="LIC614" s="175"/>
      <c r="LID614" s="175"/>
      <c r="LIE614" s="175"/>
      <c r="LIF614" s="175"/>
      <c r="LIG614" s="175"/>
      <c r="LIH614" s="175"/>
      <c r="LII614" s="175"/>
      <c r="LIJ614" s="175"/>
      <c r="LIK614" s="175"/>
      <c r="LIL614" s="175"/>
      <c r="LIM614" s="175"/>
      <c r="LIN614" s="175"/>
      <c r="LIO614" s="175"/>
      <c r="LIP614" s="175"/>
      <c r="LIQ614" s="175"/>
      <c r="LIR614" s="175"/>
      <c r="LIS614" s="175"/>
      <c r="LIT614" s="175"/>
      <c r="LIU614" s="175"/>
      <c r="LIV614" s="175"/>
      <c r="LIW614" s="175"/>
      <c r="LIX614" s="175"/>
      <c r="LIY614" s="175"/>
      <c r="LIZ614" s="175"/>
      <c r="LJA614" s="175"/>
      <c r="LJB614" s="175"/>
      <c r="LJC614" s="175"/>
      <c r="LJD614" s="175"/>
      <c r="LJE614" s="175"/>
      <c r="LJF614" s="175"/>
      <c r="LJG614" s="175"/>
      <c r="LJH614" s="175"/>
      <c r="LJI614" s="175"/>
      <c r="LJJ614" s="175"/>
      <c r="LJK614" s="175"/>
      <c r="LJL614" s="175"/>
      <c r="LJM614" s="175"/>
      <c r="LJN614" s="175"/>
      <c r="LJO614" s="175"/>
      <c r="LJP614" s="175"/>
      <c r="LJQ614" s="175"/>
      <c r="LJR614" s="175"/>
      <c r="LJS614" s="175"/>
      <c r="LJT614" s="175"/>
      <c r="LJU614" s="175"/>
      <c r="LJV614" s="175"/>
      <c r="LJW614" s="175"/>
      <c r="LJX614" s="175"/>
      <c r="LJY614" s="175"/>
      <c r="LJZ614" s="175"/>
      <c r="LKA614" s="175"/>
      <c r="LKB614" s="175"/>
      <c r="LKC614" s="175"/>
      <c r="LKD614" s="175"/>
      <c r="LKE614" s="175"/>
      <c r="LKF614" s="175"/>
      <c r="LKG614" s="175"/>
      <c r="LKH614" s="175"/>
      <c r="LKI614" s="175"/>
      <c r="LKJ614" s="175"/>
      <c r="LKK614" s="175"/>
      <c r="LKL614" s="175"/>
      <c r="LKM614" s="175"/>
      <c r="LKN614" s="175"/>
      <c r="LKO614" s="175"/>
      <c r="LKP614" s="175"/>
      <c r="LKQ614" s="175"/>
      <c r="LKR614" s="175"/>
      <c r="LKS614" s="175"/>
      <c r="LKT614" s="175"/>
      <c r="LKU614" s="175"/>
      <c r="LKV614" s="175"/>
      <c r="LKW614" s="175"/>
      <c r="LKX614" s="175"/>
      <c r="LKY614" s="175"/>
      <c r="LKZ614" s="175"/>
      <c r="LLA614" s="175"/>
      <c r="LLB614" s="175"/>
      <c r="LLC614" s="175"/>
      <c r="LLD614" s="175"/>
      <c r="LLE614" s="175"/>
      <c r="LLF614" s="175"/>
      <c r="LLG614" s="175"/>
      <c r="LLH614" s="175"/>
      <c r="LLI614" s="175"/>
      <c r="LLJ614" s="175"/>
      <c r="LLK614" s="175"/>
      <c r="LLL614" s="175"/>
      <c r="LLM614" s="175"/>
      <c r="LLN614" s="175"/>
      <c r="LLO614" s="175"/>
      <c r="LLP614" s="175"/>
      <c r="LLQ614" s="175"/>
      <c r="LLR614" s="175"/>
      <c r="LLS614" s="175"/>
      <c r="LLT614" s="175"/>
      <c r="LLU614" s="175"/>
      <c r="LLV614" s="175"/>
      <c r="LLW614" s="175"/>
      <c r="LLX614" s="175"/>
      <c r="LLY614" s="175"/>
      <c r="LLZ614" s="175"/>
      <c r="LMA614" s="175"/>
      <c r="LMB614" s="175"/>
      <c r="LMC614" s="175"/>
      <c r="LMD614" s="175"/>
      <c r="LME614" s="175"/>
      <c r="LMF614" s="175"/>
      <c r="LMG614" s="175"/>
      <c r="LMH614" s="175"/>
      <c r="LMI614" s="175"/>
      <c r="LMJ614" s="175"/>
      <c r="LMK614" s="175"/>
      <c r="LML614" s="175"/>
      <c r="LMM614" s="175"/>
      <c r="LMN614" s="175"/>
      <c r="LMO614" s="175"/>
      <c r="LMP614" s="175"/>
      <c r="LMQ614" s="175"/>
      <c r="LMR614" s="175"/>
      <c r="LMS614" s="175"/>
      <c r="LMT614" s="175"/>
      <c r="LMU614" s="175"/>
      <c r="LMV614" s="175"/>
      <c r="LMW614" s="175"/>
      <c r="LMX614" s="175"/>
      <c r="LMY614" s="175"/>
      <c r="LMZ614" s="175"/>
      <c r="LNA614" s="175"/>
      <c r="LNB614" s="175"/>
      <c r="LNC614" s="175"/>
      <c r="LND614" s="175"/>
      <c r="LNE614" s="175"/>
      <c r="LNF614" s="175"/>
      <c r="LNG614" s="175"/>
      <c r="LNH614" s="175"/>
      <c r="LNI614" s="175"/>
      <c r="LNJ614" s="175"/>
      <c r="LNK614" s="175"/>
      <c r="LNL614" s="175"/>
      <c r="LNM614" s="175"/>
      <c r="LNN614" s="175"/>
      <c r="LNO614" s="175"/>
      <c r="LNP614" s="175"/>
      <c r="LNQ614" s="175"/>
      <c r="LNR614" s="175"/>
      <c r="LNS614" s="175"/>
      <c r="LNT614" s="175"/>
      <c r="LNU614" s="175"/>
      <c r="LNV614" s="175"/>
      <c r="LNW614" s="175"/>
      <c r="LNX614" s="175"/>
      <c r="LNY614" s="175"/>
      <c r="LNZ614" s="175"/>
      <c r="LOA614" s="175"/>
      <c r="LOB614" s="175"/>
      <c r="LOC614" s="175"/>
      <c r="LOD614" s="175"/>
      <c r="LOE614" s="175"/>
      <c r="LOF614" s="175"/>
      <c r="LOG614" s="175"/>
      <c r="LOH614" s="175"/>
      <c r="LOI614" s="175"/>
      <c r="LOJ614" s="175"/>
      <c r="LOK614" s="175"/>
      <c r="LOL614" s="175"/>
      <c r="LOM614" s="175"/>
      <c r="LON614" s="175"/>
      <c r="LOO614" s="175"/>
      <c r="LOP614" s="175"/>
      <c r="LOQ614" s="175"/>
      <c r="LOR614" s="175"/>
      <c r="LOS614" s="175"/>
      <c r="LOT614" s="175"/>
      <c r="LOU614" s="175"/>
      <c r="LOV614" s="175"/>
      <c r="LOW614" s="175"/>
      <c r="LOX614" s="175"/>
      <c r="LOY614" s="175"/>
      <c r="LOZ614" s="175"/>
      <c r="LPA614" s="175"/>
      <c r="LPB614" s="175"/>
      <c r="LPC614" s="175"/>
      <c r="LPD614" s="175"/>
      <c r="LPE614" s="175"/>
      <c r="LPF614" s="175"/>
      <c r="LPG614" s="175"/>
      <c r="LPH614" s="175"/>
      <c r="LPI614" s="175"/>
      <c r="LPJ614" s="175"/>
      <c r="LPK614" s="175"/>
      <c r="LPL614" s="175"/>
      <c r="LPM614" s="175"/>
      <c r="LPN614" s="175"/>
      <c r="LPO614" s="175"/>
      <c r="LPP614" s="175"/>
      <c r="LPQ614" s="175"/>
      <c r="LPR614" s="175"/>
      <c r="LPS614" s="175"/>
      <c r="LPT614" s="175"/>
      <c r="LPU614" s="175"/>
      <c r="LPV614" s="175"/>
      <c r="LPW614" s="175"/>
      <c r="LPX614" s="175"/>
      <c r="LPY614" s="175"/>
      <c r="LPZ614" s="175"/>
      <c r="LQA614" s="175"/>
      <c r="LQB614" s="175"/>
      <c r="LQC614" s="175"/>
      <c r="LQD614" s="175"/>
      <c r="LQE614" s="175"/>
      <c r="LQF614" s="175"/>
      <c r="LQG614" s="175"/>
      <c r="LQH614" s="175"/>
      <c r="LQI614" s="175"/>
      <c r="LQJ614" s="175"/>
      <c r="LQK614" s="175"/>
      <c r="LQL614" s="175"/>
      <c r="LQM614" s="175"/>
      <c r="LQN614" s="175"/>
      <c r="LQO614" s="175"/>
      <c r="LQP614" s="175"/>
      <c r="LQQ614" s="175"/>
      <c r="LQR614" s="175"/>
      <c r="LQS614" s="175"/>
      <c r="LQT614" s="175"/>
      <c r="LQU614" s="175"/>
      <c r="LQV614" s="175"/>
      <c r="LQW614" s="175"/>
      <c r="LQX614" s="175"/>
      <c r="LQY614" s="175"/>
      <c r="LQZ614" s="175"/>
      <c r="LRA614" s="175"/>
      <c r="LRB614" s="175"/>
      <c r="LRC614" s="175"/>
      <c r="LRD614" s="175"/>
      <c r="LRE614" s="175"/>
      <c r="LRF614" s="175"/>
      <c r="LRG614" s="175"/>
      <c r="LRH614" s="175"/>
      <c r="LRI614" s="175"/>
      <c r="LRJ614" s="175"/>
      <c r="LRK614" s="175"/>
      <c r="LRL614" s="175"/>
      <c r="LRM614" s="175"/>
      <c r="LRN614" s="175"/>
      <c r="LRO614" s="175"/>
      <c r="LRP614" s="175"/>
      <c r="LRQ614" s="175"/>
      <c r="LRR614" s="175"/>
      <c r="LRS614" s="175"/>
      <c r="LRT614" s="175"/>
      <c r="LRU614" s="175"/>
      <c r="LRV614" s="175"/>
      <c r="LRW614" s="175"/>
      <c r="LRX614" s="175"/>
      <c r="LRY614" s="175"/>
      <c r="LRZ614" s="175"/>
      <c r="LSA614" s="175"/>
      <c r="LSB614" s="175"/>
      <c r="LSC614" s="175"/>
      <c r="LSD614" s="175"/>
      <c r="LSE614" s="175"/>
      <c r="LSF614" s="175"/>
      <c r="LSG614" s="175"/>
      <c r="LSH614" s="175"/>
      <c r="LSI614" s="175"/>
      <c r="LSJ614" s="175"/>
      <c r="LSK614" s="175"/>
      <c r="LSL614" s="175"/>
      <c r="LSM614" s="175"/>
      <c r="LSN614" s="175"/>
      <c r="LSO614" s="175"/>
      <c r="LSP614" s="175"/>
      <c r="LSQ614" s="175"/>
      <c r="LSR614" s="175"/>
      <c r="LSS614" s="175"/>
      <c r="LST614" s="175"/>
      <c r="LSU614" s="175"/>
      <c r="LSV614" s="175"/>
      <c r="LSW614" s="175"/>
      <c r="LSX614" s="175"/>
      <c r="LSY614" s="175"/>
      <c r="LSZ614" s="175"/>
      <c r="LTA614" s="175"/>
      <c r="LTB614" s="175"/>
      <c r="LTC614" s="175"/>
      <c r="LTD614" s="175"/>
      <c r="LTE614" s="175"/>
      <c r="LTF614" s="175"/>
      <c r="LTG614" s="175"/>
      <c r="LTH614" s="175"/>
      <c r="LTI614" s="175"/>
      <c r="LTJ614" s="175"/>
      <c r="LTK614" s="175"/>
      <c r="LTL614" s="175"/>
      <c r="LTM614" s="175"/>
      <c r="LTN614" s="175"/>
      <c r="LTO614" s="175"/>
      <c r="LTP614" s="175"/>
      <c r="LTQ614" s="175"/>
      <c r="LTR614" s="175"/>
      <c r="LTS614" s="175"/>
      <c r="LTT614" s="175"/>
      <c r="LTU614" s="175"/>
      <c r="LTV614" s="175"/>
      <c r="LTW614" s="175"/>
      <c r="LTX614" s="175"/>
      <c r="LTY614" s="175"/>
      <c r="LTZ614" s="175"/>
      <c r="LUA614" s="175"/>
      <c r="LUB614" s="175"/>
      <c r="LUC614" s="175"/>
      <c r="LUD614" s="175"/>
      <c r="LUE614" s="175"/>
      <c r="LUF614" s="175"/>
      <c r="LUG614" s="175"/>
      <c r="LUH614" s="175"/>
      <c r="LUI614" s="175"/>
      <c r="LUJ614" s="175"/>
      <c r="LUK614" s="175"/>
      <c r="LUL614" s="175"/>
      <c r="LUM614" s="175"/>
      <c r="LUN614" s="175"/>
      <c r="LUO614" s="175"/>
      <c r="LUP614" s="175"/>
      <c r="LUQ614" s="175"/>
      <c r="LUR614" s="175"/>
      <c r="LUS614" s="175"/>
      <c r="LUT614" s="175"/>
      <c r="LUU614" s="175"/>
      <c r="LUV614" s="175"/>
      <c r="LUW614" s="175"/>
      <c r="LUX614" s="175"/>
      <c r="LUY614" s="175"/>
      <c r="LUZ614" s="175"/>
      <c r="LVA614" s="175"/>
      <c r="LVB614" s="175"/>
      <c r="LVC614" s="175"/>
      <c r="LVD614" s="175"/>
      <c r="LVE614" s="175"/>
      <c r="LVF614" s="175"/>
      <c r="LVG614" s="175"/>
      <c r="LVH614" s="175"/>
      <c r="LVI614" s="175"/>
      <c r="LVJ614" s="175"/>
      <c r="LVK614" s="175"/>
      <c r="LVL614" s="175"/>
      <c r="LVM614" s="175"/>
      <c r="LVN614" s="175"/>
      <c r="LVO614" s="175"/>
      <c r="LVP614" s="175"/>
      <c r="LVQ614" s="175"/>
      <c r="LVR614" s="175"/>
      <c r="LVS614" s="175"/>
      <c r="LVT614" s="175"/>
      <c r="LVU614" s="175"/>
      <c r="LVV614" s="175"/>
      <c r="LVW614" s="175"/>
      <c r="LVX614" s="175"/>
      <c r="LVY614" s="175"/>
      <c r="LVZ614" s="175"/>
      <c r="LWA614" s="175"/>
      <c r="LWB614" s="175"/>
      <c r="LWC614" s="175"/>
      <c r="LWD614" s="175"/>
      <c r="LWE614" s="175"/>
      <c r="LWF614" s="175"/>
      <c r="LWG614" s="175"/>
      <c r="LWH614" s="175"/>
      <c r="LWI614" s="175"/>
      <c r="LWJ614" s="175"/>
      <c r="LWK614" s="175"/>
      <c r="LWL614" s="175"/>
      <c r="LWM614" s="175"/>
      <c r="LWN614" s="175"/>
      <c r="LWO614" s="175"/>
      <c r="LWP614" s="175"/>
      <c r="LWQ614" s="175"/>
      <c r="LWR614" s="175"/>
      <c r="LWS614" s="175"/>
      <c r="LWT614" s="175"/>
      <c r="LWU614" s="175"/>
      <c r="LWV614" s="175"/>
      <c r="LWW614" s="175"/>
      <c r="LWX614" s="175"/>
      <c r="LWY614" s="175"/>
      <c r="LWZ614" s="175"/>
      <c r="LXA614" s="175"/>
      <c r="LXB614" s="175"/>
      <c r="LXC614" s="175"/>
      <c r="LXD614" s="175"/>
      <c r="LXE614" s="175"/>
      <c r="LXF614" s="175"/>
      <c r="LXG614" s="175"/>
      <c r="LXH614" s="175"/>
      <c r="LXI614" s="175"/>
      <c r="LXJ614" s="175"/>
      <c r="LXK614" s="175"/>
      <c r="LXL614" s="175"/>
      <c r="LXM614" s="175"/>
      <c r="LXN614" s="175"/>
      <c r="LXO614" s="175"/>
      <c r="LXP614" s="175"/>
      <c r="LXQ614" s="175"/>
      <c r="LXR614" s="175"/>
      <c r="LXS614" s="175"/>
      <c r="LXT614" s="175"/>
      <c r="LXU614" s="175"/>
      <c r="LXV614" s="175"/>
      <c r="LXW614" s="175"/>
      <c r="LXX614" s="175"/>
      <c r="LXY614" s="175"/>
      <c r="LXZ614" s="175"/>
      <c r="LYA614" s="175"/>
      <c r="LYB614" s="175"/>
      <c r="LYC614" s="175"/>
      <c r="LYD614" s="175"/>
      <c r="LYE614" s="175"/>
      <c r="LYF614" s="175"/>
      <c r="LYG614" s="175"/>
      <c r="LYH614" s="175"/>
      <c r="LYI614" s="175"/>
      <c r="LYJ614" s="175"/>
      <c r="LYK614" s="175"/>
      <c r="LYL614" s="175"/>
      <c r="LYM614" s="175"/>
      <c r="LYN614" s="175"/>
      <c r="LYO614" s="175"/>
      <c r="LYP614" s="175"/>
      <c r="LYQ614" s="175"/>
      <c r="LYR614" s="175"/>
      <c r="LYS614" s="175"/>
      <c r="LYT614" s="175"/>
      <c r="LYU614" s="175"/>
      <c r="LYV614" s="175"/>
      <c r="LYW614" s="175"/>
      <c r="LYX614" s="175"/>
      <c r="LYY614" s="175"/>
      <c r="LYZ614" s="175"/>
      <c r="LZA614" s="175"/>
      <c r="LZB614" s="175"/>
      <c r="LZC614" s="175"/>
      <c r="LZD614" s="175"/>
      <c r="LZE614" s="175"/>
      <c r="LZF614" s="175"/>
      <c r="LZG614" s="175"/>
      <c r="LZH614" s="175"/>
      <c r="LZI614" s="175"/>
      <c r="LZJ614" s="175"/>
      <c r="LZK614" s="175"/>
      <c r="LZL614" s="175"/>
      <c r="LZM614" s="175"/>
      <c r="LZN614" s="175"/>
      <c r="LZO614" s="175"/>
      <c r="LZP614" s="175"/>
      <c r="LZQ614" s="175"/>
      <c r="LZR614" s="175"/>
      <c r="LZS614" s="175"/>
      <c r="LZT614" s="175"/>
      <c r="LZU614" s="175"/>
      <c r="LZV614" s="175"/>
      <c r="LZW614" s="175"/>
      <c r="LZX614" s="175"/>
      <c r="LZY614" s="175"/>
      <c r="LZZ614" s="175"/>
      <c r="MAA614" s="175"/>
      <c r="MAB614" s="175"/>
      <c r="MAC614" s="175"/>
      <c r="MAD614" s="175"/>
      <c r="MAE614" s="175"/>
      <c r="MAF614" s="175"/>
      <c r="MAG614" s="175"/>
      <c r="MAH614" s="175"/>
      <c r="MAI614" s="175"/>
      <c r="MAJ614" s="175"/>
      <c r="MAK614" s="175"/>
      <c r="MAL614" s="175"/>
      <c r="MAM614" s="175"/>
      <c r="MAN614" s="175"/>
      <c r="MAO614" s="175"/>
      <c r="MAP614" s="175"/>
      <c r="MAQ614" s="175"/>
      <c r="MAR614" s="175"/>
      <c r="MAS614" s="175"/>
      <c r="MAT614" s="175"/>
      <c r="MAU614" s="175"/>
      <c r="MAV614" s="175"/>
      <c r="MAW614" s="175"/>
      <c r="MAX614" s="175"/>
      <c r="MAY614" s="175"/>
      <c r="MAZ614" s="175"/>
      <c r="MBA614" s="175"/>
      <c r="MBB614" s="175"/>
      <c r="MBC614" s="175"/>
      <c r="MBD614" s="175"/>
      <c r="MBE614" s="175"/>
      <c r="MBF614" s="175"/>
      <c r="MBG614" s="175"/>
      <c r="MBH614" s="175"/>
      <c r="MBI614" s="175"/>
      <c r="MBJ614" s="175"/>
      <c r="MBK614" s="175"/>
      <c r="MBL614" s="175"/>
      <c r="MBM614" s="175"/>
      <c r="MBN614" s="175"/>
      <c r="MBO614" s="175"/>
      <c r="MBP614" s="175"/>
      <c r="MBQ614" s="175"/>
      <c r="MBR614" s="175"/>
      <c r="MBS614" s="175"/>
      <c r="MBT614" s="175"/>
      <c r="MBU614" s="175"/>
      <c r="MBV614" s="175"/>
      <c r="MBW614" s="175"/>
      <c r="MBX614" s="175"/>
      <c r="MBY614" s="175"/>
      <c r="MBZ614" s="175"/>
      <c r="MCA614" s="175"/>
      <c r="MCB614" s="175"/>
      <c r="MCC614" s="175"/>
      <c r="MCD614" s="175"/>
      <c r="MCE614" s="175"/>
      <c r="MCF614" s="175"/>
      <c r="MCG614" s="175"/>
      <c r="MCH614" s="175"/>
      <c r="MCI614" s="175"/>
      <c r="MCJ614" s="175"/>
      <c r="MCK614" s="175"/>
      <c r="MCL614" s="175"/>
      <c r="MCM614" s="175"/>
      <c r="MCN614" s="175"/>
      <c r="MCO614" s="175"/>
      <c r="MCP614" s="175"/>
      <c r="MCQ614" s="175"/>
      <c r="MCR614" s="175"/>
      <c r="MCS614" s="175"/>
      <c r="MCT614" s="175"/>
      <c r="MCU614" s="175"/>
      <c r="MCV614" s="175"/>
      <c r="MCW614" s="175"/>
      <c r="MCX614" s="175"/>
      <c r="MCY614" s="175"/>
      <c r="MCZ614" s="175"/>
      <c r="MDA614" s="175"/>
      <c r="MDB614" s="175"/>
      <c r="MDC614" s="175"/>
      <c r="MDD614" s="175"/>
      <c r="MDE614" s="175"/>
      <c r="MDF614" s="175"/>
      <c r="MDG614" s="175"/>
      <c r="MDH614" s="175"/>
      <c r="MDI614" s="175"/>
      <c r="MDJ614" s="175"/>
      <c r="MDK614" s="175"/>
      <c r="MDL614" s="175"/>
      <c r="MDM614" s="175"/>
      <c r="MDN614" s="175"/>
      <c r="MDO614" s="175"/>
      <c r="MDP614" s="175"/>
      <c r="MDQ614" s="175"/>
      <c r="MDR614" s="175"/>
      <c r="MDS614" s="175"/>
      <c r="MDT614" s="175"/>
      <c r="MDU614" s="175"/>
      <c r="MDV614" s="175"/>
      <c r="MDW614" s="175"/>
      <c r="MDX614" s="175"/>
      <c r="MDY614" s="175"/>
      <c r="MDZ614" s="175"/>
      <c r="MEA614" s="175"/>
      <c r="MEB614" s="175"/>
      <c r="MEC614" s="175"/>
      <c r="MED614" s="175"/>
      <c r="MEE614" s="175"/>
      <c r="MEF614" s="175"/>
      <c r="MEG614" s="175"/>
      <c r="MEH614" s="175"/>
      <c r="MEI614" s="175"/>
      <c r="MEJ614" s="175"/>
      <c r="MEK614" s="175"/>
      <c r="MEL614" s="175"/>
      <c r="MEM614" s="175"/>
      <c r="MEN614" s="175"/>
      <c r="MEO614" s="175"/>
      <c r="MEP614" s="175"/>
      <c r="MEQ614" s="175"/>
      <c r="MER614" s="175"/>
      <c r="MES614" s="175"/>
      <c r="MET614" s="175"/>
      <c r="MEU614" s="175"/>
      <c r="MEV614" s="175"/>
      <c r="MEW614" s="175"/>
      <c r="MEX614" s="175"/>
      <c r="MEY614" s="175"/>
      <c r="MEZ614" s="175"/>
      <c r="MFA614" s="175"/>
      <c r="MFB614" s="175"/>
      <c r="MFC614" s="175"/>
      <c r="MFD614" s="175"/>
      <c r="MFE614" s="175"/>
      <c r="MFF614" s="175"/>
      <c r="MFG614" s="175"/>
      <c r="MFH614" s="175"/>
      <c r="MFI614" s="175"/>
      <c r="MFJ614" s="175"/>
      <c r="MFK614" s="175"/>
      <c r="MFL614" s="175"/>
      <c r="MFM614" s="175"/>
      <c r="MFN614" s="175"/>
      <c r="MFO614" s="175"/>
      <c r="MFP614" s="175"/>
      <c r="MFQ614" s="175"/>
      <c r="MFR614" s="175"/>
      <c r="MFS614" s="175"/>
      <c r="MFT614" s="175"/>
      <c r="MFU614" s="175"/>
      <c r="MFV614" s="175"/>
      <c r="MFW614" s="175"/>
      <c r="MFX614" s="175"/>
      <c r="MFY614" s="175"/>
      <c r="MFZ614" s="175"/>
      <c r="MGA614" s="175"/>
      <c r="MGB614" s="175"/>
      <c r="MGC614" s="175"/>
      <c r="MGD614" s="175"/>
      <c r="MGE614" s="175"/>
      <c r="MGF614" s="175"/>
      <c r="MGG614" s="175"/>
      <c r="MGH614" s="175"/>
      <c r="MGI614" s="175"/>
      <c r="MGJ614" s="175"/>
      <c r="MGK614" s="175"/>
      <c r="MGL614" s="175"/>
      <c r="MGM614" s="175"/>
      <c r="MGN614" s="175"/>
      <c r="MGO614" s="175"/>
      <c r="MGP614" s="175"/>
      <c r="MGQ614" s="175"/>
      <c r="MGR614" s="175"/>
      <c r="MGS614" s="175"/>
      <c r="MGT614" s="175"/>
      <c r="MGU614" s="175"/>
      <c r="MGV614" s="175"/>
      <c r="MGW614" s="175"/>
      <c r="MGX614" s="175"/>
      <c r="MGY614" s="175"/>
      <c r="MGZ614" s="175"/>
      <c r="MHA614" s="175"/>
      <c r="MHB614" s="175"/>
      <c r="MHC614" s="175"/>
      <c r="MHD614" s="175"/>
      <c r="MHE614" s="175"/>
      <c r="MHF614" s="175"/>
      <c r="MHG614" s="175"/>
      <c r="MHH614" s="175"/>
      <c r="MHI614" s="175"/>
      <c r="MHJ614" s="175"/>
      <c r="MHK614" s="175"/>
      <c r="MHL614" s="175"/>
      <c r="MHM614" s="175"/>
      <c r="MHN614" s="175"/>
      <c r="MHO614" s="175"/>
      <c r="MHP614" s="175"/>
      <c r="MHQ614" s="175"/>
      <c r="MHR614" s="175"/>
      <c r="MHS614" s="175"/>
      <c r="MHT614" s="175"/>
      <c r="MHU614" s="175"/>
      <c r="MHV614" s="175"/>
      <c r="MHW614" s="175"/>
      <c r="MHX614" s="175"/>
      <c r="MHY614" s="175"/>
      <c r="MHZ614" s="175"/>
      <c r="MIA614" s="175"/>
      <c r="MIB614" s="175"/>
      <c r="MIC614" s="175"/>
      <c r="MID614" s="175"/>
      <c r="MIE614" s="175"/>
      <c r="MIF614" s="175"/>
      <c r="MIG614" s="175"/>
      <c r="MIH614" s="175"/>
      <c r="MII614" s="175"/>
      <c r="MIJ614" s="175"/>
      <c r="MIK614" s="175"/>
      <c r="MIL614" s="175"/>
      <c r="MIM614" s="175"/>
      <c r="MIN614" s="175"/>
      <c r="MIO614" s="175"/>
      <c r="MIP614" s="175"/>
      <c r="MIQ614" s="175"/>
      <c r="MIR614" s="175"/>
      <c r="MIS614" s="175"/>
      <c r="MIT614" s="175"/>
      <c r="MIU614" s="175"/>
      <c r="MIV614" s="175"/>
      <c r="MIW614" s="175"/>
      <c r="MIX614" s="175"/>
      <c r="MIY614" s="175"/>
      <c r="MIZ614" s="175"/>
      <c r="MJA614" s="175"/>
      <c r="MJB614" s="175"/>
      <c r="MJC614" s="175"/>
      <c r="MJD614" s="175"/>
      <c r="MJE614" s="175"/>
      <c r="MJF614" s="175"/>
      <c r="MJG614" s="175"/>
      <c r="MJH614" s="175"/>
      <c r="MJI614" s="175"/>
      <c r="MJJ614" s="175"/>
      <c r="MJK614" s="175"/>
      <c r="MJL614" s="175"/>
      <c r="MJM614" s="175"/>
      <c r="MJN614" s="175"/>
      <c r="MJO614" s="175"/>
      <c r="MJP614" s="175"/>
      <c r="MJQ614" s="175"/>
      <c r="MJR614" s="175"/>
      <c r="MJS614" s="175"/>
      <c r="MJT614" s="175"/>
      <c r="MJU614" s="175"/>
      <c r="MJV614" s="175"/>
      <c r="MJW614" s="175"/>
      <c r="MJX614" s="175"/>
      <c r="MJY614" s="175"/>
      <c r="MJZ614" s="175"/>
      <c r="MKA614" s="175"/>
      <c r="MKB614" s="175"/>
      <c r="MKC614" s="175"/>
      <c r="MKD614" s="175"/>
      <c r="MKE614" s="175"/>
      <c r="MKF614" s="175"/>
      <c r="MKG614" s="175"/>
      <c r="MKH614" s="175"/>
      <c r="MKI614" s="175"/>
      <c r="MKJ614" s="175"/>
      <c r="MKK614" s="175"/>
      <c r="MKL614" s="175"/>
      <c r="MKM614" s="175"/>
      <c r="MKN614" s="175"/>
      <c r="MKO614" s="175"/>
      <c r="MKP614" s="175"/>
      <c r="MKQ614" s="175"/>
      <c r="MKR614" s="175"/>
      <c r="MKS614" s="175"/>
      <c r="MKT614" s="175"/>
      <c r="MKU614" s="175"/>
      <c r="MKV614" s="175"/>
      <c r="MKW614" s="175"/>
      <c r="MKX614" s="175"/>
      <c r="MKY614" s="175"/>
      <c r="MKZ614" s="175"/>
      <c r="MLA614" s="175"/>
      <c r="MLB614" s="175"/>
      <c r="MLC614" s="175"/>
      <c r="MLD614" s="175"/>
      <c r="MLE614" s="175"/>
      <c r="MLF614" s="175"/>
      <c r="MLG614" s="175"/>
      <c r="MLH614" s="175"/>
      <c r="MLI614" s="175"/>
      <c r="MLJ614" s="175"/>
      <c r="MLK614" s="175"/>
      <c r="MLL614" s="175"/>
      <c r="MLM614" s="175"/>
      <c r="MLN614" s="175"/>
      <c r="MLO614" s="175"/>
      <c r="MLP614" s="175"/>
      <c r="MLQ614" s="175"/>
      <c r="MLR614" s="175"/>
      <c r="MLS614" s="175"/>
      <c r="MLT614" s="175"/>
      <c r="MLU614" s="175"/>
      <c r="MLV614" s="175"/>
      <c r="MLW614" s="175"/>
      <c r="MLX614" s="175"/>
      <c r="MLY614" s="175"/>
      <c r="MLZ614" s="175"/>
      <c r="MMA614" s="175"/>
      <c r="MMB614" s="175"/>
      <c r="MMC614" s="175"/>
      <c r="MMD614" s="175"/>
      <c r="MME614" s="175"/>
      <c r="MMF614" s="175"/>
      <c r="MMG614" s="175"/>
      <c r="MMH614" s="175"/>
      <c r="MMI614" s="175"/>
      <c r="MMJ614" s="175"/>
      <c r="MMK614" s="175"/>
      <c r="MML614" s="175"/>
      <c r="MMM614" s="175"/>
      <c r="MMN614" s="175"/>
      <c r="MMO614" s="175"/>
      <c r="MMP614" s="175"/>
      <c r="MMQ614" s="175"/>
      <c r="MMR614" s="175"/>
      <c r="MMS614" s="175"/>
      <c r="MMT614" s="175"/>
      <c r="MMU614" s="175"/>
      <c r="MMV614" s="175"/>
      <c r="MMW614" s="175"/>
      <c r="MMX614" s="175"/>
      <c r="MMY614" s="175"/>
      <c r="MMZ614" s="175"/>
      <c r="MNA614" s="175"/>
      <c r="MNB614" s="175"/>
      <c r="MNC614" s="175"/>
      <c r="MND614" s="175"/>
      <c r="MNE614" s="175"/>
      <c r="MNF614" s="175"/>
      <c r="MNG614" s="175"/>
      <c r="MNH614" s="175"/>
      <c r="MNI614" s="175"/>
      <c r="MNJ614" s="175"/>
      <c r="MNK614" s="175"/>
      <c r="MNL614" s="175"/>
      <c r="MNM614" s="175"/>
      <c r="MNN614" s="175"/>
      <c r="MNO614" s="175"/>
      <c r="MNP614" s="175"/>
      <c r="MNQ614" s="175"/>
      <c r="MNR614" s="175"/>
      <c r="MNS614" s="175"/>
      <c r="MNT614" s="175"/>
      <c r="MNU614" s="175"/>
      <c r="MNV614" s="175"/>
      <c r="MNW614" s="175"/>
      <c r="MNX614" s="175"/>
      <c r="MNY614" s="175"/>
      <c r="MNZ614" s="175"/>
      <c r="MOA614" s="175"/>
      <c r="MOB614" s="175"/>
      <c r="MOC614" s="175"/>
      <c r="MOD614" s="175"/>
      <c r="MOE614" s="175"/>
      <c r="MOF614" s="175"/>
      <c r="MOG614" s="175"/>
      <c r="MOH614" s="175"/>
      <c r="MOI614" s="175"/>
      <c r="MOJ614" s="175"/>
      <c r="MOK614" s="175"/>
      <c r="MOL614" s="175"/>
      <c r="MOM614" s="175"/>
      <c r="MON614" s="175"/>
      <c r="MOO614" s="175"/>
      <c r="MOP614" s="175"/>
      <c r="MOQ614" s="175"/>
      <c r="MOR614" s="175"/>
      <c r="MOS614" s="175"/>
      <c r="MOT614" s="175"/>
      <c r="MOU614" s="175"/>
      <c r="MOV614" s="175"/>
      <c r="MOW614" s="175"/>
      <c r="MOX614" s="175"/>
      <c r="MOY614" s="175"/>
      <c r="MOZ614" s="175"/>
      <c r="MPA614" s="175"/>
      <c r="MPB614" s="175"/>
      <c r="MPC614" s="175"/>
      <c r="MPD614" s="175"/>
      <c r="MPE614" s="175"/>
      <c r="MPF614" s="175"/>
      <c r="MPG614" s="175"/>
      <c r="MPH614" s="175"/>
      <c r="MPI614" s="175"/>
      <c r="MPJ614" s="175"/>
      <c r="MPK614" s="175"/>
      <c r="MPL614" s="175"/>
      <c r="MPM614" s="175"/>
      <c r="MPN614" s="175"/>
      <c r="MPO614" s="175"/>
      <c r="MPP614" s="175"/>
      <c r="MPQ614" s="175"/>
      <c r="MPR614" s="175"/>
      <c r="MPS614" s="175"/>
      <c r="MPT614" s="175"/>
      <c r="MPU614" s="175"/>
      <c r="MPV614" s="175"/>
      <c r="MPW614" s="175"/>
      <c r="MPX614" s="175"/>
      <c r="MPY614" s="175"/>
      <c r="MPZ614" s="175"/>
      <c r="MQA614" s="175"/>
      <c r="MQB614" s="175"/>
      <c r="MQC614" s="175"/>
      <c r="MQD614" s="175"/>
      <c r="MQE614" s="175"/>
      <c r="MQF614" s="175"/>
      <c r="MQG614" s="175"/>
      <c r="MQH614" s="175"/>
      <c r="MQI614" s="175"/>
      <c r="MQJ614" s="175"/>
      <c r="MQK614" s="175"/>
      <c r="MQL614" s="175"/>
      <c r="MQM614" s="175"/>
      <c r="MQN614" s="175"/>
      <c r="MQO614" s="175"/>
      <c r="MQP614" s="175"/>
      <c r="MQQ614" s="175"/>
      <c r="MQR614" s="175"/>
      <c r="MQS614" s="175"/>
      <c r="MQT614" s="175"/>
      <c r="MQU614" s="175"/>
      <c r="MQV614" s="175"/>
      <c r="MQW614" s="175"/>
      <c r="MQX614" s="175"/>
      <c r="MQY614" s="175"/>
      <c r="MQZ614" s="175"/>
      <c r="MRA614" s="175"/>
      <c r="MRB614" s="175"/>
      <c r="MRC614" s="175"/>
      <c r="MRD614" s="175"/>
      <c r="MRE614" s="175"/>
      <c r="MRF614" s="175"/>
      <c r="MRG614" s="175"/>
      <c r="MRH614" s="175"/>
      <c r="MRI614" s="175"/>
      <c r="MRJ614" s="175"/>
      <c r="MRK614" s="175"/>
      <c r="MRL614" s="175"/>
      <c r="MRM614" s="175"/>
      <c r="MRN614" s="175"/>
      <c r="MRO614" s="175"/>
      <c r="MRP614" s="175"/>
      <c r="MRQ614" s="175"/>
      <c r="MRR614" s="175"/>
      <c r="MRS614" s="175"/>
      <c r="MRT614" s="175"/>
      <c r="MRU614" s="175"/>
      <c r="MRV614" s="175"/>
      <c r="MRW614" s="175"/>
      <c r="MRX614" s="175"/>
      <c r="MRY614" s="175"/>
      <c r="MRZ614" s="175"/>
      <c r="MSA614" s="175"/>
      <c r="MSB614" s="175"/>
      <c r="MSC614" s="175"/>
      <c r="MSD614" s="175"/>
      <c r="MSE614" s="175"/>
      <c r="MSF614" s="175"/>
      <c r="MSG614" s="175"/>
      <c r="MSH614" s="175"/>
      <c r="MSI614" s="175"/>
      <c r="MSJ614" s="175"/>
      <c r="MSK614" s="175"/>
      <c r="MSL614" s="175"/>
      <c r="MSM614" s="175"/>
      <c r="MSN614" s="175"/>
      <c r="MSO614" s="175"/>
      <c r="MSP614" s="175"/>
      <c r="MSQ614" s="175"/>
      <c r="MSR614" s="175"/>
      <c r="MSS614" s="175"/>
      <c r="MST614" s="175"/>
      <c r="MSU614" s="175"/>
      <c r="MSV614" s="175"/>
      <c r="MSW614" s="175"/>
      <c r="MSX614" s="175"/>
      <c r="MSY614" s="175"/>
      <c r="MSZ614" s="175"/>
      <c r="MTA614" s="175"/>
      <c r="MTB614" s="175"/>
      <c r="MTC614" s="175"/>
      <c r="MTD614" s="175"/>
      <c r="MTE614" s="175"/>
      <c r="MTF614" s="175"/>
      <c r="MTG614" s="175"/>
      <c r="MTH614" s="175"/>
      <c r="MTI614" s="175"/>
      <c r="MTJ614" s="175"/>
      <c r="MTK614" s="175"/>
      <c r="MTL614" s="175"/>
      <c r="MTM614" s="175"/>
      <c r="MTN614" s="175"/>
      <c r="MTO614" s="175"/>
      <c r="MTP614" s="175"/>
      <c r="MTQ614" s="175"/>
      <c r="MTR614" s="175"/>
      <c r="MTS614" s="175"/>
      <c r="MTT614" s="175"/>
      <c r="MTU614" s="175"/>
      <c r="MTV614" s="175"/>
      <c r="MTW614" s="175"/>
      <c r="MTX614" s="175"/>
      <c r="MTY614" s="175"/>
      <c r="MTZ614" s="175"/>
      <c r="MUA614" s="175"/>
      <c r="MUB614" s="175"/>
      <c r="MUC614" s="175"/>
      <c r="MUD614" s="175"/>
      <c r="MUE614" s="175"/>
      <c r="MUF614" s="175"/>
      <c r="MUG614" s="175"/>
      <c r="MUH614" s="175"/>
      <c r="MUI614" s="175"/>
      <c r="MUJ614" s="175"/>
      <c r="MUK614" s="175"/>
      <c r="MUL614" s="175"/>
      <c r="MUM614" s="175"/>
      <c r="MUN614" s="175"/>
      <c r="MUO614" s="175"/>
      <c r="MUP614" s="175"/>
      <c r="MUQ614" s="175"/>
      <c r="MUR614" s="175"/>
      <c r="MUS614" s="175"/>
      <c r="MUT614" s="175"/>
      <c r="MUU614" s="175"/>
      <c r="MUV614" s="175"/>
      <c r="MUW614" s="175"/>
      <c r="MUX614" s="175"/>
      <c r="MUY614" s="175"/>
      <c r="MUZ614" s="175"/>
      <c r="MVA614" s="175"/>
      <c r="MVB614" s="175"/>
      <c r="MVC614" s="175"/>
      <c r="MVD614" s="175"/>
      <c r="MVE614" s="175"/>
      <c r="MVF614" s="175"/>
      <c r="MVG614" s="175"/>
      <c r="MVH614" s="175"/>
      <c r="MVI614" s="175"/>
      <c r="MVJ614" s="175"/>
      <c r="MVK614" s="175"/>
      <c r="MVL614" s="175"/>
      <c r="MVM614" s="175"/>
      <c r="MVN614" s="175"/>
      <c r="MVO614" s="175"/>
      <c r="MVP614" s="175"/>
      <c r="MVQ614" s="175"/>
      <c r="MVR614" s="175"/>
      <c r="MVS614" s="175"/>
      <c r="MVT614" s="175"/>
      <c r="MVU614" s="175"/>
      <c r="MVV614" s="175"/>
      <c r="MVW614" s="175"/>
      <c r="MVX614" s="175"/>
      <c r="MVY614" s="175"/>
      <c r="MVZ614" s="175"/>
      <c r="MWA614" s="175"/>
      <c r="MWB614" s="175"/>
      <c r="MWC614" s="175"/>
      <c r="MWD614" s="175"/>
      <c r="MWE614" s="175"/>
      <c r="MWF614" s="175"/>
      <c r="MWG614" s="175"/>
      <c r="MWH614" s="175"/>
      <c r="MWI614" s="175"/>
      <c r="MWJ614" s="175"/>
      <c r="MWK614" s="175"/>
      <c r="MWL614" s="175"/>
      <c r="MWM614" s="175"/>
      <c r="MWN614" s="175"/>
      <c r="MWO614" s="175"/>
      <c r="MWP614" s="175"/>
      <c r="MWQ614" s="175"/>
      <c r="MWR614" s="175"/>
      <c r="MWS614" s="175"/>
      <c r="MWT614" s="175"/>
      <c r="MWU614" s="175"/>
      <c r="MWV614" s="175"/>
      <c r="MWW614" s="175"/>
      <c r="MWX614" s="175"/>
      <c r="MWY614" s="175"/>
      <c r="MWZ614" s="175"/>
      <c r="MXA614" s="175"/>
      <c r="MXB614" s="175"/>
      <c r="MXC614" s="175"/>
      <c r="MXD614" s="175"/>
      <c r="MXE614" s="175"/>
      <c r="MXF614" s="175"/>
      <c r="MXG614" s="175"/>
      <c r="MXH614" s="175"/>
      <c r="MXI614" s="175"/>
      <c r="MXJ614" s="175"/>
      <c r="MXK614" s="175"/>
      <c r="MXL614" s="175"/>
      <c r="MXM614" s="175"/>
      <c r="MXN614" s="175"/>
      <c r="MXO614" s="175"/>
      <c r="MXP614" s="175"/>
      <c r="MXQ614" s="175"/>
      <c r="MXR614" s="175"/>
      <c r="MXS614" s="175"/>
      <c r="MXT614" s="175"/>
      <c r="MXU614" s="175"/>
      <c r="MXV614" s="175"/>
      <c r="MXW614" s="175"/>
      <c r="MXX614" s="175"/>
      <c r="MXY614" s="175"/>
      <c r="MXZ614" s="175"/>
      <c r="MYA614" s="175"/>
      <c r="MYB614" s="175"/>
      <c r="MYC614" s="175"/>
      <c r="MYD614" s="175"/>
      <c r="MYE614" s="175"/>
      <c r="MYF614" s="175"/>
      <c r="MYG614" s="175"/>
      <c r="MYH614" s="175"/>
      <c r="MYI614" s="175"/>
      <c r="MYJ614" s="175"/>
      <c r="MYK614" s="175"/>
      <c r="MYL614" s="175"/>
      <c r="MYM614" s="175"/>
      <c r="MYN614" s="175"/>
      <c r="MYO614" s="175"/>
      <c r="MYP614" s="175"/>
      <c r="MYQ614" s="175"/>
      <c r="MYR614" s="175"/>
      <c r="MYS614" s="175"/>
      <c r="MYT614" s="175"/>
      <c r="MYU614" s="175"/>
      <c r="MYV614" s="175"/>
      <c r="MYW614" s="175"/>
      <c r="MYX614" s="175"/>
      <c r="MYY614" s="175"/>
      <c r="MYZ614" s="175"/>
      <c r="MZA614" s="175"/>
      <c r="MZB614" s="175"/>
      <c r="MZC614" s="175"/>
      <c r="MZD614" s="175"/>
      <c r="MZE614" s="175"/>
      <c r="MZF614" s="175"/>
      <c r="MZG614" s="175"/>
      <c r="MZH614" s="175"/>
      <c r="MZI614" s="175"/>
      <c r="MZJ614" s="175"/>
      <c r="MZK614" s="175"/>
      <c r="MZL614" s="175"/>
      <c r="MZM614" s="175"/>
      <c r="MZN614" s="175"/>
      <c r="MZO614" s="175"/>
      <c r="MZP614" s="175"/>
      <c r="MZQ614" s="175"/>
      <c r="MZR614" s="175"/>
      <c r="MZS614" s="175"/>
      <c r="MZT614" s="175"/>
      <c r="MZU614" s="175"/>
      <c r="MZV614" s="175"/>
      <c r="MZW614" s="175"/>
      <c r="MZX614" s="175"/>
      <c r="MZY614" s="175"/>
      <c r="MZZ614" s="175"/>
      <c r="NAA614" s="175"/>
      <c r="NAB614" s="175"/>
      <c r="NAC614" s="175"/>
      <c r="NAD614" s="175"/>
      <c r="NAE614" s="175"/>
      <c r="NAF614" s="175"/>
      <c r="NAG614" s="175"/>
      <c r="NAH614" s="175"/>
      <c r="NAI614" s="175"/>
      <c r="NAJ614" s="175"/>
      <c r="NAK614" s="175"/>
      <c r="NAL614" s="175"/>
      <c r="NAM614" s="175"/>
      <c r="NAN614" s="175"/>
      <c r="NAO614" s="175"/>
      <c r="NAP614" s="175"/>
      <c r="NAQ614" s="175"/>
      <c r="NAR614" s="175"/>
      <c r="NAS614" s="175"/>
      <c r="NAT614" s="175"/>
      <c r="NAU614" s="175"/>
      <c r="NAV614" s="175"/>
      <c r="NAW614" s="175"/>
      <c r="NAX614" s="175"/>
      <c r="NAY614" s="175"/>
      <c r="NAZ614" s="175"/>
      <c r="NBA614" s="175"/>
      <c r="NBB614" s="175"/>
      <c r="NBC614" s="175"/>
      <c r="NBD614" s="175"/>
      <c r="NBE614" s="175"/>
      <c r="NBF614" s="175"/>
      <c r="NBG614" s="175"/>
      <c r="NBH614" s="175"/>
      <c r="NBI614" s="175"/>
      <c r="NBJ614" s="175"/>
      <c r="NBK614" s="175"/>
      <c r="NBL614" s="175"/>
      <c r="NBM614" s="175"/>
      <c r="NBN614" s="175"/>
      <c r="NBO614" s="175"/>
      <c r="NBP614" s="175"/>
      <c r="NBQ614" s="175"/>
      <c r="NBR614" s="175"/>
      <c r="NBS614" s="175"/>
      <c r="NBT614" s="175"/>
      <c r="NBU614" s="175"/>
      <c r="NBV614" s="175"/>
      <c r="NBW614" s="175"/>
      <c r="NBX614" s="175"/>
      <c r="NBY614" s="175"/>
      <c r="NBZ614" s="175"/>
      <c r="NCA614" s="175"/>
      <c r="NCB614" s="175"/>
      <c r="NCC614" s="175"/>
      <c r="NCD614" s="175"/>
      <c r="NCE614" s="175"/>
      <c r="NCF614" s="175"/>
      <c r="NCG614" s="175"/>
      <c r="NCH614" s="175"/>
      <c r="NCI614" s="175"/>
      <c r="NCJ614" s="175"/>
      <c r="NCK614" s="175"/>
      <c r="NCL614" s="175"/>
      <c r="NCM614" s="175"/>
      <c r="NCN614" s="175"/>
      <c r="NCO614" s="175"/>
      <c r="NCP614" s="175"/>
      <c r="NCQ614" s="175"/>
      <c r="NCR614" s="175"/>
      <c r="NCS614" s="175"/>
      <c r="NCT614" s="175"/>
      <c r="NCU614" s="175"/>
      <c r="NCV614" s="175"/>
      <c r="NCW614" s="175"/>
      <c r="NCX614" s="175"/>
      <c r="NCY614" s="175"/>
      <c r="NCZ614" s="175"/>
      <c r="NDA614" s="175"/>
      <c r="NDB614" s="175"/>
      <c r="NDC614" s="175"/>
      <c r="NDD614" s="175"/>
      <c r="NDE614" s="175"/>
      <c r="NDF614" s="175"/>
      <c r="NDG614" s="175"/>
      <c r="NDH614" s="175"/>
      <c r="NDI614" s="175"/>
      <c r="NDJ614" s="175"/>
      <c r="NDK614" s="175"/>
      <c r="NDL614" s="175"/>
      <c r="NDM614" s="175"/>
      <c r="NDN614" s="175"/>
      <c r="NDO614" s="175"/>
      <c r="NDP614" s="175"/>
      <c r="NDQ614" s="175"/>
      <c r="NDR614" s="175"/>
      <c r="NDS614" s="175"/>
      <c r="NDT614" s="175"/>
      <c r="NDU614" s="175"/>
      <c r="NDV614" s="175"/>
      <c r="NDW614" s="175"/>
      <c r="NDX614" s="175"/>
      <c r="NDY614" s="175"/>
      <c r="NDZ614" s="175"/>
      <c r="NEA614" s="175"/>
      <c r="NEB614" s="175"/>
      <c r="NEC614" s="175"/>
      <c r="NED614" s="175"/>
      <c r="NEE614" s="175"/>
      <c r="NEF614" s="175"/>
      <c r="NEG614" s="175"/>
      <c r="NEH614" s="175"/>
      <c r="NEI614" s="175"/>
      <c r="NEJ614" s="175"/>
      <c r="NEK614" s="175"/>
      <c r="NEL614" s="175"/>
      <c r="NEM614" s="175"/>
      <c r="NEN614" s="175"/>
      <c r="NEO614" s="175"/>
      <c r="NEP614" s="175"/>
      <c r="NEQ614" s="175"/>
      <c r="NER614" s="175"/>
      <c r="NES614" s="175"/>
      <c r="NET614" s="175"/>
      <c r="NEU614" s="175"/>
      <c r="NEV614" s="175"/>
      <c r="NEW614" s="175"/>
      <c r="NEX614" s="175"/>
      <c r="NEY614" s="175"/>
      <c r="NEZ614" s="175"/>
      <c r="NFA614" s="175"/>
      <c r="NFB614" s="175"/>
      <c r="NFC614" s="175"/>
      <c r="NFD614" s="175"/>
      <c r="NFE614" s="175"/>
      <c r="NFF614" s="175"/>
      <c r="NFG614" s="175"/>
      <c r="NFH614" s="175"/>
      <c r="NFI614" s="175"/>
      <c r="NFJ614" s="175"/>
      <c r="NFK614" s="175"/>
      <c r="NFL614" s="175"/>
      <c r="NFM614" s="175"/>
      <c r="NFN614" s="175"/>
      <c r="NFO614" s="175"/>
      <c r="NFP614" s="175"/>
      <c r="NFQ614" s="175"/>
      <c r="NFR614" s="175"/>
      <c r="NFS614" s="175"/>
      <c r="NFT614" s="175"/>
      <c r="NFU614" s="175"/>
      <c r="NFV614" s="175"/>
      <c r="NFW614" s="175"/>
      <c r="NFX614" s="175"/>
      <c r="NFY614" s="175"/>
      <c r="NFZ614" s="175"/>
      <c r="NGA614" s="175"/>
      <c r="NGB614" s="175"/>
      <c r="NGC614" s="175"/>
      <c r="NGD614" s="175"/>
      <c r="NGE614" s="175"/>
      <c r="NGF614" s="175"/>
      <c r="NGG614" s="175"/>
      <c r="NGH614" s="175"/>
      <c r="NGI614" s="175"/>
      <c r="NGJ614" s="175"/>
      <c r="NGK614" s="175"/>
      <c r="NGL614" s="175"/>
      <c r="NGM614" s="175"/>
      <c r="NGN614" s="175"/>
      <c r="NGO614" s="175"/>
      <c r="NGP614" s="175"/>
      <c r="NGQ614" s="175"/>
      <c r="NGR614" s="175"/>
      <c r="NGS614" s="175"/>
      <c r="NGT614" s="175"/>
      <c r="NGU614" s="175"/>
      <c r="NGV614" s="175"/>
      <c r="NGW614" s="175"/>
      <c r="NGX614" s="175"/>
      <c r="NGY614" s="175"/>
      <c r="NGZ614" s="175"/>
      <c r="NHA614" s="175"/>
      <c r="NHB614" s="175"/>
      <c r="NHC614" s="175"/>
      <c r="NHD614" s="175"/>
      <c r="NHE614" s="175"/>
      <c r="NHF614" s="175"/>
      <c r="NHG614" s="175"/>
      <c r="NHH614" s="175"/>
      <c r="NHI614" s="175"/>
      <c r="NHJ614" s="175"/>
      <c r="NHK614" s="175"/>
      <c r="NHL614" s="175"/>
      <c r="NHM614" s="175"/>
      <c r="NHN614" s="175"/>
      <c r="NHO614" s="175"/>
      <c r="NHP614" s="175"/>
      <c r="NHQ614" s="175"/>
      <c r="NHR614" s="175"/>
      <c r="NHS614" s="175"/>
      <c r="NHT614" s="175"/>
      <c r="NHU614" s="175"/>
      <c r="NHV614" s="175"/>
      <c r="NHW614" s="175"/>
      <c r="NHX614" s="175"/>
      <c r="NHY614" s="175"/>
      <c r="NHZ614" s="175"/>
      <c r="NIA614" s="175"/>
      <c r="NIB614" s="175"/>
      <c r="NIC614" s="175"/>
      <c r="NID614" s="175"/>
      <c r="NIE614" s="175"/>
      <c r="NIF614" s="175"/>
      <c r="NIG614" s="175"/>
      <c r="NIH614" s="175"/>
      <c r="NII614" s="175"/>
      <c r="NIJ614" s="175"/>
      <c r="NIK614" s="175"/>
      <c r="NIL614" s="175"/>
      <c r="NIM614" s="175"/>
      <c r="NIN614" s="175"/>
      <c r="NIO614" s="175"/>
      <c r="NIP614" s="175"/>
      <c r="NIQ614" s="175"/>
      <c r="NIR614" s="175"/>
      <c r="NIS614" s="175"/>
      <c r="NIT614" s="175"/>
      <c r="NIU614" s="175"/>
      <c r="NIV614" s="175"/>
      <c r="NIW614" s="175"/>
      <c r="NIX614" s="175"/>
      <c r="NIY614" s="175"/>
      <c r="NIZ614" s="175"/>
      <c r="NJA614" s="175"/>
      <c r="NJB614" s="175"/>
      <c r="NJC614" s="175"/>
      <c r="NJD614" s="175"/>
      <c r="NJE614" s="175"/>
      <c r="NJF614" s="175"/>
      <c r="NJG614" s="175"/>
      <c r="NJH614" s="175"/>
      <c r="NJI614" s="175"/>
      <c r="NJJ614" s="175"/>
      <c r="NJK614" s="175"/>
      <c r="NJL614" s="175"/>
      <c r="NJM614" s="175"/>
      <c r="NJN614" s="175"/>
      <c r="NJO614" s="175"/>
      <c r="NJP614" s="175"/>
      <c r="NJQ614" s="175"/>
      <c r="NJR614" s="175"/>
      <c r="NJS614" s="175"/>
      <c r="NJT614" s="175"/>
      <c r="NJU614" s="175"/>
      <c r="NJV614" s="175"/>
      <c r="NJW614" s="175"/>
      <c r="NJX614" s="175"/>
      <c r="NJY614" s="175"/>
      <c r="NJZ614" s="175"/>
      <c r="NKA614" s="175"/>
      <c r="NKB614" s="175"/>
      <c r="NKC614" s="175"/>
      <c r="NKD614" s="175"/>
      <c r="NKE614" s="175"/>
      <c r="NKF614" s="175"/>
      <c r="NKG614" s="175"/>
      <c r="NKH614" s="175"/>
      <c r="NKI614" s="175"/>
      <c r="NKJ614" s="175"/>
      <c r="NKK614" s="175"/>
      <c r="NKL614" s="175"/>
      <c r="NKM614" s="175"/>
      <c r="NKN614" s="175"/>
      <c r="NKO614" s="175"/>
      <c r="NKP614" s="175"/>
      <c r="NKQ614" s="175"/>
      <c r="NKR614" s="175"/>
      <c r="NKS614" s="175"/>
      <c r="NKT614" s="175"/>
      <c r="NKU614" s="175"/>
      <c r="NKV614" s="175"/>
      <c r="NKW614" s="175"/>
      <c r="NKX614" s="175"/>
      <c r="NKY614" s="175"/>
      <c r="NKZ614" s="175"/>
      <c r="NLA614" s="175"/>
      <c r="NLB614" s="175"/>
      <c r="NLC614" s="175"/>
      <c r="NLD614" s="175"/>
      <c r="NLE614" s="175"/>
      <c r="NLF614" s="175"/>
      <c r="NLG614" s="175"/>
      <c r="NLH614" s="175"/>
      <c r="NLI614" s="175"/>
      <c r="NLJ614" s="175"/>
      <c r="NLK614" s="175"/>
      <c r="NLL614" s="175"/>
      <c r="NLM614" s="175"/>
      <c r="NLN614" s="175"/>
      <c r="NLO614" s="175"/>
      <c r="NLP614" s="175"/>
      <c r="NLQ614" s="175"/>
      <c r="NLR614" s="175"/>
      <c r="NLS614" s="175"/>
      <c r="NLT614" s="175"/>
      <c r="NLU614" s="175"/>
      <c r="NLV614" s="175"/>
      <c r="NLW614" s="175"/>
      <c r="NLX614" s="175"/>
      <c r="NLY614" s="175"/>
      <c r="NLZ614" s="175"/>
      <c r="NMA614" s="175"/>
      <c r="NMB614" s="175"/>
      <c r="NMC614" s="175"/>
      <c r="NMD614" s="175"/>
      <c r="NME614" s="175"/>
      <c r="NMF614" s="175"/>
      <c r="NMG614" s="175"/>
      <c r="NMH614" s="175"/>
      <c r="NMI614" s="175"/>
      <c r="NMJ614" s="175"/>
      <c r="NMK614" s="175"/>
      <c r="NML614" s="175"/>
      <c r="NMM614" s="175"/>
      <c r="NMN614" s="175"/>
      <c r="NMO614" s="175"/>
      <c r="NMP614" s="175"/>
      <c r="NMQ614" s="175"/>
      <c r="NMR614" s="175"/>
      <c r="NMS614" s="175"/>
      <c r="NMT614" s="175"/>
      <c r="NMU614" s="175"/>
      <c r="NMV614" s="175"/>
      <c r="NMW614" s="175"/>
      <c r="NMX614" s="175"/>
      <c r="NMY614" s="175"/>
      <c r="NMZ614" s="175"/>
      <c r="NNA614" s="175"/>
      <c r="NNB614" s="175"/>
      <c r="NNC614" s="175"/>
      <c r="NND614" s="175"/>
      <c r="NNE614" s="175"/>
      <c r="NNF614" s="175"/>
      <c r="NNG614" s="175"/>
      <c r="NNH614" s="175"/>
      <c r="NNI614" s="175"/>
      <c r="NNJ614" s="175"/>
      <c r="NNK614" s="175"/>
      <c r="NNL614" s="175"/>
      <c r="NNM614" s="175"/>
      <c r="NNN614" s="175"/>
      <c r="NNO614" s="175"/>
      <c r="NNP614" s="175"/>
      <c r="NNQ614" s="175"/>
      <c r="NNR614" s="175"/>
      <c r="NNS614" s="175"/>
      <c r="NNT614" s="175"/>
      <c r="NNU614" s="175"/>
      <c r="NNV614" s="175"/>
      <c r="NNW614" s="175"/>
      <c r="NNX614" s="175"/>
      <c r="NNY614" s="175"/>
      <c r="NNZ614" s="175"/>
      <c r="NOA614" s="175"/>
      <c r="NOB614" s="175"/>
      <c r="NOC614" s="175"/>
      <c r="NOD614" s="175"/>
      <c r="NOE614" s="175"/>
      <c r="NOF614" s="175"/>
      <c r="NOG614" s="175"/>
      <c r="NOH614" s="175"/>
      <c r="NOI614" s="175"/>
      <c r="NOJ614" s="175"/>
      <c r="NOK614" s="175"/>
      <c r="NOL614" s="175"/>
      <c r="NOM614" s="175"/>
      <c r="NON614" s="175"/>
      <c r="NOO614" s="175"/>
      <c r="NOP614" s="175"/>
      <c r="NOQ614" s="175"/>
      <c r="NOR614" s="175"/>
      <c r="NOS614" s="175"/>
      <c r="NOT614" s="175"/>
      <c r="NOU614" s="175"/>
      <c r="NOV614" s="175"/>
      <c r="NOW614" s="175"/>
      <c r="NOX614" s="175"/>
      <c r="NOY614" s="175"/>
      <c r="NOZ614" s="175"/>
      <c r="NPA614" s="175"/>
      <c r="NPB614" s="175"/>
      <c r="NPC614" s="175"/>
      <c r="NPD614" s="175"/>
      <c r="NPE614" s="175"/>
      <c r="NPF614" s="175"/>
      <c r="NPG614" s="175"/>
      <c r="NPH614" s="175"/>
      <c r="NPI614" s="175"/>
      <c r="NPJ614" s="175"/>
      <c r="NPK614" s="175"/>
      <c r="NPL614" s="175"/>
      <c r="NPM614" s="175"/>
      <c r="NPN614" s="175"/>
      <c r="NPO614" s="175"/>
      <c r="NPP614" s="175"/>
      <c r="NPQ614" s="175"/>
      <c r="NPR614" s="175"/>
      <c r="NPS614" s="175"/>
      <c r="NPT614" s="175"/>
      <c r="NPU614" s="175"/>
      <c r="NPV614" s="175"/>
      <c r="NPW614" s="175"/>
      <c r="NPX614" s="175"/>
      <c r="NPY614" s="175"/>
      <c r="NPZ614" s="175"/>
      <c r="NQA614" s="175"/>
      <c r="NQB614" s="175"/>
      <c r="NQC614" s="175"/>
      <c r="NQD614" s="175"/>
      <c r="NQE614" s="175"/>
      <c r="NQF614" s="175"/>
      <c r="NQG614" s="175"/>
      <c r="NQH614" s="175"/>
      <c r="NQI614" s="175"/>
      <c r="NQJ614" s="175"/>
      <c r="NQK614" s="175"/>
      <c r="NQL614" s="175"/>
      <c r="NQM614" s="175"/>
      <c r="NQN614" s="175"/>
      <c r="NQO614" s="175"/>
      <c r="NQP614" s="175"/>
      <c r="NQQ614" s="175"/>
      <c r="NQR614" s="175"/>
      <c r="NQS614" s="175"/>
      <c r="NQT614" s="175"/>
      <c r="NQU614" s="175"/>
      <c r="NQV614" s="175"/>
      <c r="NQW614" s="175"/>
      <c r="NQX614" s="175"/>
      <c r="NQY614" s="175"/>
      <c r="NQZ614" s="175"/>
      <c r="NRA614" s="175"/>
      <c r="NRB614" s="175"/>
      <c r="NRC614" s="175"/>
      <c r="NRD614" s="175"/>
      <c r="NRE614" s="175"/>
      <c r="NRF614" s="175"/>
      <c r="NRG614" s="175"/>
      <c r="NRH614" s="175"/>
      <c r="NRI614" s="175"/>
      <c r="NRJ614" s="175"/>
      <c r="NRK614" s="175"/>
      <c r="NRL614" s="175"/>
      <c r="NRM614" s="175"/>
      <c r="NRN614" s="175"/>
      <c r="NRO614" s="175"/>
      <c r="NRP614" s="175"/>
      <c r="NRQ614" s="175"/>
      <c r="NRR614" s="175"/>
      <c r="NRS614" s="175"/>
      <c r="NRT614" s="175"/>
      <c r="NRU614" s="175"/>
      <c r="NRV614" s="175"/>
      <c r="NRW614" s="175"/>
      <c r="NRX614" s="175"/>
      <c r="NRY614" s="175"/>
      <c r="NRZ614" s="175"/>
      <c r="NSA614" s="175"/>
      <c r="NSB614" s="175"/>
      <c r="NSC614" s="175"/>
      <c r="NSD614" s="175"/>
      <c r="NSE614" s="175"/>
      <c r="NSF614" s="175"/>
      <c r="NSG614" s="175"/>
      <c r="NSH614" s="175"/>
      <c r="NSI614" s="175"/>
      <c r="NSJ614" s="175"/>
      <c r="NSK614" s="175"/>
      <c r="NSL614" s="175"/>
      <c r="NSM614" s="175"/>
      <c r="NSN614" s="175"/>
      <c r="NSO614" s="175"/>
      <c r="NSP614" s="175"/>
      <c r="NSQ614" s="175"/>
      <c r="NSR614" s="175"/>
      <c r="NSS614" s="175"/>
      <c r="NST614" s="175"/>
      <c r="NSU614" s="175"/>
      <c r="NSV614" s="175"/>
      <c r="NSW614" s="175"/>
      <c r="NSX614" s="175"/>
      <c r="NSY614" s="175"/>
      <c r="NSZ614" s="175"/>
      <c r="NTA614" s="175"/>
      <c r="NTB614" s="175"/>
      <c r="NTC614" s="175"/>
      <c r="NTD614" s="175"/>
      <c r="NTE614" s="175"/>
      <c r="NTF614" s="175"/>
      <c r="NTG614" s="175"/>
      <c r="NTH614" s="175"/>
      <c r="NTI614" s="175"/>
      <c r="NTJ614" s="175"/>
      <c r="NTK614" s="175"/>
      <c r="NTL614" s="175"/>
      <c r="NTM614" s="175"/>
      <c r="NTN614" s="175"/>
      <c r="NTO614" s="175"/>
      <c r="NTP614" s="175"/>
      <c r="NTQ614" s="175"/>
      <c r="NTR614" s="175"/>
      <c r="NTS614" s="175"/>
      <c r="NTT614" s="175"/>
      <c r="NTU614" s="175"/>
      <c r="NTV614" s="175"/>
      <c r="NTW614" s="175"/>
      <c r="NTX614" s="175"/>
      <c r="NTY614" s="175"/>
      <c r="NTZ614" s="175"/>
      <c r="NUA614" s="175"/>
      <c r="NUB614" s="175"/>
      <c r="NUC614" s="175"/>
      <c r="NUD614" s="175"/>
      <c r="NUE614" s="175"/>
      <c r="NUF614" s="175"/>
      <c r="NUG614" s="175"/>
      <c r="NUH614" s="175"/>
      <c r="NUI614" s="175"/>
      <c r="NUJ614" s="175"/>
      <c r="NUK614" s="175"/>
      <c r="NUL614" s="175"/>
      <c r="NUM614" s="175"/>
      <c r="NUN614" s="175"/>
      <c r="NUO614" s="175"/>
      <c r="NUP614" s="175"/>
      <c r="NUQ614" s="175"/>
      <c r="NUR614" s="175"/>
      <c r="NUS614" s="175"/>
      <c r="NUT614" s="175"/>
      <c r="NUU614" s="175"/>
      <c r="NUV614" s="175"/>
      <c r="NUW614" s="175"/>
      <c r="NUX614" s="175"/>
      <c r="NUY614" s="175"/>
      <c r="NUZ614" s="175"/>
      <c r="NVA614" s="175"/>
      <c r="NVB614" s="175"/>
      <c r="NVC614" s="175"/>
      <c r="NVD614" s="175"/>
      <c r="NVE614" s="175"/>
      <c r="NVF614" s="175"/>
      <c r="NVG614" s="175"/>
      <c r="NVH614" s="175"/>
      <c r="NVI614" s="175"/>
      <c r="NVJ614" s="175"/>
      <c r="NVK614" s="175"/>
      <c r="NVL614" s="175"/>
      <c r="NVM614" s="175"/>
      <c r="NVN614" s="175"/>
      <c r="NVO614" s="175"/>
      <c r="NVP614" s="175"/>
      <c r="NVQ614" s="175"/>
      <c r="NVR614" s="175"/>
      <c r="NVS614" s="175"/>
      <c r="NVT614" s="175"/>
      <c r="NVU614" s="175"/>
      <c r="NVV614" s="175"/>
      <c r="NVW614" s="175"/>
      <c r="NVX614" s="175"/>
      <c r="NVY614" s="175"/>
      <c r="NVZ614" s="175"/>
      <c r="NWA614" s="175"/>
      <c r="NWB614" s="175"/>
      <c r="NWC614" s="175"/>
      <c r="NWD614" s="175"/>
      <c r="NWE614" s="175"/>
      <c r="NWF614" s="175"/>
      <c r="NWG614" s="175"/>
      <c r="NWH614" s="175"/>
      <c r="NWI614" s="175"/>
      <c r="NWJ614" s="175"/>
      <c r="NWK614" s="175"/>
      <c r="NWL614" s="175"/>
      <c r="NWM614" s="175"/>
      <c r="NWN614" s="175"/>
      <c r="NWO614" s="175"/>
      <c r="NWP614" s="175"/>
      <c r="NWQ614" s="175"/>
      <c r="NWR614" s="175"/>
      <c r="NWS614" s="175"/>
      <c r="NWT614" s="175"/>
      <c r="NWU614" s="175"/>
      <c r="NWV614" s="175"/>
      <c r="NWW614" s="175"/>
      <c r="NWX614" s="175"/>
      <c r="NWY614" s="175"/>
      <c r="NWZ614" s="175"/>
      <c r="NXA614" s="175"/>
      <c r="NXB614" s="175"/>
      <c r="NXC614" s="175"/>
      <c r="NXD614" s="175"/>
      <c r="NXE614" s="175"/>
      <c r="NXF614" s="175"/>
      <c r="NXG614" s="175"/>
      <c r="NXH614" s="175"/>
      <c r="NXI614" s="175"/>
      <c r="NXJ614" s="175"/>
      <c r="NXK614" s="175"/>
      <c r="NXL614" s="175"/>
      <c r="NXM614" s="175"/>
      <c r="NXN614" s="175"/>
      <c r="NXO614" s="175"/>
      <c r="NXP614" s="175"/>
      <c r="NXQ614" s="175"/>
      <c r="NXR614" s="175"/>
      <c r="NXS614" s="175"/>
      <c r="NXT614" s="175"/>
      <c r="NXU614" s="175"/>
      <c r="NXV614" s="175"/>
      <c r="NXW614" s="175"/>
      <c r="NXX614" s="175"/>
      <c r="NXY614" s="175"/>
      <c r="NXZ614" s="175"/>
      <c r="NYA614" s="175"/>
      <c r="NYB614" s="175"/>
      <c r="NYC614" s="175"/>
      <c r="NYD614" s="175"/>
      <c r="NYE614" s="175"/>
      <c r="NYF614" s="175"/>
      <c r="NYG614" s="175"/>
      <c r="NYH614" s="175"/>
      <c r="NYI614" s="175"/>
      <c r="NYJ614" s="175"/>
      <c r="NYK614" s="175"/>
      <c r="NYL614" s="175"/>
      <c r="NYM614" s="175"/>
      <c r="NYN614" s="175"/>
      <c r="NYO614" s="175"/>
      <c r="NYP614" s="175"/>
      <c r="NYQ614" s="175"/>
      <c r="NYR614" s="175"/>
      <c r="NYS614" s="175"/>
      <c r="NYT614" s="175"/>
      <c r="NYU614" s="175"/>
      <c r="NYV614" s="175"/>
      <c r="NYW614" s="175"/>
      <c r="NYX614" s="175"/>
      <c r="NYY614" s="175"/>
      <c r="NYZ614" s="175"/>
      <c r="NZA614" s="175"/>
      <c r="NZB614" s="175"/>
      <c r="NZC614" s="175"/>
      <c r="NZD614" s="175"/>
      <c r="NZE614" s="175"/>
      <c r="NZF614" s="175"/>
      <c r="NZG614" s="175"/>
      <c r="NZH614" s="175"/>
      <c r="NZI614" s="175"/>
      <c r="NZJ614" s="175"/>
      <c r="NZK614" s="175"/>
      <c r="NZL614" s="175"/>
      <c r="NZM614" s="175"/>
      <c r="NZN614" s="175"/>
      <c r="NZO614" s="175"/>
      <c r="NZP614" s="175"/>
      <c r="NZQ614" s="175"/>
      <c r="NZR614" s="175"/>
      <c r="NZS614" s="175"/>
      <c r="NZT614" s="175"/>
      <c r="NZU614" s="175"/>
      <c r="NZV614" s="175"/>
      <c r="NZW614" s="175"/>
      <c r="NZX614" s="175"/>
      <c r="NZY614" s="175"/>
      <c r="NZZ614" s="175"/>
      <c r="OAA614" s="175"/>
      <c r="OAB614" s="175"/>
      <c r="OAC614" s="175"/>
      <c r="OAD614" s="175"/>
      <c r="OAE614" s="175"/>
      <c r="OAF614" s="175"/>
      <c r="OAG614" s="175"/>
      <c r="OAH614" s="175"/>
      <c r="OAI614" s="175"/>
      <c r="OAJ614" s="175"/>
      <c r="OAK614" s="175"/>
      <c r="OAL614" s="175"/>
      <c r="OAM614" s="175"/>
      <c r="OAN614" s="175"/>
      <c r="OAO614" s="175"/>
      <c r="OAP614" s="175"/>
      <c r="OAQ614" s="175"/>
      <c r="OAR614" s="175"/>
      <c r="OAS614" s="175"/>
      <c r="OAT614" s="175"/>
      <c r="OAU614" s="175"/>
      <c r="OAV614" s="175"/>
      <c r="OAW614" s="175"/>
      <c r="OAX614" s="175"/>
      <c r="OAY614" s="175"/>
      <c r="OAZ614" s="175"/>
      <c r="OBA614" s="175"/>
      <c r="OBB614" s="175"/>
      <c r="OBC614" s="175"/>
      <c r="OBD614" s="175"/>
      <c r="OBE614" s="175"/>
      <c r="OBF614" s="175"/>
      <c r="OBG614" s="175"/>
      <c r="OBH614" s="175"/>
      <c r="OBI614" s="175"/>
      <c r="OBJ614" s="175"/>
      <c r="OBK614" s="175"/>
      <c r="OBL614" s="175"/>
      <c r="OBM614" s="175"/>
      <c r="OBN614" s="175"/>
      <c r="OBO614" s="175"/>
      <c r="OBP614" s="175"/>
      <c r="OBQ614" s="175"/>
      <c r="OBR614" s="175"/>
      <c r="OBS614" s="175"/>
      <c r="OBT614" s="175"/>
      <c r="OBU614" s="175"/>
      <c r="OBV614" s="175"/>
      <c r="OBW614" s="175"/>
      <c r="OBX614" s="175"/>
      <c r="OBY614" s="175"/>
      <c r="OBZ614" s="175"/>
      <c r="OCA614" s="175"/>
      <c r="OCB614" s="175"/>
      <c r="OCC614" s="175"/>
      <c r="OCD614" s="175"/>
      <c r="OCE614" s="175"/>
      <c r="OCF614" s="175"/>
      <c r="OCG614" s="175"/>
      <c r="OCH614" s="175"/>
      <c r="OCI614" s="175"/>
      <c r="OCJ614" s="175"/>
      <c r="OCK614" s="175"/>
      <c r="OCL614" s="175"/>
      <c r="OCM614" s="175"/>
      <c r="OCN614" s="175"/>
      <c r="OCO614" s="175"/>
      <c r="OCP614" s="175"/>
      <c r="OCQ614" s="175"/>
      <c r="OCR614" s="175"/>
      <c r="OCS614" s="175"/>
      <c r="OCT614" s="175"/>
      <c r="OCU614" s="175"/>
      <c r="OCV614" s="175"/>
      <c r="OCW614" s="175"/>
      <c r="OCX614" s="175"/>
      <c r="OCY614" s="175"/>
      <c r="OCZ614" s="175"/>
      <c r="ODA614" s="175"/>
      <c r="ODB614" s="175"/>
      <c r="ODC614" s="175"/>
      <c r="ODD614" s="175"/>
      <c r="ODE614" s="175"/>
      <c r="ODF614" s="175"/>
      <c r="ODG614" s="175"/>
      <c r="ODH614" s="175"/>
      <c r="ODI614" s="175"/>
      <c r="ODJ614" s="175"/>
      <c r="ODK614" s="175"/>
      <c r="ODL614" s="175"/>
      <c r="ODM614" s="175"/>
      <c r="ODN614" s="175"/>
      <c r="ODO614" s="175"/>
      <c r="ODP614" s="175"/>
      <c r="ODQ614" s="175"/>
      <c r="ODR614" s="175"/>
      <c r="ODS614" s="175"/>
      <c r="ODT614" s="175"/>
      <c r="ODU614" s="175"/>
      <c r="ODV614" s="175"/>
      <c r="ODW614" s="175"/>
      <c r="ODX614" s="175"/>
      <c r="ODY614" s="175"/>
      <c r="ODZ614" s="175"/>
      <c r="OEA614" s="175"/>
      <c r="OEB614" s="175"/>
      <c r="OEC614" s="175"/>
      <c r="OED614" s="175"/>
      <c r="OEE614" s="175"/>
      <c r="OEF614" s="175"/>
      <c r="OEG614" s="175"/>
      <c r="OEH614" s="175"/>
      <c r="OEI614" s="175"/>
      <c r="OEJ614" s="175"/>
      <c r="OEK614" s="175"/>
      <c r="OEL614" s="175"/>
      <c r="OEM614" s="175"/>
      <c r="OEN614" s="175"/>
      <c r="OEO614" s="175"/>
      <c r="OEP614" s="175"/>
      <c r="OEQ614" s="175"/>
      <c r="OER614" s="175"/>
      <c r="OES614" s="175"/>
      <c r="OET614" s="175"/>
      <c r="OEU614" s="175"/>
      <c r="OEV614" s="175"/>
      <c r="OEW614" s="175"/>
      <c r="OEX614" s="175"/>
      <c r="OEY614" s="175"/>
      <c r="OEZ614" s="175"/>
      <c r="OFA614" s="175"/>
      <c r="OFB614" s="175"/>
      <c r="OFC614" s="175"/>
      <c r="OFD614" s="175"/>
      <c r="OFE614" s="175"/>
      <c r="OFF614" s="175"/>
      <c r="OFG614" s="175"/>
      <c r="OFH614" s="175"/>
      <c r="OFI614" s="175"/>
      <c r="OFJ614" s="175"/>
      <c r="OFK614" s="175"/>
      <c r="OFL614" s="175"/>
      <c r="OFM614" s="175"/>
      <c r="OFN614" s="175"/>
      <c r="OFO614" s="175"/>
      <c r="OFP614" s="175"/>
      <c r="OFQ614" s="175"/>
      <c r="OFR614" s="175"/>
      <c r="OFS614" s="175"/>
      <c r="OFT614" s="175"/>
      <c r="OFU614" s="175"/>
      <c r="OFV614" s="175"/>
      <c r="OFW614" s="175"/>
      <c r="OFX614" s="175"/>
      <c r="OFY614" s="175"/>
      <c r="OFZ614" s="175"/>
      <c r="OGA614" s="175"/>
      <c r="OGB614" s="175"/>
      <c r="OGC614" s="175"/>
      <c r="OGD614" s="175"/>
      <c r="OGE614" s="175"/>
      <c r="OGF614" s="175"/>
      <c r="OGG614" s="175"/>
      <c r="OGH614" s="175"/>
      <c r="OGI614" s="175"/>
      <c r="OGJ614" s="175"/>
      <c r="OGK614" s="175"/>
      <c r="OGL614" s="175"/>
      <c r="OGM614" s="175"/>
      <c r="OGN614" s="175"/>
      <c r="OGO614" s="175"/>
      <c r="OGP614" s="175"/>
      <c r="OGQ614" s="175"/>
      <c r="OGR614" s="175"/>
      <c r="OGS614" s="175"/>
      <c r="OGT614" s="175"/>
      <c r="OGU614" s="175"/>
      <c r="OGV614" s="175"/>
      <c r="OGW614" s="175"/>
      <c r="OGX614" s="175"/>
      <c r="OGY614" s="175"/>
      <c r="OGZ614" s="175"/>
      <c r="OHA614" s="175"/>
      <c r="OHB614" s="175"/>
      <c r="OHC614" s="175"/>
      <c r="OHD614" s="175"/>
      <c r="OHE614" s="175"/>
      <c r="OHF614" s="175"/>
      <c r="OHG614" s="175"/>
      <c r="OHH614" s="175"/>
      <c r="OHI614" s="175"/>
      <c r="OHJ614" s="175"/>
      <c r="OHK614" s="175"/>
      <c r="OHL614" s="175"/>
      <c r="OHM614" s="175"/>
      <c r="OHN614" s="175"/>
      <c r="OHO614" s="175"/>
      <c r="OHP614" s="175"/>
      <c r="OHQ614" s="175"/>
      <c r="OHR614" s="175"/>
      <c r="OHS614" s="175"/>
      <c r="OHT614" s="175"/>
      <c r="OHU614" s="175"/>
      <c r="OHV614" s="175"/>
      <c r="OHW614" s="175"/>
      <c r="OHX614" s="175"/>
      <c r="OHY614" s="175"/>
      <c r="OHZ614" s="175"/>
      <c r="OIA614" s="175"/>
      <c r="OIB614" s="175"/>
      <c r="OIC614" s="175"/>
      <c r="OID614" s="175"/>
      <c r="OIE614" s="175"/>
      <c r="OIF614" s="175"/>
      <c r="OIG614" s="175"/>
      <c r="OIH614" s="175"/>
      <c r="OII614" s="175"/>
      <c r="OIJ614" s="175"/>
      <c r="OIK614" s="175"/>
      <c r="OIL614" s="175"/>
      <c r="OIM614" s="175"/>
      <c r="OIN614" s="175"/>
      <c r="OIO614" s="175"/>
      <c r="OIP614" s="175"/>
      <c r="OIQ614" s="175"/>
      <c r="OIR614" s="175"/>
      <c r="OIS614" s="175"/>
      <c r="OIT614" s="175"/>
      <c r="OIU614" s="175"/>
      <c r="OIV614" s="175"/>
      <c r="OIW614" s="175"/>
      <c r="OIX614" s="175"/>
      <c r="OIY614" s="175"/>
      <c r="OIZ614" s="175"/>
      <c r="OJA614" s="175"/>
      <c r="OJB614" s="175"/>
      <c r="OJC614" s="175"/>
      <c r="OJD614" s="175"/>
      <c r="OJE614" s="175"/>
      <c r="OJF614" s="175"/>
      <c r="OJG614" s="175"/>
      <c r="OJH614" s="175"/>
      <c r="OJI614" s="175"/>
      <c r="OJJ614" s="175"/>
      <c r="OJK614" s="175"/>
      <c r="OJL614" s="175"/>
      <c r="OJM614" s="175"/>
      <c r="OJN614" s="175"/>
      <c r="OJO614" s="175"/>
      <c r="OJP614" s="175"/>
      <c r="OJQ614" s="175"/>
      <c r="OJR614" s="175"/>
      <c r="OJS614" s="175"/>
      <c r="OJT614" s="175"/>
      <c r="OJU614" s="175"/>
      <c r="OJV614" s="175"/>
      <c r="OJW614" s="175"/>
      <c r="OJX614" s="175"/>
      <c r="OJY614" s="175"/>
      <c r="OJZ614" s="175"/>
      <c r="OKA614" s="175"/>
      <c r="OKB614" s="175"/>
      <c r="OKC614" s="175"/>
      <c r="OKD614" s="175"/>
      <c r="OKE614" s="175"/>
      <c r="OKF614" s="175"/>
      <c r="OKG614" s="175"/>
      <c r="OKH614" s="175"/>
      <c r="OKI614" s="175"/>
      <c r="OKJ614" s="175"/>
      <c r="OKK614" s="175"/>
      <c r="OKL614" s="175"/>
      <c r="OKM614" s="175"/>
      <c r="OKN614" s="175"/>
      <c r="OKO614" s="175"/>
      <c r="OKP614" s="175"/>
      <c r="OKQ614" s="175"/>
      <c r="OKR614" s="175"/>
      <c r="OKS614" s="175"/>
      <c r="OKT614" s="175"/>
      <c r="OKU614" s="175"/>
      <c r="OKV614" s="175"/>
      <c r="OKW614" s="175"/>
      <c r="OKX614" s="175"/>
      <c r="OKY614" s="175"/>
      <c r="OKZ614" s="175"/>
      <c r="OLA614" s="175"/>
      <c r="OLB614" s="175"/>
      <c r="OLC614" s="175"/>
      <c r="OLD614" s="175"/>
      <c r="OLE614" s="175"/>
      <c r="OLF614" s="175"/>
      <c r="OLG614" s="175"/>
      <c r="OLH614" s="175"/>
      <c r="OLI614" s="175"/>
      <c r="OLJ614" s="175"/>
      <c r="OLK614" s="175"/>
      <c r="OLL614" s="175"/>
      <c r="OLM614" s="175"/>
      <c r="OLN614" s="175"/>
      <c r="OLO614" s="175"/>
      <c r="OLP614" s="175"/>
      <c r="OLQ614" s="175"/>
      <c r="OLR614" s="175"/>
      <c r="OLS614" s="175"/>
      <c r="OLT614" s="175"/>
      <c r="OLU614" s="175"/>
      <c r="OLV614" s="175"/>
      <c r="OLW614" s="175"/>
      <c r="OLX614" s="175"/>
      <c r="OLY614" s="175"/>
      <c r="OLZ614" s="175"/>
      <c r="OMA614" s="175"/>
      <c r="OMB614" s="175"/>
      <c r="OMC614" s="175"/>
      <c r="OMD614" s="175"/>
      <c r="OME614" s="175"/>
      <c r="OMF614" s="175"/>
      <c r="OMG614" s="175"/>
      <c r="OMH614" s="175"/>
      <c r="OMI614" s="175"/>
      <c r="OMJ614" s="175"/>
      <c r="OMK614" s="175"/>
      <c r="OML614" s="175"/>
      <c r="OMM614" s="175"/>
      <c r="OMN614" s="175"/>
      <c r="OMO614" s="175"/>
      <c r="OMP614" s="175"/>
      <c r="OMQ614" s="175"/>
      <c r="OMR614" s="175"/>
      <c r="OMS614" s="175"/>
      <c r="OMT614" s="175"/>
      <c r="OMU614" s="175"/>
      <c r="OMV614" s="175"/>
      <c r="OMW614" s="175"/>
      <c r="OMX614" s="175"/>
      <c r="OMY614" s="175"/>
      <c r="OMZ614" s="175"/>
      <c r="ONA614" s="175"/>
      <c r="ONB614" s="175"/>
      <c r="ONC614" s="175"/>
      <c r="OND614" s="175"/>
      <c r="ONE614" s="175"/>
      <c r="ONF614" s="175"/>
      <c r="ONG614" s="175"/>
      <c r="ONH614" s="175"/>
      <c r="ONI614" s="175"/>
      <c r="ONJ614" s="175"/>
      <c r="ONK614" s="175"/>
      <c r="ONL614" s="175"/>
      <c r="ONM614" s="175"/>
      <c r="ONN614" s="175"/>
      <c r="ONO614" s="175"/>
      <c r="ONP614" s="175"/>
      <c r="ONQ614" s="175"/>
      <c r="ONR614" s="175"/>
      <c r="ONS614" s="175"/>
      <c r="ONT614" s="175"/>
      <c r="ONU614" s="175"/>
      <c r="ONV614" s="175"/>
      <c r="ONW614" s="175"/>
      <c r="ONX614" s="175"/>
      <c r="ONY614" s="175"/>
      <c r="ONZ614" s="175"/>
      <c r="OOA614" s="175"/>
      <c r="OOB614" s="175"/>
      <c r="OOC614" s="175"/>
      <c r="OOD614" s="175"/>
      <c r="OOE614" s="175"/>
      <c r="OOF614" s="175"/>
      <c r="OOG614" s="175"/>
      <c r="OOH614" s="175"/>
      <c r="OOI614" s="175"/>
      <c r="OOJ614" s="175"/>
      <c r="OOK614" s="175"/>
      <c r="OOL614" s="175"/>
      <c r="OOM614" s="175"/>
      <c r="OON614" s="175"/>
      <c r="OOO614" s="175"/>
      <c r="OOP614" s="175"/>
      <c r="OOQ614" s="175"/>
      <c r="OOR614" s="175"/>
      <c r="OOS614" s="175"/>
      <c r="OOT614" s="175"/>
      <c r="OOU614" s="175"/>
      <c r="OOV614" s="175"/>
      <c r="OOW614" s="175"/>
      <c r="OOX614" s="175"/>
      <c r="OOY614" s="175"/>
      <c r="OOZ614" s="175"/>
      <c r="OPA614" s="175"/>
      <c r="OPB614" s="175"/>
      <c r="OPC614" s="175"/>
      <c r="OPD614" s="175"/>
      <c r="OPE614" s="175"/>
      <c r="OPF614" s="175"/>
      <c r="OPG614" s="175"/>
      <c r="OPH614" s="175"/>
      <c r="OPI614" s="175"/>
      <c r="OPJ614" s="175"/>
      <c r="OPK614" s="175"/>
      <c r="OPL614" s="175"/>
      <c r="OPM614" s="175"/>
      <c r="OPN614" s="175"/>
      <c r="OPO614" s="175"/>
      <c r="OPP614" s="175"/>
      <c r="OPQ614" s="175"/>
      <c r="OPR614" s="175"/>
      <c r="OPS614" s="175"/>
      <c r="OPT614" s="175"/>
      <c r="OPU614" s="175"/>
      <c r="OPV614" s="175"/>
      <c r="OPW614" s="175"/>
      <c r="OPX614" s="175"/>
      <c r="OPY614" s="175"/>
      <c r="OPZ614" s="175"/>
      <c r="OQA614" s="175"/>
      <c r="OQB614" s="175"/>
      <c r="OQC614" s="175"/>
      <c r="OQD614" s="175"/>
      <c r="OQE614" s="175"/>
      <c r="OQF614" s="175"/>
      <c r="OQG614" s="175"/>
      <c r="OQH614" s="175"/>
      <c r="OQI614" s="175"/>
      <c r="OQJ614" s="175"/>
      <c r="OQK614" s="175"/>
      <c r="OQL614" s="175"/>
      <c r="OQM614" s="175"/>
      <c r="OQN614" s="175"/>
      <c r="OQO614" s="175"/>
      <c r="OQP614" s="175"/>
      <c r="OQQ614" s="175"/>
      <c r="OQR614" s="175"/>
      <c r="OQS614" s="175"/>
      <c r="OQT614" s="175"/>
      <c r="OQU614" s="175"/>
      <c r="OQV614" s="175"/>
      <c r="OQW614" s="175"/>
      <c r="OQX614" s="175"/>
      <c r="OQY614" s="175"/>
      <c r="OQZ614" s="175"/>
      <c r="ORA614" s="175"/>
      <c r="ORB614" s="175"/>
      <c r="ORC614" s="175"/>
      <c r="ORD614" s="175"/>
      <c r="ORE614" s="175"/>
      <c r="ORF614" s="175"/>
      <c r="ORG614" s="175"/>
      <c r="ORH614" s="175"/>
      <c r="ORI614" s="175"/>
      <c r="ORJ614" s="175"/>
      <c r="ORK614" s="175"/>
      <c r="ORL614" s="175"/>
      <c r="ORM614" s="175"/>
      <c r="ORN614" s="175"/>
      <c r="ORO614" s="175"/>
      <c r="ORP614" s="175"/>
      <c r="ORQ614" s="175"/>
      <c r="ORR614" s="175"/>
      <c r="ORS614" s="175"/>
      <c r="ORT614" s="175"/>
      <c r="ORU614" s="175"/>
      <c r="ORV614" s="175"/>
      <c r="ORW614" s="175"/>
      <c r="ORX614" s="175"/>
      <c r="ORY614" s="175"/>
      <c r="ORZ614" s="175"/>
      <c r="OSA614" s="175"/>
      <c r="OSB614" s="175"/>
      <c r="OSC614" s="175"/>
      <c r="OSD614" s="175"/>
      <c r="OSE614" s="175"/>
      <c r="OSF614" s="175"/>
      <c r="OSG614" s="175"/>
      <c r="OSH614" s="175"/>
      <c r="OSI614" s="175"/>
      <c r="OSJ614" s="175"/>
      <c r="OSK614" s="175"/>
      <c r="OSL614" s="175"/>
      <c r="OSM614" s="175"/>
      <c r="OSN614" s="175"/>
      <c r="OSO614" s="175"/>
      <c r="OSP614" s="175"/>
      <c r="OSQ614" s="175"/>
      <c r="OSR614" s="175"/>
      <c r="OSS614" s="175"/>
      <c r="OST614" s="175"/>
      <c r="OSU614" s="175"/>
      <c r="OSV614" s="175"/>
      <c r="OSW614" s="175"/>
      <c r="OSX614" s="175"/>
      <c r="OSY614" s="175"/>
      <c r="OSZ614" s="175"/>
      <c r="OTA614" s="175"/>
      <c r="OTB614" s="175"/>
      <c r="OTC614" s="175"/>
      <c r="OTD614" s="175"/>
      <c r="OTE614" s="175"/>
      <c r="OTF614" s="175"/>
      <c r="OTG614" s="175"/>
      <c r="OTH614" s="175"/>
      <c r="OTI614" s="175"/>
      <c r="OTJ614" s="175"/>
      <c r="OTK614" s="175"/>
      <c r="OTL614" s="175"/>
      <c r="OTM614" s="175"/>
      <c r="OTN614" s="175"/>
      <c r="OTO614" s="175"/>
      <c r="OTP614" s="175"/>
      <c r="OTQ614" s="175"/>
      <c r="OTR614" s="175"/>
      <c r="OTS614" s="175"/>
      <c r="OTT614" s="175"/>
      <c r="OTU614" s="175"/>
      <c r="OTV614" s="175"/>
      <c r="OTW614" s="175"/>
      <c r="OTX614" s="175"/>
      <c r="OTY614" s="175"/>
      <c r="OTZ614" s="175"/>
      <c r="OUA614" s="175"/>
      <c r="OUB614" s="175"/>
      <c r="OUC614" s="175"/>
      <c r="OUD614" s="175"/>
      <c r="OUE614" s="175"/>
      <c r="OUF614" s="175"/>
      <c r="OUG614" s="175"/>
      <c r="OUH614" s="175"/>
      <c r="OUI614" s="175"/>
      <c r="OUJ614" s="175"/>
      <c r="OUK614" s="175"/>
      <c r="OUL614" s="175"/>
      <c r="OUM614" s="175"/>
      <c r="OUN614" s="175"/>
      <c r="OUO614" s="175"/>
      <c r="OUP614" s="175"/>
      <c r="OUQ614" s="175"/>
      <c r="OUR614" s="175"/>
      <c r="OUS614" s="175"/>
      <c r="OUT614" s="175"/>
      <c r="OUU614" s="175"/>
      <c r="OUV614" s="175"/>
      <c r="OUW614" s="175"/>
      <c r="OUX614" s="175"/>
      <c r="OUY614" s="175"/>
      <c r="OUZ614" s="175"/>
      <c r="OVA614" s="175"/>
      <c r="OVB614" s="175"/>
      <c r="OVC614" s="175"/>
      <c r="OVD614" s="175"/>
      <c r="OVE614" s="175"/>
      <c r="OVF614" s="175"/>
      <c r="OVG614" s="175"/>
      <c r="OVH614" s="175"/>
      <c r="OVI614" s="175"/>
      <c r="OVJ614" s="175"/>
      <c r="OVK614" s="175"/>
      <c r="OVL614" s="175"/>
      <c r="OVM614" s="175"/>
      <c r="OVN614" s="175"/>
      <c r="OVO614" s="175"/>
      <c r="OVP614" s="175"/>
      <c r="OVQ614" s="175"/>
      <c r="OVR614" s="175"/>
      <c r="OVS614" s="175"/>
      <c r="OVT614" s="175"/>
      <c r="OVU614" s="175"/>
      <c r="OVV614" s="175"/>
      <c r="OVW614" s="175"/>
      <c r="OVX614" s="175"/>
      <c r="OVY614" s="175"/>
      <c r="OVZ614" s="175"/>
      <c r="OWA614" s="175"/>
      <c r="OWB614" s="175"/>
      <c r="OWC614" s="175"/>
      <c r="OWD614" s="175"/>
      <c r="OWE614" s="175"/>
      <c r="OWF614" s="175"/>
      <c r="OWG614" s="175"/>
      <c r="OWH614" s="175"/>
      <c r="OWI614" s="175"/>
      <c r="OWJ614" s="175"/>
      <c r="OWK614" s="175"/>
      <c r="OWL614" s="175"/>
      <c r="OWM614" s="175"/>
      <c r="OWN614" s="175"/>
      <c r="OWO614" s="175"/>
      <c r="OWP614" s="175"/>
      <c r="OWQ614" s="175"/>
      <c r="OWR614" s="175"/>
      <c r="OWS614" s="175"/>
      <c r="OWT614" s="175"/>
      <c r="OWU614" s="175"/>
      <c r="OWV614" s="175"/>
      <c r="OWW614" s="175"/>
      <c r="OWX614" s="175"/>
      <c r="OWY614" s="175"/>
      <c r="OWZ614" s="175"/>
      <c r="OXA614" s="175"/>
      <c r="OXB614" s="175"/>
      <c r="OXC614" s="175"/>
      <c r="OXD614" s="175"/>
      <c r="OXE614" s="175"/>
      <c r="OXF614" s="175"/>
      <c r="OXG614" s="175"/>
      <c r="OXH614" s="175"/>
      <c r="OXI614" s="175"/>
      <c r="OXJ614" s="175"/>
      <c r="OXK614" s="175"/>
      <c r="OXL614" s="175"/>
      <c r="OXM614" s="175"/>
      <c r="OXN614" s="175"/>
      <c r="OXO614" s="175"/>
      <c r="OXP614" s="175"/>
      <c r="OXQ614" s="175"/>
      <c r="OXR614" s="175"/>
      <c r="OXS614" s="175"/>
      <c r="OXT614" s="175"/>
      <c r="OXU614" s="175"/>
      <c r="OXV614" s="175"/>
      <c r="OXW614" s="175"/>
      <c r="OXX614" s="175"/>
      <c r="OXY614" s="175"/>
      <c r="OXZ614" s="175"/>
      <c r="OYA614" s="175"/>
      <c r="OYB614" s="175"/>
      <c r="OYC614" s="175"/>
      <c r="OYD614" s="175"/>
      <c r="OYE614" s="175"/>
      <c r="OYF614" s="175"/>
      <c r="OYG614" s="175"/>
      <c r="OYH614" s="175"/>
      <c r="OYI614" s="175"/>
      <c r="OYJ614" s="175"/>
      <c r="OYK614" s="175"/>
      <c r="OYL614" s="175"/>
      <c r="OYM614" s="175"/>
      <c r="OYN614" s="175"/>
      <c r="OYO614" s="175"/>
      <c r="OYP614" s="175"/>
      <c r="OYQ614" s="175"/>
      <c r="OYR614" s="175"/>
      <c r="OYS614" s="175"/>
      <c r="OYT614" s="175"/>
      <c r="OYU614" s="175"/>
      <c r="OYV614" s="175"/>
      <c r="OYW614" s="175"/>
      <c r="OYX614" s="175"/>
      <c r="OYY614" s="175"/>
      <c r="OYZ614" s="175"/>
      <c r="OZA614" s="175"/>
      <c r="OZB614" s="175"/>
      <c r="OZC614" s="175"/>
      <c r="OZD614" s="175"/>
      <c r="OZE614" s="175"/>
      <c r="OZF614" s="175"/>
      <c r="OZG614" s="175"/>
      <c r="OZH614" s="175"/>
      <c r="OZI614" s="175"/>
      <c r="OZJ614" s="175"/>
      <c r="OZK614" s="175"/>
      <c r="OZL614" s="175"/>
      <c r="OZM614" s="175"/>
      <c r="OZN614" s="175"/>
      <c r="OZO614" s="175"/>
      <c r="OZP614" s="175"/>
      <c r="OZQ614" s="175"/>
      <c r="OZR614" s="175"/>
      <c r="OZS614" s="175"/>
      <c r="OZT614" s="175"/>
      <c r="OZU614" s="175"/>
      <c r="OZV614" s="175"/>
      <c r="OZW614" s="175"/>
      <c r="OZX614" s="175"/>
      <c r="OZY614" s="175"/>
      <c r="OZZ614" s="175"/>
      <c r="PAA614" s="175"/>
      <c r="PAB614" s="175"/>
      <c r="PAC614" s="175"/>
      <c r="PAD614" s="175"/>
      <c r="PAE614" s="175"/>
      <c r="PAF614" s="175"/>
      <c r="PAG614" s="175"/>
      <c r="PAH614" s="175"/>
      <c r="PAI614" s="175"/>
      <c r="PAJ614" s="175"/>
      <c r="PAK614" s="175"/>
      <c r="PAL614" s="175"/>
      <c r="PAM614" s="175"/>
      <c r="PAN614" s="175"/>
      <c r="PAO614" s="175"/>
      <c r="PAP614" s="175"/>
      <c r="PAQ614" s="175"/>
      <c r="PAR614" s="175"/>
      <c r="PAS614" s="175"/>
      <c r="PAT614" s="175"/>
      <c r="PAU614" s="175"/>
      <c r="PAV614" s="175"/>
      <c r="PAW614" s="175"/>
      <c r="PAX614" s="175"/>
      <c r="PAY614" s="175"/>
      <c r="PAZ614" s="175"/>
      <c r="PBA614" s="175"/>
      <c r="PBB614" s="175"/>
      <c r="PBC614" s="175"/>
      <c r="PBD614" s="175"/>
      <c r="PBE614" s="175"/>
      <c r="PBF614" s="175"/>
      <c r="PBG614" s="175"/>
      <c r="PBH614" s="175"/>
      <c r="PBI614" s="175"/>
      <c r="PBJ614" s="175"/>
      <c r="PBK614" s="175"/>
      <c r="PBL614" s="175"/>
      <c r="PBM614" s="175"/>
      <c r="PBN614" s="175"/>
      <c r="PBO614" s="175"/>
      <c r="PBP614" s="175"/>
      <c r="PBQ614" s="175"/>
      <c r="PBR614" s="175"/>
      <c r="PBS614" s="175"/>
      <c r="PBT614" s="175"/>
      <c r="PBU614" s="175"/>
      <c r="PBV614" s="175"/>
      <c r="PBW614" s="175"/>
      <c r="PBX614" s="175"/>
      <c r="PBY614" s="175"/>
      <c r="PBZ614" s="175"/>
      <c r="PCA614" s="175"/>
      <c r="PCB614" s="175"/>
      <c r="PCC614" s="175"/>
      <c r="PCD614" s="175"/>
      <c r="PCE614" s="175"/>
      <c r="PCF614" s="175"/>
      <c r="PCG614" s="175"/>
      <c r="PCH614" s="175"/>
      <c r="PCI614" s="175"/>
      <c r="PCJ614" s="175"/>
      <c r="PCK614" s="175"/>
      <c r="PCL614" s="175"/>
      <c r="PCM614" s="175"/>
      <c r="PCN614" s="175"/>
      <c r="PCO614" s="175"/>
      <c r="PCP614" s="175"/>
      <c r="PCQ614" s="175"/>
      <c r="PCR614" s="175"/>
      <c r="PCS614" s="175"/>
      <c r="PCT614" s="175"/>
      <c r="PCU614" s="175"/>
      <c r="PCV614" s="175"/>
      <c r="PCW614" s="175"/>
      <c r="PCX614" s="175"/>
      <c r="PCY614" s="175"/>
      <c r="PCZ614" s="175"/>
      <c r="PDA614" s="175"/>
      <c r="PDB614" s="175"/>
      <c r="PDC614" s="175"/>
      <c r="PDD614" s="175"/>
      <c r="PDE614" s="175"/>
      <c r="PDF614" s="175"/>
      <c r="PDG614" s="175"/>
      <c r="PDH614" s="175"/>
      <c r="PDI614" s="175"/>
      <c r="PDJ614" s="175"/>
      <c r="PDK614" s="175"/>
      <c r="PDL614" s="175"/>
      <c r="PDM614" s="175"/>
      <c r="PDN614" s="175"/>
      <c r="PDO614" s="175"/>
      <c r="PDP614" s="175"/>
      <c r="PDQ614" s="175"/>
      <c r="PDR614" s="175"/>
      <c r="PDS614" s="175"/>
      <c r="PDT614" s="175"/>
      <c r="PDU614" s="175"/>
      <c r="PDV614" s="175"/>
      <c r="PDW614" s="175"/>
      <c r="PDX614" s="175"/>
      <c r="PDY614" s="175"/>
      <c r="PDZ614" s="175"/>
      <c r="PEA614" s="175"/>
      <c r="PEB614" s="175"/>
      <c r="PEC614" s="175"/>
      <c r="PED614" s="175"/>
      <c r="PEE614" s="175"/>
      <c r="PEF614" s="175"/>
      <c r="PEG614" s="175"/>
      <c r="PEH614" s="175"/>
      <c r="PEI614" s="175"/>
      <c r="PEJ614" s="175"/>
      <c r="PEK614" s="175"/>
      <c r="PEL614" s="175"/>
      <c r="PEM614" s="175"/>
      <c r="PEN614" s="175"/>
      <c r="PEO614" s="175"/>
      <c r="PEP614" s="175"/>
      <c r="PEQ614" s="175"/>
      <c r="PER614" s="175"/>
      <c r="PES614" s="175"/>
      <c r="PET614" s="175"/>
      <c r="PEU614" s="175"/>
      <c r="PEV614" s="175"/>
      <c r="PEW614" s="175"/>
      <c r="PEX614" s="175"/>
      <c r="PEY614" s="175"/>
      <c r="PEZ614" s="175"/>
      <c r="PFA614" s="175"/>
      <c r="PFB614" s="175"/>
      <c r="PFC614" s="175"/>
      <c r="PFD614" s="175"/>
      <c r="PFE614" s="175"/>
      <c r="PFF614" s="175"/>
      <c r="PFG614" s="175"/>
      <c r="PFH614" s="175"/>
      <c r="PFI614" s="175"/>
      <c r="PFJ614" s="175"/>
      <c r="PFK614" s="175"/>
      <c r="PFL614" s="175"/>
      <c r="PFM614" s="175"/>
      <c r="PFN614" s="175"/>
      <c r="PFO614" s="175"/>
      <c r="PFP614" s="175"/>
      <c r="PFQ614" s="175"/>
      <c r="PFR614" s="175"/>
      <c r="PFS614" s="175"/>
      <c r="PFT614" s="175"/>
      <c r="PFU614" s="175"/>
      <c r="PFV614" s="175"/>
      <c r="PFW614" s="175"/>
      <c r="PFX614" s="175"/>
      <c r="PFY614" s="175"/>
      <c r="PFZ614" s="175"/>
      <c r="PGA614" s="175"/>
      <c r="PGB614" s="175"/>
      <c r="PGC614" s="175"/>
      <c r="PGD614" s="175"/>
      <c r="PGE614" s="175"/>
      <c r="PGF614" s="175"/>
      <c r="PGG614" s="175"/>
      <c r="PGH614" s="175"/>
      <c r="PGI614" s="175"/>
      <c r="PGJ614" s="175"/>
      <c r="PGK614" s="175"/>
      <c r="PGL614" s="175"/>
      <c r="PGM614" s="175"/>
      <c r="PGN614" s="175"/>
      <c r="PGO614" s="175"/>
      <c r="PGP614" s="175"/>
      <c r="PGQ614" s="175"/>
      <c r="PGR614" s="175"/>
      <c r="PGS614" s="175"/>
      <c r="PGT614" s="175"/>
      <c r="PGU614" s="175"/>
      <c r="PGV614" s="175"/>
      <c r="PGW614" s="175"/>
      <c r="PGX614" s="175"/>
      <c r="PGY614" s="175"/>
      <c r="PGZ614" s="175"/>
      <c r="PHA614" s="175"/>
      <c r="PHB614" s="175"/>
      <c r="PHC614" s="175"/>
      <c r="PHD614" s="175"/>
      <c r="PHE614" s="175"/>
      <c r="PHF614" s="175"/>
      <c r="PHG614" s="175"/>
      <c r="PHH614" s="175"/>
      <c r="PHI614" s="175"/>
      <c r="PHJ614" s="175"/>
      <c r="PHK614" s="175"/>
      <c r="PHL614" s="175"/>
      <c r="PHM614" s="175"/>
      <c r="PHN614" s="175"/>
      <c r="PHO614" s="175"/>
      <c r="PHP614" s="175"/>
      <c r="PHQ614" s="175"/>
      <c r="PHR614" s="175"/>
      <c r="PHS614" s="175"/>
      <c r="PHT614" s="175"/>
      <c r="PHU614" s="175"/>
      <c r="PHV614" s="175"/>
      <c r="PHW614" s="175"/>
      <c r="PHX614" s="175"/>
      <c r="PHY614" s="175"/>
      <c r="PHZ614" s="175"/>
      <c r="PIA614" s="175"/>
      <c r="PIB614" s="175"/>
      <c r="PIC614" s="175"/>
      <c r="PID614" s="175"/>
      <c r="PIE614" s="175"/>
      <c r="PIF614" s="175"/>
      <c r="PIG614" s="175"/>
      <c r="PIH614" s="175"/>
      <c r="PII614" s="175"/>
      <c r="PIJ614" s="175"/>
      <c r="PIK614" s="175"/>
      <c r="PIL614" s="175"/>
      <c r="PIM614" s="175"/>
      <c r="PIN614" s="175"/>
      <c r="PIO614" s="175"/>
      <c r="PIP614" s="175"/>
      <c r="PIQ614" s="175"/>
      <c r="PIR614" s="175"/>
      <c r="PIS614" s="175"/>
      <c r="PIT614" s="175"/>
      <c r="PIU614" s="175"/>
      <c r="PIV614" s="175"/>
      <c r="PIW614" s="175"/>
      <c r="PIX614" s="175"/>
      <c r="PIY614" s="175"/>
      <c r="PIZ614" s="175"/>
      <c r="PJA614" s="175"/>
      <c r="PJB614" s="175"/>
      <c r="PJC614" s="175"/>
      <c r="PJD614" s="175"/>
      <c r="PJE614" s="175"/>
      <c r="PJF614" s="175"/>
      <c r="PJG614" s="175"/>
      <c r="PJH614" s="175"/>
      <c r="PJI614" s="175"/>
      <c r="PJJ614" s="175"/>
      <c r="PJK614" s="175"/>
      <c r="PJL614" s="175"/>
      <c r="PJM614" s="175"/>
      <c r="PJN614" s="175"/>
      <c r="PJO614" s="175"/>
      <c r="PJP614" s="175"/>
      <c r="PJQ614" s="175"/>
      <c r="PJR614" s="175"/>
      <c r="PJS614" s="175"/>
      <c r="PJT614" s="175"/>
      <c r="PJU614" s="175"/>
      <c r="PJV614" s="175"/>
      <c r="PJW614" s="175"/>
      <c r="PJX614" s="175"/>
      <c r="PJY614" s="175"/>
      <c r="PJZ614" s="175"/>
      <c r="PKA614" s="175"/>
      <c r="PKB614" s="175"/>
      <c r="PKC614" s="175"/>
      <c r="PKD614" s="175"/>
      <c r="PKE614" s="175"/>
      <c r="PKF614" s="175"/>
      <c r="PKG614" s="175"/>
      <c r="PKH614" s="175"/>
      <c r="PKI614" s="175"/>
      <c r="PKJ614" s="175"/>
      <c r="PKK614" s="175"/>
      <c r="PKL614" s="175"/>
      <c r="PKM614" s="175"/>
      <c r="PKN614" s="175"/>
      <c r="PKO614" s="175"/>
      <c r="PKP614" s="175"/>
      <c r="PKQ614" s="175"/>
      <c r="PKR614" s="175"/>
      <c r="PKS614" s="175"/>
      <c r="PKT614" s="175"/>
      <c r="PKU614" s="175"/>
      <c r="PKV614" s="175"/>
      <c r="PKW614" s="175"/>
      <c r="PKX614" s="175"/>
      <c r="PKY614" s="175"/>
      <c r="PKZ614" s="175"/>
      <c r="PLA614" s="175"/>
      <c r="PLB614" s="175"/>
      <c r="PLC614" s="175"/>
      <c r="PLD614" s="175"/>
      <c r="PLE614" s="175"/>
      <c r="PLF614" s="175"/>
      <c r="PLG614" s="175"/>
      <c r="PLH614" s="175"/>
      <c r="PLI614" s="175"/>
      <c r="PLJ614" s="175"/>
      <c r="PLK614" s="175"/>
      <c r="PLL614" s="175"/>
      <c r="PLM614" s="175"/>
      <c r="PLN614" s="175"/>
      <c r="PLO614" s="175"/>
      <c r="PLP614" s="175"/>
      <c r="PLQ614" s="175"/>
      <c r="PLR614" s="175"/>
      <c r="PLS614" s="175"/>
      <c r="PLT614" s="175"/>
      <c r="PLU614" s="175"/>
      <c r="PLV614" s="175"/>
      <c r="PLW614" s="175"/>
      <c r="PLX614" s="175"/>
      <c r="PLY614" s="175"/>
      <c r="PLZ614" s="175"/>
      <c r="PMA614" s="175"/>
      <c r="PMB614" s="175"/>
      <c r="PMC614" s="175"/>
      <c r="PMD614" s="175"/>
      <c r="PME614" s="175"/>
      <c r="PMF614" s="175"/>
      <c r="PMG614" s="175"/>
      <c r="PMH614" s="175"/>
      <c r="PMI614" s="175"/>
      <c r="PMJ614" s="175"/>
      <c r="PMK614" s="175"/>
      <c r="PML614" s="175"/>
      <c r="PMM614" s="175"/>
      <c r="PMN614" s="175"/>
      <c r="PMO614" s="175"/>
      <c r="PMP614" s="175"/>
      <c r="PMQ614" s="175"/>
      <c r="PMR614" s="175"/>
      <c r="PMS614" s="175"/>
      <c r="PMT614" s="175"/>
      <c r="PMU614" s="175"/>
      <c r="PMV614" s="175"/>
      <c r="PMW614" s="175"/>
      <c r="PMX614" s="175"/>
      <c r="PMY614" s="175"/>
      <c r="PMZ614" s="175"/>
      <c r="PNA614" s="175"/>
      <c r="PNB614" s="175"/>
      <c r="PNC614" s="175"/>
      <c r="PND614" s="175"/>
      <c r="PNE614" s="175"/>
      <c r="PNF614" s="175"/>
      <c r="PNG614" s="175"/>
      <c r="PNH614" s="175"/>
      <c r="PNI614" s="175"/>
      <c r="PNJ614" s="175"/>
      <c r="PNK614" s="175"/>
      <c r="PNL614" s="175"/>
      <c r="PNM614" s="175"/>
      <c r="PNN614" s="175"/>
      <c r="PNO614" s="175"/>
      <c r="PNP614" s="175"/>
      <c r="PNQ614" s="175"/>
      <c r="PNR614" s="175"/>
      <c r="PNS614" s="175"/>
      <c r="PNT614" s="175"/>
      <c r="PNU614" s="175"/>
      <c r="PNV614" s="175"/>
      <c r="PNW614" s="175"/>
      <c r="PNX614" s="175"/>
      <c r="PNY614" s="175"/>
      <c r="PNZ614" s="175"/>
      <c r="POA614" s="175"/>
      <c r="POB614" s="175"/>
      <c r="POC614" s="175"/>
      <c r="POD614" s="175"/>
      <c r="POE614" s="175"/>
      <c r="POF614" s="175"/>
      <c r="POG614" s="175"/>
      <c r="POH614" s="175"/>
      <c r="POI614" s="175"/>
      <c r="POJ614" s="175"/>
      <c r="POK614" s="175"/>
      <c r="POL614" s="175"/>
      <c r="POM614" s="175"/>
      <c r="PON614" s="175"/>
      <c r="POO614" s="175"/>
      <c r="POP614" s="175"/>
      <c r="POQ614" s="175"/>
      <c r="POR614" s="175"/>
      <c r="POS614" s="175"/>
      <c r="POT614" s="175"/>
      <c r="POU614" s="175"/>
      <c r="POV614" s="175"/>
      <c r="POW614" s="175"/>
      <c r="POX614" s="175"/>
      <c r="POY614" s="175"/>
      <c r="POZ614" s="175"/>
      <c r="PPA614" s="175"/>
      <c r="PPB614" s="175"/>
      <c r="PPC614" s="175"/>
      <c r="PPD614" s="175"/>
      <c r="PPE614" s="175"/>
      <c r="PPF614" s="175"/>
      <c r="PPG614" s="175"/>
      <c r="PPH614" s="175"/>
      <c r="PPI614" s="175"/>
      <c r="PPJ614" s="175"/>
      <c r="PPK614" s="175"/>
      <c r="PPL614" s="175"/>
      <c r="PPM614" s="175"/>
      <c r="PPN614" s="175"/>
      <c r="PPO614" s="175"/>
      <c r="PPP614" s="175"/>
      <c r="PPQ614" s="175"/>
      <c r="PPR614" s="175"/>
      <c r="PPS614" s="175"/>
      <c r="PPT614" s="175"/>
      <c r="PPU614" s="175"/>
      <c r="PPV614" s="175"/>
      <c r="PPW614" s="175"/>
      <c r="PPX614" s="175"/>
      <c r="PPY614" s="175"/>
      <c r="PPZ614" s="175"/>
      <c r="PQA614" s="175"/>
      <c r="PQB614" s="175"/>
      <c r="PQC614" s="175"/>
      <c r="PQD614" s="175"/>
      <c r="PQE614" s="175"/>
      <c r="PQF614" s="175"/>
      <c r="PQG614" s="175"/>
      <c r="PQH614" s="175"/>
      <c r="PQI614" s="175"/>
      <c r="PQJ614" s="175"/>
      <c r="PQK614" s="175"/>
      <c r="PQL614" s="175"/>
      <c r="PQM614" s="175"/>
      <c r="PQN614" s="175"/>
      <c r="PQO614" s="175"/>
      <c r="PQP614" s="175"/>
      <c r="PQQ614" s="175"/>
      <c r="PQR614" s="175"/>
      <c r="PQS614" s="175"/>
      <c r="PQT614" s="175"/>
      <c r="PQU614" s="175"/>
      <c r="PQV614" s="175"/>
      <c r="PQW614" s="175"/>
      <c r="PQX614" s="175"/>
      <c r="PQY614" s="175"/>
      <c r="PQZ614" s="175"/>
      <c r="PRA614" s="175"/>
      <c r="PRB614" s="175"/>
      <c r="PRC614" s="175"/>
      <c r="PRD614" s="175"/>
      <c r="PRE614" s="175"/>
      <c r="PRF614" s="175"/>
      <c r="PRG614" s="175"/>
      <c r="PRH614" s="175"/>
      <c r="PRI614" s="175"/>
      <c r="PRJ614" s="175"/>
      <c r="PRK614" s="175"/>
      <c r="PRL614" s="175"/>
      <c r="PRM614" s="175"/>
      <c r="PRN614" s="175"/>
      <c r="PRO614" s="175"/>
      <c r="PRP614" s="175"/>
      <c r="PRQ614" s="175"/>
      <c r="PRR614" s="175"/>
      <c r="PRS614" s="175"/>
      <c r="PRT614" s="175"/>
      <c r="PRU614" s="175"/>
      <c r="PRV614" s="175"/>
      <c r="PRW614" s="175"/>
      <c r="PRX614" s="175"/>
      <c r="PRY614" s="175"/>
      <c r="PRZ614" s="175"/>
      <c r="PSA614" s="175"/>
      <c r="PSB614" s="175"/>
      <c r="PSC614" s="175"/>
      <c r="PSD614" s="175"/>
      <c r="PSE614" s="175"/>
      <c r="PSF614" s="175"/>
      <c r="PSG614" s="175"/>
      <c r="PSH614" s="175"/>
      <c r="PSI614" s="175"/>
      <c r="PSJ614" s="175"/>
      <c r="PSK614" s="175"/>
      <c r="PSL614" s="175"/>
      <c r="PSM614" s="175"/>
      <c r="PSN614" s="175"/>
      <c r="PSO614" s="175"/>
      <c r="PSP614" s="175"/>
      <c r="PSQ614" s="175"/>
      <c r="PSR614" s="175"/>
      <c r="PSS614" s="175"/>
      <c r="PST614" s="175"/>
      <c r="PSU614" s="175"/>
      <c r="PSV614" s="175"/>
      <c r="PSW614" s="175"/>
      <c r="PSX614" s="175"/>
      <c r="PSY614" s="175"/>
      <c r="PSZ614" s="175"/>
      <c r="PTA614" s="175"/>
      <c r="PTB614" s="175"/>
      <c r="PTC614" s="175"/>
      <c r="PTD614" s="175"/>
      <c r="PTE614" s="175"/>
      <c r="PTF614" s="175"/>
      <c r="PTG614" s="175"/>
      <c r="PTH614" s="175"/>
      <c r="PTI614" s="175"/>
      <c r="PTJ614" s="175"/>
      <c r="PTK614" s="175"/>
      <c r="PTL614" s="175"/>
      <c r="PTM614" s="175"/>
      <c r="PTN614" s="175"/>
      <c r="PTO614" s="175"/>
      <c r="PTP614" s="175"/>
      <c r="PTQ614" s="175"/>
      <c r="PTR614" s="175"/>
      <c r="PTS614" s="175"/>
      <c r="PTT614" s="175"/>
      <c r="PTU614" s="175"/>
      <c r="PTV614" s="175"/>
      <c r="PTW614" s="175"/>
      <c r="PTX614" s="175"/>
      <c r="PTY614" s="175"/>
      <c r="PTZ614" s="175"/>
      <c r="PUA614" s="175"/>
      <c r="PUB614" s="175"/>
      <c r="PUC614" s="175"/>
      <c r="PUD614" s="175"/>
      <c r="PUE614" s="175"/>
      <c r="PUF614" s="175"/>
      <c r="PUG614" s="175"/>
      <c r="PUH614" s="175"/>
      <c r="PUI614" s="175"/>
      <c r="PUJ614" s="175"/>
      <c r="PUK614" s="175"/>
      <c r="PUL614" s="175"/>
      <c r="PUM614" s="175"/>
      <c r="PUN614" s="175"/>
      <c r="PUO614" s="175"/>
      <c r="PUP614" s="175"/>
      <c r="PUQ614" s="175"/>
      <c r="PUR614" s="175"/>
      <c r="PUS614" s="175"/>
      <c r="PUT614" s="175"/>
      <c r="PUU614" s="175"/>
      <c r="PUV614" s="175"/>
      <c r="PUW614" s="175"/>
      <c r="PUX614" s="175"/>
      <c r="PUY614" s="175"/>
      <c r="PUZ614" s="175"/>
      <c r="PVA614" s="175"/>
      <c r="PVB614" s="175"/>
      <c r="PVC614" s="175"/>
      <c r="PVD614" s="175"/>
      <c r="PVE614" s="175"/>
      <c r="PVF614" s="175"/>
      <c r="PVG614" s="175"/>
      <c r="PVH614" s="175"/>
      <c r="PVI614" s="175"/>
      <c r="PVJ614" s="175"/>
      <c r="PVK614" s="175"/>
      <c r="PVL614" s="175"/>
      <c r="PVM614" s="175"/>
      <c r="PVN614" s="175"/>
      <c r="PVO614" s="175"/>
      <c r="PVP614" s="175"/>
      <c r="PVQ614" s="175"/>
      <c r="PVR614" s="175"/>
      <c r="PVS614" s="175"/>
      <c r="PVT614" s="175"/>
      <c r="PVU614" s="175"/>
      <c r="PVV614" s="175"/>
      <c r="PVW614" s="175"/>
      <c r="PVX614" s="175"/>
      <c r="PVY614" s="175"/>
      <c r="PVZ614" s="175"/>
      <c r="PWA614" s="175"/>
      <c r="PWB614" s="175"/>
      <c r="PWC614" s="175"/>
      <c r="PWD614" s="175"/>
      <c r="PWE614" s="175"/>
      <c r="PWF614" s="175"/>
      <c r="PWG614" s="175"/>
      <c r="PWH614" s="175"/>
      <c r="PWI614" s="175"/>
      <c r="PWJ614" s="175"/>
      <c r="PWK614" s="175"/>
      <c r="PWL614" s="175"/>
      <c r="PWM614" s="175"/>
      <c r="PWN614" s="175"/>
      <c r="PWO614" s="175"/>
      <c r="PWP614" s="175"/>
      <c r="PWQ614" s="175"/>
      <c r="PWR614" s="175"/>
      <c r="PWS614" s="175"/>
      <c r="PWT614" s="175"/>
      <c r="PWU614" s="175"/>
      <c r="PWV614" s="175"/>
      <c r="PWW614" s="175"/>
      <c r="PWX614" s="175"/>
      <c r="PWY614" s="175"/>
      <c r="PWZ614" s="175"/>
      <c r="PXA614" s="175"/>
      <c r="PXB614" s="175"/>
      <c r="PXC614" s="175"/>
      <c r="PXD614" s="175"/>
      <c r="PXE614" s="175"/>
      <c r="PXF614" s="175"/>
      <c r="PXG614" s="175"/>
      <c r="PXH614" s="175"/>
      <c r="PXI614" s="175"/>
      <c r="PXJ614" s="175"/>
      <c r="PXK614" s="175"/>
      <c r="PXL614" s="175"/>
      <c r="PXM614" s="175"/>
      <c r="PXN614" s="175"/>
      <c r="PXO614" s="175"/>
      <c r="PXP614" s="175"/>
      <c r="PXQ614" s="175"/>
      <c r="PXR614" s="175"/>
      <c r="PXS614" s="175"/>
      <c r="PXT614" s="175"/>
      <c r="PXU614" s="175"/>
      <c r="PXV614" s="175"/>
      <c r="PXW614" s="175"/>
      <c r="PXX614" s="175"/>
      <c r="PXY614" s="175"/>
      <c r="PXZ614" s="175"/>
      <c r="PYA614" s="175"/>
      <c r="PYB614" s="175"/>
      <c r="PYC614" s="175"/>
      <c r="PYD614" s="175"/>
      <c r="PYE614" s="175"/>
      <c r="PYF614" s="175"/>
      <c r="PYG614" s="175"/>
      <c r="PYH614" s="175"/>
      <c r="PYI614" s="175"/>
      <c r="PYJ614" s="175"/>
      <c r="PYK614" s="175"/>
      <c r="PYL614" s="175"/>
      <c r="PYM614" s="175"/>
      <c r="PYN614" s="175"/>
      <c r="PYO614" s="175"/>
      <c r="PYP614" s="175"/>
      <c r="PYQ614" s="175"/>
      <c r="PYR614" s="175"/>
      <c r="PYS614" s="175"/>
      <c r="PYT614" s="175"/>
      <c r="PYU614" s="175"/>
      <c r="PYV614" s="175"/>
      <c r="PYW614" s="175"/>
      <c r="PYX614" s="175"/>
      <c r="PYY614" s="175"/>
      <c r="PYZ614" s="175"/>
      <c r="PZA614" s="175"/>
      <c r="PZB614" s="175"/>
      <c r="PZC614" s="175"/>
      <c r="PZD614" s="175"/>
      <c r="PZE614" s="175"/>
      <c r="PZF614" s="175"/>
      <c r="PZG614" s="175"/>
      <c r="PZH614" s="175"/>
      <c r="PZI614" s="175"/>
      <c r="PZJ614" s="175"/>
      <c r="PZK614" s="175"/>
      <c r="PZL614" s="175"/>
      <c r="PZM614" s="175"/>
      <c r="PZN614" s="175"/>
      <c r="PZO614" s="175"/>
      <c r="PZP614" s="175"/>
      <c r="PZQ614" s="175"/>
      <c r="PZR614" s="175"/>
      <c r="PZS614" s="175"/>
      <c r="PZT614" s="175"/>
      <c r="PZU614" s="175"/>
      <c r="PZV614" s="175"/>
      <c r="PZW614" s="175"/>
      <c r="PZX614" s="175"/>
      <c r="PZY614" s="175"/>
      <c r="PZZ614" s="175"/>
      <c r="QAA614" s="175"/>
      <c r="QAB614" s="175"/>
      <c r="QAC614" s="175"/>
      <c r="QAD614" s="175"/>
      <c r="QAE614" s="175"/>
      <c r="QAF614" s="175"/>
      <c r="QAG614" s="175"/>
      <c r="QAH614" s="175"/>
      <c r="QAI614" s="175"/>
      <c r="QAJ614" s="175"/>
      <c r="QAK614" s="175"/>
      <c r="QAL614" s="175"/>
      <c r="QAM614" s="175"/>
      <c r="QAN614" s="175"/>
      <c r="QAO614" s="175"/>
      <c r="QAP614" s="175"/>
      <c r="QAQ614" s="175"/>
      <c r="QAR614" s="175"/>
      <c r="QAS614" s="175"/>
      <c r="QAT614" s="175"/>
      <c r="QAU614" s="175"/>
      <c r="QAV614" s="175"/>
      <c r="QAW614" s="175"/>
      <c r="QAX614" s="175"/>
      <c r="QAY614" s="175"/>
      <c r="QAZ614" s="175"/>
      <c r="QBA614" s="175"/>
      <c r="QBB614" s="175"/>
      <c r="QBC614" s="175"/>
      <c r="QBD614" s="175"/>
      <c r="QBE614" s="175"/>
      <c r="QBF614" s="175"/>
      <c r="QBG614" s="175"/>
      <c r="QBH614" s="175"/>
      <c r="QBI614" s="175"/>
      <c r="QBJ614" s="175"/>
      <c r="QBK614" s="175"/>
      <c r="QBL614" s="175"/>
      <c r="QBM614" s="175"/>
      <c r="QBN614" s="175"/>
      <c r="QBO614" s="175"/>
      <c r="QBP614" s="175"/>
      <c r="QBQ614" s="175"/>
      <c r="QBR614" s="175"/>
      <c r="QBS614" s="175"/>
      <c r="QBT614" s="175"/>
      <c r="QBU614" s="175"/>
      <c r="QBV614" s="175"/>
      <c r="QBW614" s="175"/>
      <c r="QBX614" s="175"/>
      <c r="QBY614" s="175"/>
      <c r="QBZ614" s="175"/>
      <c r="QCA614" s="175"/>
      <c r="QCB614" s="175"/>
      <c r="QCC614" s="175"/>
      <c r="QCD614" s="175"/>
      <c r="QCE614" s="175"/>
      <c r="QCF614" s="175"/>
      <c r="QCG614" s="175"/>
      <c r="QCH614" s="175"/>
      <c r="QCI614" s="175"/>
      <c r="QCJ614" s="175"/>
      <c r="QCK614" s="175"/>
      <c r="QCL614" s="175"/>
      <c r="QCM614" s="175"/>
      <c r="QCN614" s="175"/>
      <c r="QCO614" s="175"/>
      <c r="QCP614" s="175"/>
      <c r="QCQ614" s="175"/>
      <c r="QCR614" s="175"/>
      <c r="QCS614" s="175"/>
      <c r="QCT614" s="175"/>
      <c r="QCU614" s="175"/>
      <c r="QCV614" s="175"/>
      <c r="QCW614" s="175"/>
      <c r="QCX614" s="175"/>
      <c r="QCY614" s="175"/>
      <c r="QCZ614" s="175"/>
      <c r="QDA614" s="175"/>
      <c r="QDB614" s="175"/>
      <c r="QDC614" s="175"/>
      <c r="QDD614" s="175"/>
      <c r="QDE614" s="175"/>
      <c r="QDF614" s="175"/>
      <c r="QDG614" s="175"/>
      <c r="QDH614" s="175"/>
      <c r="QDI614" s="175"/>
      <c r="QDJ614" s="175"/>
      <c r="QDK614" s="175"/>
      <c r="QDL614" s="175"/>
      <c r="QDM614" s="175"/>
      <c r="QDN614" s="175"/>
      <c r="QDO614" s="175"/>
      <c r="QDP614" s="175"/>
      <c r="QDQ614" s="175"/>
      <c r="QDR614" s="175"/>
      <c r="QDS614" s="175"/>
      <c r="QDT614" s="175"/>
      <c r="QDU614" s="175"/>
      <c r="QDV614" s="175"/>
      <c r="QDW614" s="175"/>
      <c r="QDX614" s="175"/>
      <c r="QDY614" s="175"/>
      <c r="QDZ614" s="175"/>
      <c r="QEA614" s="175"/>
      <c r="QEB614" s="175"/>
      <c r="QEC614" s="175"/>
      <c r="QED614" s="175"/>
      <c r="QEE614" s="175"/>
      <c r="QEF614" s="175"/>
      <c r="QEG614" s="175"/>
      <c r="QEH614" s="175"/>
      <c r="QEI614" s="175"/>
      <c r="QEJ614" s="175"/>
      <c r="QEK614" s="175"/>
      <c r="QEL614" s="175"/>
      <c r="QEM614" s="175"/>
      <c r="QEN614" s="175"/>
      <c r="QEO614" s="175"/>
      <c r="QEP614" s="175"/>
      <c r="QEQ614" s="175"/>
      <c r="QER614" s="175"/>
      <c r="QES614" s="175"/>
      <c r="QET614" s="175"/>
      <c r="QEU614" s="175"/>
      <c r="QEV614" s="175"/>
      <c r="QEW614" s="175"/>
      <c r="QEX614" s="175"/>
      <c r="QEY614" s="175"/>
      <c r="QEZ614" s="175"/>
      <c r="QFA614" s="175"/>
      <c r="QFB614" s="175"/>
      <c r="QFC614" s="175"/>
      <c r="QFD614" s="175"/>
      <c r="QFE614" s="175"/>
      <c r="QFF614" s="175"/>
      <c r="QFG614" s="175"/>
      <c r="QFH614" s="175"/>
      <c r="QFI614" s="175"/>
      <c r="QFJ614" s="175"/>
      <c r="QFK614" s="175"/>
      <c r="QFL614" s="175"/>
      <c r="QFM614" s="175"/>
      <c r="QFN614" s="175"/>
      <c r="QFO614" s="175"/>
      <c r="QFP614" s="175"/>
      <c r="QFQ614" s="175"/>
      <c r="QFR614" s="175"/>
      <c r="QFS614" s="175"/>
      <c r="QFT614" s="175"/>
      <c r="QFU614" s="175"/>
      <c r="QFV614" s="175"/>
      <c r="QFW614" s="175"/>
      <c r="QFX614" s="175"/>
      <c r="QFY614" s="175"/>
      <c r="QFZ614" s="175"/>
      <c r="QGA614" s="175"/>
      <c r="QGB614" s="175"/>
      <c r="QGC614" s="175"/>
      <c r="QGD614" s="175"/>
      <c r="QGE614" s="175"/>
      <c r="QGF614" s="175"/>
      <c r="QGG614" s="175"/>
      <c r="QGH614" s="175"/>
      <c r="QGI614" s="175"/>
      <c r="QGJ614" s="175"/>
      <c r="QGK614" s="175"/>
      <c r="QGL614" s="175"/>
      <c r="QGM614" s="175"/>
      <c r="QGN614" s="175"/>
      <c r="QGO614" s="175"/>
      <c r="QGP614" s="175"/>
      <c r="QGQ614" s="175"/>
      <c r="QGR614" s="175"/>
      <c r="QGS614" s="175"/>
      <c r="QGT614" s="175"/>
      <c r="QGU614" s="175"/>
      <c r="QGV614" s="175"/>
      <c r="QGW614" s="175"/>
      <c r="QGX614" s="175"/>
      <c r="QGY614" s="175"/>
      <c r="QGZ614" s="175"/>
      <c r="QHA614" s="175"/>
      <c r="QHB614" s="175"/>
      <c r="QHC614" s="175"/>
      <c r="QHD614" s="175"/>
      <c r="QHE614" s="175"/>
      <c r="QHF614" s="175"/>
      <c r="QHG614" s="175"/>
      <c r="QHH614" s="175"/>
      <c r="QHI614" s="175"/>
      <c r="QHJ614" s="175"/>
      <c r="QHK614" s="175"/>
      <c r="QHL614" s="175"/>
      <c r="QHM614" s="175"/>
      <c r="QHN614" s="175"/>
      <c r="QHO614" s="175"/>
      <c r="QHP614" s="175"/>
      <c r="QHQ614" s="175"/>
      <c r="QHR614" s="175"/>
      <c r="QHS614" s="175"/>
      <c r="QHT614" s="175"/>
      <c r="QHU614" s="175"/>
      <c r="QHV614" s="175"/>
      <c r="QHW614" s="175"/>
      <c r="QHX614" s="175"/>
      <c r="QHY614" s="175"/>
      <c r="QHZ614" s="175"/>
      <c r="QIA614" s="175"/>
      <c r="QIB614" s="175"/>
      <c r="QIC614" s="175"/>
      <c r="QID614" s="175"/>
      <c r="QIE614" s="175"/>
      <c r="QIF614" s="175"/>
      <c r="QIG614" s="175"/>
      <c r="QIH614" s="175"/>
      <c r="QII614" s="175"/>
      <c r="QIJ614" s="175"/>
      <c r="QIK614" s="175"/>
      <c r="QIL614" s="175"/>
      <c r="QIM614" s="175"/>
      <c r="QIN614" s="175"/>
      <c r="QIO614" s="175"/>
      <c r="QIP614" s="175"/>
      <c r="QIQ614" s="175"/>
      <c r="QIR614" s="175"/>
      <c r="QIS614" s="175"/>
      <c r="QIT614" s="175"/>
      <c r="QIU614" s="175"/>
      <c r="QIV614" s="175"/>
      <c r="QIW614" s="175"/>
      <c r="QIX614" s="175"/>
      <c r="QIY614" s="175"/>
      <c r="QIZ614" s="175"/>
      <c r="QJA614" s="175"/>
      <c r="QJB614" s="175"/>
      <c r="QJC614" s="175"/>
      <c r="QJD614" s="175"/>
      <c r="QJE614" s="175"/>
      <c r="QJF614" s="175"/>
      <c r="QJG614" s="175"/>
      <c r="QJH614" s="175"/>
      <c r="QJI614" s="175"/>
      <c r="QJJ614" s="175"/>
      <c r="QJK614" s="175"/>
      <c r="QJL614" s="175"/>
      <c r="QJM614" s="175"/>
      <c r="QJN614" s="175"/>
      <c r="QJO614" s="175"/>
      <c r="QJP614" s="175"/>
      <c r="QJQ614" s="175"/>
      <c r="QJR614" s="175"/>
      <c r="QJS614" s="175"/>
      <c r="QJT614" s="175"/>
      <c r="QJU614" s="175"/>
      <c r="QJV614" s="175"/>
      <c r="QJW614" s="175"/>
      <c r="QJX614" s="175"/>
      <c r="QJY614" s="175"/>
      <c r="QJZ614" s="175"/>
      <c r="QKA614" s="175"/>
      <c r="QKB614" s="175"/>
      <c r="QKC614" s="175"/>
      <c r="QKD614" s="175"/>
      <c r="QKE614" s="175"/>
      <c r="QKF614" s="175"/>
      <c r="QKG614" s="175"/>
      <c r="QKH614" s="175"/>
      <c r="QKI614" s="175"/>
      <c r="QKJ614" s="175"/>
      <c r="QKK614" s="175"/>
      <c r="QKL614" s="175"/>
      <c r="QKM614" s="175"/>
      <c r="QKN614" s="175"/>
      <c r="QKO614" s="175"/>
      <c r="QKP614" s="175"/>
      <c r="QKQ614" s="175"/>
      <c r="QKR614" s="175"/>
      <c r="QKS614" s="175"/>
      <c r="QKT614" s="175"/>
      <c r="QKU614" s="175"/>
      <c r="QKV614" s="175"/>
      <c r="QKW614" s="175"/>
      <c r="QKX614" s="175"/>
      <c r="QKY614" s="175"/>
      <c r="QKZ614" s="175"/>
      <c r="QLA614" s="175"/>
      <c r="QLB614" s="175"/>
      <c r="QLC614" s="175"/>
      <c r="QLD614" s="175"/>
      <c r="QLE614" s="175"/>
      <c r="QLF614" s="175"/>
      <c r="QLG614" s="175"/>
      <c r="QLH614" s="175"/>
      <c r="QLI614" s="175"/>
      <c r="QLJ614" s="175"/>
      <c r="QLK614" s="175"/>
      <c r="QLL614" s="175"/>
      <c r="QLM614" s="175"/>
      <c r="QLN614" s="175"/>
      <c r="QLO614" s="175"/>
      <c r="QLP614" s="175"/>
      <c r="QLQ614" s="175"/>
      <c r="QLR614" s="175"/>
      <c r="QLS614" s="175"/>
      <c r="QLT614" s="175"/>
      <c r="QLU614" s="175"/>
      <c r="QLV614" s="175"/>
      <c r="QLW614" s="175"/>
      <c r="QLX614" s="175"/>
      <c r="QLY614" s="175"/>
      <c r="QLZ614" s="175"/>
      <c r="QMA614" s="175"/>
      <c r="QMB614" s="175"/>
      <c r="QMC614" s="175"/>
      <c r="QMD614" s="175"/>
      <c r="QME614" s="175"/>
      <c r="QMF614" s="175"/>
      <c r="QMG614" s="175"/>
      <c r="QMH614" s="175"/>
      <c r="QMI614" s="175"/>
      <c r="QMJ614" s="175"/>
      <c r="QMK614" s="175"/>
      <c r="QML614" s="175"/>
      <c r="QMM614" s="175"/>
      <c r="QMN614" s="175"/>
      <c r="QMO614" s="175"/>
      <c r="QMP614" s="175"/>
      <c r="QMQ614" s="175"/>
      <c r="QMR614" s="175"/>
      <c r="QMS614" s="175"/>
      <c r="QMT614" s="175"/>
      <c r="QMU614" s="175"/>
      <c r="QMV614" s="175"/>
      <c r="QMW614" s="175"/>
      <c r="QMX614" s="175"/>
      <c r="QMY614" s="175"/>
      <c r="QMZ614" s="175"/>
      <c r="QNA614" s="175"/>
      <c r="QNB614" s="175"/>
      <c r="QNC614" s="175"/>
      <c r="QND614" s="175"/>
      <c r="QNE614" s="175"/>
      <c r="QNF614" s="175"/>
      <c r="QNG614" s="175"/>
      <c r="QNH614" s="175"/>
      <c r="QNI614" s="175"/>
      <c r="QNJ614" s="175"/>
      <c r="QNK614" s="175"/>
      <c r="QNL614" s="175"/>
      <c r="QNM614" s="175"/>
      <c r="QNN614" s="175"/>
      <c r="QNO614" s="175"/>
      <c r="QNP614" s="175"/>
      <c r="QNQ614" s="175"/>
      <c r="QNR614" s="175"/>
      <c r="QNS614" s="175"/>
      <c r="QNT614" s="175"/>
      <c r="QNU614" s="175"/>
      <c r="QNV614" s="175"/>
      <c r="QNW614" s="175"/>
      <c r="QNX614" s="175"/>
      <c r="QNY614" s="175"/>
      <c r="QNZ614" s="175"/>
      <c r="QOA614" s="175"/>
      <c r="QOB614" s="175"/>
      <c r="QOC614" s="175"/>
      <c r="QOD614" s="175"/>
      <c r="QOE614" s="175"/>
      <c r="QOF614" s="175"/>
      <c r="QOG614" s="175"/>
      <c r="QOH614" s="175"/>
      <c r="QOI614" s="175"/>
      <c r="QOJ614" s="175"/>
      <c r="QOK614" s="175"/>
      <c r="QOL614" s="175"/>
      <c r="QOM614" s="175"/>
      <c r="QON614" s="175"/>
      <c r="QOO614" s="175"/>
      <c r="QOP614" s="175"/>
      <c r="QOQ614" s="175"/>
      <c r="QOR614" s="175"/>
      <c r="QOS614" s="175"/>
      <c r="QOT614" s="175"/>
      <c r="QOU614" s="175"/>
      <c r="QOV614" s="175"/>
      <c r="QOW614" s="175"/>
      <c r="QOX614" s="175"/>
      <c r="QOY614" s="175"/>
      <c r="QOZ614" s="175"/>
      <c r="QPA614" s="175"/>
      <c r="QPB614" s="175"/>
      <c r="QPC614" s="175"/>
      <c r="QPD614" s="175"/>
      <c r="QPE614" s="175"/>
      <c r="QPF614" s="175"/>
      <c r="QPG614" s="175"/>
      <c r="QPH614" s="175"/>
      <c r="QPI614" s="175"/>
      <c r="QPJ614" s="175"/>
      <c r="QPK614" s="175"/>
      <c r="QPL614" s="175"/>
      <c r="QPM614" s="175"/>
      <c r="QPN614" s="175"/>
      <c r="QPO614" s="175"/>
      <c r="QPP614" s="175"/>
      <c r="QPQ614" s="175"/>
      <c r="QPR614" s="175"/>
      <c r="QPS614" s="175"/>
      <c r="QPT614" s="175"/>
      <c r="QPU614" s="175"/>
      <c r="QPV614" s="175"/>
      <c r="QPW614" s="175"/>
      <c r="QPX614" s="175"/>
      <c r="QPY614" s="175"/>
      <c r="QPZ614" s="175"/>
      <c r="QQA614" s="175"/>
      <c r="QQB614" s="175"/>
      <c r="QQC614" s="175"/>
      <c r="QQD614" s="175"/>
      <c r="QQE614" s="175"/>
      <c r="QQF614" s="175"/>
      <c r="QQG614" s="175"/>
      <c r="QQH614" s="175"/>
      <c r="QQI614" s="175"/>
      <c r="QQJ614" s="175"/>
      <c r="QQK614" s="175"/>
      <c r="QQL614" s="175"/>
      <c r="QQM614" s="175"/>
      <c r="QQN614" s="175"/>
      <c r="QQO614" s="175"/>
      <c r="QQP614" s="175"/>
      <c r="QQQ614" s="175"/>
      <c r="QQR614" s="175"/>
      <c r="QQS614" s="175"/>
      <c r="QQT614" s="175"/>
      <c r="QQU614" s="175"/>
      <c r="QQV614" s="175"/>
      <c r="QQW614" s="175"/>
      <c r="QQX614" s="175"/>
      <c r="QQY614" s="175"/>
      <c r="QQZ614" s="175"/>
      <c r="QRA614" s="175"/>
      <c r="QRB614" s="175"/>
      <c r="QRC614" s="175"/>
      <c r="QRD614" s="175"/>
      <c r="QRE614" s="175"/>
      <c r="QRF614" s="175"/>
      <c r="QRG614" s="175"/>
      <c r="QRH614" s="175"/>
      <c r="QRI614" s="175"/>
      <c r="QRJ614" s="175"/>
      <c r="QRK614" s="175"/>
      <c r="QRL614" s="175"/>
      <c r="QRM614" s="175"/>
      <c r="QRN614" s="175"/>
      <c r="QRO614" s="175"/>
      <c r="QRP614" s="175"/>
      <c r="QRQ614" s="175"/>
      <c r="QRR614" s="175"/>
      <c r="QRS614" s="175"/>
      <c r="QRT614" s="175"/>
      <c r="QRU614" s="175"/>
      <c r="QRV614" s="175"/>
      <c r="QRW614" s="175"/>
      <c r="QRX614" s="175"/>
      <c r="QRY614" s="175"/>
      <c r="QRZ614" s="175"/>
      <c r="QSA614" s="175"/>
      <c r="QSB614" s="175"/>
      <c r="QSC614" s="175"/>
      <c r="QSD614" s="175"/>
      <c r="QSE614" s="175"/>
      <c r="QSF614" s="175"/>
      <c r="QSG614" s="175"/>
      <c r="QSH614" s="175"/>
      <c r="QSI614" s="175"/>
      <c r="QSJ614" s="175"/>
      <c r="QSK614" s="175"/>
      <c r="QSL614" s="175"/>
      <c r="QSM614" s="175"/>
      <c r="QSN614" s="175"/>
      <c r="QSO614" s="175"/>
      <c r="QSP614" s="175"/>
      <c r="QSQ614" s="175"/>
      <c r="QSR614" s="175"/>
      <c r="QSS614" s="175"/>
      <c r="QST614" s="175"/>
      <c r="QSU614" s="175"/>
      <c r="QSV614" s="175"/>
      <c r="QSW614" s="175"/>
      <c r="QSX614" s="175"/>
      <c r="QSY614" s="175"/>
      <c r="QSZ614" s="175"/>
      <c r="QTA614" s="175"/>
      <c r="QTB614" s="175"/>
      <c r="QTC614" s="175"/>
      <c r="QTD614" s="175"/>
      <c r="QTE614" s="175"/>
      <c r="QTF614" s="175"/>
      <c r="QTG614" s="175"/>
      <c r="QTH614" s="175"/>
      <c r="QTI614" s="175"/>
      <c r="QTJ614" s="175"/>
      <c r="QTK614" s="175"/>
      <c r="QTL614" s="175"/>
      <c r="QTM614" s="175"/>
      <c r="QTN614" s="175"/>
      <c r="QTO614" s="175"/>
      <c r="QTP614" s="175"/>
      <c r="QTQ614" s="175"/>
      <c r="QTR614" s="175"/>
      <c r="QTS614" s="175"/>
      <c r="QTT614" s="175"/>
      <c r="QTU614" s="175"/>
      <c r="QTV614" s="175"/>
      <c r="QTW614" s="175"/>
      <c r="QTX614" s="175"/>
      <c r="QTY614" s="175"/>
      <c r="QTZ614" s="175"/>
      <c r="QUA614" s="175"/>
      <c r="QUB614" s="175"/>
      <c r="QUC614" s="175"/>
      <c r="QUD614" s="175"/>
      <c r="QUE614" s="175"/>
      <c r="QUF614" s="175"/>
      <c r="QUG614" s="175"/>
      <c r="QUH614" s="175"/>
      <c r="QUI614" s="175"/>
      <c r="QUJ614" s="175"/>
      <c r="QUK614" s="175"/>
      <c r="QUL614" s="175"/>
      <c r="QUM614" s="175"/>
      <c r="QUN614" s="175"/>
      <c r="QUO614" s="175"/>
      <c r="QUP614" s="175"/>
      <c r="QUQ614" s="175"/>
      <c r="QUR614" s="175"/>
      <c r="QUS614" s="175"/>
      <c r="QUT614" s="175"/>
      <c r="QUU614" s="175"/>
      <c r="QUV614" s="175"/>
      <c r="QUW614" s="175"/>
      <c r="QUX614" s="175"/>
      <c r="QUY614" s="175"/>
      <c r="QUZ614" s="175"/>
      <c r="QVA614" s="175"/>
      <c r="QVB614" s="175"/>
      <c r="QVC614" s="175"/>
      <c r="QVD614" s="175"/>
      <c r="QVE614" s="175"/>
      <c r="QVF614" s="175"/>
      <c r="QVG614" s="175"/>
      <c r="QVH614" s="175"/>
      <c r="QVI614" s="175"/>
      <c r="QVJ614" s="175"/>
      <c r="QVK614" s="175"/>
      <c r="QVL614" s="175"/>
      <c r="QVM614" s="175"/>
      <c r="QVN614" s="175"/>
      <c r="QVO614" s="175"/>
      <c r="QVP614" s="175"/>
      <c r="QVQ614" s="175"/>
      <c r="QVR614" s="175"/>
      <c r="QVS614" s="175"/>
      <c r="QVT614" s="175"/>
      <c r="QVU614" s="175"/>
      <c r="QVV614" s="175"/>
      <c r="QVW614" s="175"/>
      <c r="QVX614" s="175"/>
      <c r="QVY614" s="175"/>
      <c r="QVZ614" s="175"/>
      <c r="QWA614" s="175"/>
      <c r="QWB614" s="175"/>
      <c r="QWC614" s="175"/>
      <c r="QWD614" s="175"/>
      <c r="QWE614" s="175"/>
      <c r="QWF614" s="175"/>
      <c r="QWG614" s="175"/>
      <c r="QWH614" s="175"/>
      <c r="QWI614" s="175"/>
      <c r="QWJ614" s="175"/>
      <c r="QWK614" s="175"/>
      <c r="QWL614" s="175"/>
      <c r="QWM614" s="175"/>
      <c r="QWN614" s="175"/>
      <c r="QWO614" s="175"/>
      <c r="QWP614" s="175"/>
      <c r="QWQ614" s="175"/>
      <c r="QWR614" s="175"/>
      <c r="QWS614" s="175"/>
      <c r="QWT614" s="175"/>
      <c r="QWU614" s="175"/>
      <c r="QWV614" s="175"/>
      <c r="QWW614" s="175"/>
      <c r="QWX614" s="175"/>
      <c r="QWY614" s="175"/>
      <c r="QWZ614" s="175"/>
      <c r="QXA614" s="175"/>
      <c r="QXB614" s="175"/>
      <c r="QXC614" s="175"/>
      <c r="QXD614" s="175"/>
      <c r="QXE614" s="175"/>
      <c r="QXF614" s="175"/>
      <c r="QXG614" s="175"/>
      <c r="QXH614" s="175"/>
      <c r="QXI614" s="175"/>
      <c r="QXJ614" s="175"/>
      <c r="QXK614" s="175"/>
      <c r="QXL614" s="175"/>
      <c r="QXM614" s="175"/>
      <c r="QXN614" s="175"/>
      <c r="QXO614" s="175"/>
      <c r="QXP614" s="175"/>
      <c r="QXQ614" s="175"/>
      <c r="QXR614" s="175"/>
      <c r="QXS614" s="175"/>
      <c r="QXT614" s="175"/>
      <c r="QXU614" s="175"/>
      <c r="QXV614" s="175"/>
      <c r="QXW614" s="175"/>
      <c r="QXX614" s="175"/>
      <c r="QXY614" s="175"/>
      <c r="QXZ614" s="175"/>
      <c r="QYA614" s="175"/>
      <c r="QYB614" s="175"/>
      <c r="QYC614" s="175"/>
      <c r="QYD614" s="175"/>
      <c r="QYE614" s="175"/>
      <c r="QYF614" s="175"/>
      <c r="QYG614" s="175"/>
      <c r="QYH614" s="175"/>
      <c r="QYI614" s="175"/>
      <c r="QYJ614" s="175"/>
      <c r="QYK614" s="175"/>
      <c r="QYL614" s="175"/>
      <c r="QYM614" s="175"/>
      <c r="QYN614" s="175"/>
      <c r="QYO614" s="175"/>
      <c r="QYP614" s="175"/>
      <c r="QYQ614" s="175"/>
      <c r="QYR614" s="175"/>
      <c r="QYS614" s="175"/>
      <c r="QYT614" s="175"/>
      <c r="QYU614" s="175"/>
      <c r="QYV614" s="175"/>
      <c r="QYW614" s="175"/>
      <c r="QYX614" s="175"/>
      <c r="QYY614" s="175"/>
      <c r="QYZ614" s="175"/>
      <c r="QZA614" s="175"/>
      <c r="QZB614" s="175"/>
      <c r="QZC614" s="175"/>
      <c r="QZD614" s="175"/>
      <c r="QZE614" s="175"/>
      <c r="QZF614" s="175"/>
      <c r="QZG614" s="175"/>
      <c r="QZH614" s="175"/>
      <c r="QZI614" s="175"/>
      <c r="QZJ614" s="175"/>
      <c r="QZK614" s="175"/>
      <c r="QZL614" s="175"/>
      <c r="QZM614" s="175"/>
      <c r="QZN614" s="175"/>
      <c r="QZO614" s="175"/>
      <c r="QZP614" s="175"/>
      <c r="QZQ614" s="175"/>
      <c r="QZR614" s="175"/>
      <c r="QZS614" s="175"/>
      <c r="QZT614" s="175"/>
      <c r="QZU614" s="175"/>
      <c r="QZV614" s="175"/>
      <c r="QZW614" s="175"/>
      <c r="QZX614" s="175"/>
      <c r="QZY614" s="175"/>
      <c r="QZZ614" s="175"/>
      <c r="RAA614" s="175"/>
      <c r="RAB614" s="175"/>
      <c r="RAC614" s="175"/>
      <c r="RAD614" s="175"/>
      <c r="RAE614" s="175"/>
      <c r="RAF614" s="175"/>
      <c r="RAG614" s="175"/>
      <c r="RAH614" s="175"/>
      <c r="RAI614" s="175"/>
      <c r="RAJ614" s="175"/>
      <c r="RAK614" s="175"/>
      <c r="RAL614" s="175"/>
      <c r="RAM614" s="175"/>
      <c r="RAN614" s="175"/>
      <c r="RAO614" s="175"/>
      <c r="RAP614" s="175"/>
      <c r="RAQ614" s="175"/>
      <c r="RAR614" s="175"/>
      <c r="RAS614" s="175"/>
      <c r="RAT614" s="175"/>
      <c r="RAU614" s="175"/>
      <c r="RAV614" s="175"/>
      <c r="RAW614" s="175"/>
      <c r="RAX614" s="175"/>
      <c r="RAY614" s="175"/>
      <c r="RAZ614" s="175"/>
      <c r="RBA614" s="175"/>
      <c r="RBB614" s="175"/>
      <c r="RBC614" s="175"/>
      <c r="RBD614" s="175"/>
      <c r="RBE614" s="175"/>
      <c r="RBF614" s="175"/>
      <c r="RBG614" s="175"/>
      <c r="RBH614" s="175"/>
      <c r="RBI614" s="175"/>
      <c r="RBJ614" s="175"/>
      <c r="RBK614" s="175"/>
      <c r="RBL614" s="175"/>
      <c r="RBM614" s="175"/>
      <c r="RBN614" s="175"/>
      <c r="RBO614" s="175"/>
      <c r="RBP614" s="175"/>
      <c r="RBQ614" s="175"/>
      <c r="RBR614" s="175"/>
      <c r="RBS614" s="175"/>
      <c r="RBT614" s="175"/>
      <c r="RBU614" s="175"/>
      <c r="RBV614" s="175"/>
      <c r="RBW614" s="175"/>
      <c r="RBX614" s="175"/>
      <c r="RBY614" s="175"/>
      <c r="RBZ614" s="175"/>
      <c r="RCA614" s="175"/>
      <c r="RCB614" s="175"/>
      <c r="RCC614" s="175"/>
      <c r="RCD614" s="175"/>
      <c r="RCE614" s="175"/>
      <c r="RCF614" s="175"/>
      <c r="RCG614" s="175"/>
      <c r="RCH614" s="175"/>
      <c r="RCI614" s="175"/>
      <c r="RCJ614" s="175"/>
      <c r="RCK614" s="175"/>
      <c r="RCL614" s="175"/>
      <c r="RCM614" s="175"/>
      <c r="RCN614" s="175"/>
      <c r="RCO614" s="175"/>
      <c r="RCP614" s="175"/>
      <c r="RCQ614" s="175"/>
      <c r="RCR614" s="175"/>
      <c r="RCS614" s="175"/>
      <c r="RCT614" s="175"/>
      <c r="RCU614" s="175"/>
      <c r="RCV614" s="175"/>
      <c r="RCW614" s="175"/>
      <c r="RCX614" s="175"/>
      <c r="RCY614" s="175"/>
      <c r="RCZ614" s="175"/>
      <c r="RDA614" s="175"/>
      <c r="RDB614" s="175"/>
      <c r="RDC614" s="175"/>
      <c r="RDD614" s="175"/>
      <c r="RDE614" s="175"/>
      <c r="RDF614" s="175"/>
      <c r="RDG614" s="175"/>
      <c r="RDH614" s="175"/>
      <c r="RDI614" s="175"/>
      <c r="RDJ614" s="175"/>
      <c r="RDK614" s="175"/>
      <c r="RDL614" s="175"/>
      <c r="RDM614" s="175"/>
      <c r="RDN614" s="175"/>
      <c r="RDO614" s="175"/>
      <c r="RDP614" s="175"/>
      <c r="RDQ614" s="175"/>
      <c r="RDR614" s="175"/>
      <c r="RDS614" s="175"/>
      <c r="RDT614" s="175"/>
      <c r="RDU614" s="175"/>
      <c r="RDV614" s="175"/>
      <c r="RDW614" s="175"/>
      <c r="RDX614" s="175"/>
      <c r="RDY614" s="175"/>
      <c r="RDZ614" s="175"/>
      <c r="REA614" s="175"/>
      <c r="REB614" s="175"/>
      <c r="REC614" s="175"/>
      <c r="RED614" s="175"/>
      <c r="REE614" s="175"/>
      <c r="REF614" s="175"/>
      <c r="REG614" s="175"/>
      <c r="REH614" s="175"/>
      <c r="REI614" s="175"/>
      <c r="REJ614" s="175"/>
      <c r="REK614" s="175"/>
      <c r="REL614" s="175"/>
      <c r="REM614" s="175"/>
      <c r="REN614" s="175"/>
      <c r="REO614" s="175"/>
      <c r="REP614" s="175"/>
      <c r="REQ614" s="175"/>
      <c r="RER614" s="175"/>
      <c r="RES614" s="175"/>
      <c r="RET614" s="175"/>
      <c r="REU614" s="175"/>
      <c r="REV614" s="175"/>
      <c r="REW614" s="175"/>
      <c r="REX614" s="175"/>
      <c r="REY614" s="175"/>
      <c r="REZ614" s="175"/>
      <c r="RFA614" s="175"/>
      <c r="RFB614" s="175"/>
      <c r="RFC614" s="175"/>
      <c r="RFD614" s="175"/>
      <c r="RFE614" s="175"/>
      <c r="RFF614" s="175"/>
      <c r="RFG614" s="175"/>
      <c r="RFH614" s="175"/>
      <c r="RFI614" s="175"/>
      <c r="RFJ614" s="175"/>
      <c r="RFK614" s="175"/>
      <c r="RFL614" s="175"/>
      <c r="RFM614" s="175"/>
      <c r="RFN614" s="175"/>
      <c r="RFO614" s="175"/>
      <c r="RFP614" s="175"/>
      <c r="RFQ614" s="175"/>
      <c r="RFR614" s="175"/>
      <c r="RFS614" s="175"/>
      <c r="RFT614" s="175"/>
      <c r="RFU614" s="175"/>
      <c r="RFV614" s="175"/>
      <c r="RFW614" s="175"/>
      <c r="RFX614" s="175"/>
      <c r="RFY614" s="175"/>
      <c r="RFZ614" s="175"/>
      <c r="RGA614" s="175"/>
      <c r="RGB614" s="175"/>
      <c r="RGC614" s="175"/>
      <c r="RGD614" s="175"/>
      <c r="RGE614" s="175"/>
      <c r="RGF614" s="175"/>
      <c r="RGG614" s="175"/>
      <c r="RGH614" s="175"/>
      <c r="RGI614" s="175"/>
      <c r="RGJ614" s="175"/>
      <c r="RGK614" s="175"/>
      <c r="RGL614" s="175"/>
      <c r="RGM614" s="175"/>
      <c r="RGN614" s="175"/>
      <c r="RGO614" s="175"/>
      <c r="RGP614" s="175"/>
      <c r="RGQ614" s="175"/>
      <c r="RGR614" s="175"/>
      <c r="RGS614" s="175"/>
      <c r="RGT614" s="175"/>
      <c r="RGU614" s="175"/>
      <c r="RGV614" s="175"/>
      <c r="RGW614" s="175"/>
      <c r="RGX614" s="175"/>
      <c r="RGY614" s="175"/>
      <c r="RGZ614" s="175"/>
      <c r="RHA614" s="175"/>
      <c r="RHB614" s="175"/>
      <c r="RHC614" s="175"/>
      <c r="RHD614" s="175"/>
      <c r="RHE614" s="175"/>
      <c r="RHF614" s="175"/>
      <c r="RHG614" s="175"/>
      <c r="RHH614" s="175"/>
      <c r="RHI614" s="175"/>
      <c r="RHJ614" s="175"/>
      <c r="RHK614" s="175"/>
      <c r="RHL614" s="175"/>
      <c r="RHM614" s="175"/>
      <c r="RHN614" s="175"/>
      <c r="RHO614" s="175"/>
      <c r="RHP614" s="175"/>
      <c r="RHQ614" s="175"/>
      <c r="RHR614" s="175"/>
      <c r="RHS614" s="175"/>
      <c r="RHT614" s="175"/>
      <c r="RHU614" s="175"/>
      <c r="RHV614" s="175"/>
      <c r="RHW614" s="175"/>
      <c r="RHX614" s="175"/>
      <c r="RHY614" s="175"/>
      <c r="RHZ614" s="175"/>
      <c r="RIA614" s="175"/>
      <c r="RIB614" s="175"/>
      <c r="RIC614" s="175"/>
      <c r="RID614" s="175"/>
      <c r="RIE614" s="175"/>
      <c r="RIF614" s="175"/>
      <c r="RIG614" s="175"/>
      <c r="RIH614" s="175"/>
      <c r="RII614" s="175"/>
      <c r="RIJ614" s="175"/>
      <c r="RIK614" s="175"/>
      <c r="RIL614" s="175"/>
      <c r="RIM614" s="175"/>
      <c r="RIN614" s="175"/>
      <c r="RIO614" s="175"/>
      <c r="RIP614" s="175"/>
      <c r="RIQ614" s="175"/>
      <c r="RIR614" s="175"/>
      <c r="RIS614" s="175"/>
      <c r="RIT614" s="175"/>
      <c r="RIU614" s="175"/>
      <c r="RIV614" s="175"/>
      <c r="RIW614" s="175"/>
      <c r="RIX614" s="175"/>
      <c r="RIY614" s="175"/>
      <c r="RIZ614" s="175"/>
      <c r="RJA614" s="175"/>
      <c r="RJB614" s="175"/>
      <c r="RJC614" s="175"/>
      <c r="RJD614" s="175"/>
      <c r="RJE614" s="175"/>
      <c r="RJF614" s="175"/>
      <c r="RJG614" s="175"/>
      <c r="RJH614" s="175"/>
      <c r="RJI614" s="175"/>
      <c r="RJJ614" s="175"/>
      <c r="RJK614" s="175"/>
      <c r="RJL614" s="175"/>
      <c r="RJM614" s="175"/>
      <c r="RJN614" s="175"/>
      <c r="RJO614" s="175"/>
      <c r="RJP614" s="175"/>
      <c r="RJQ614" s="175"/>
      <c r="RJR614" s="175"/>
      <c r="RJS614" s="175"/>
      <c r="RJT614" s="175"/>
      <c r="RJU614" s="175"/>
      <c r="RJV614" s="175"/>
      <c r="RJW614" s="175"/>
      <c r="RJX614" s="175"/>
      <c r="RJY614" s="175"/>
      <c r="RJZ614" s="175"/>
      <c r="RKA614" s="175"/>
      <c r="RKB614" s="175"/>
      <c r="RKC614" s="175"/>
      <c r="RKD614" s="175"/>
      <c r="RKE614" s="175"/>
      <c r="RKF614" s="175"/>
      <c r="RKG614" s="175"/>
      <c r="RKH614" s="175"/>
      <c r="RKI614" s="175"/>
      <c r="RKJ614" s="175"/>
      <c r="RKK614" s="175"/>
      <c r="RKL614" s="175"/>
      <c r="RKM614" s="175"/>
      <c r="RKN614" s="175"/>
      <c r="RKO614" s="175"/>
      <c r="RKP614" s="175"/>
      <c r="RKQ614" s="175"/>
      <c r="RKR614" s="175"/>
      <c r="RKS614" s="175"/>
      <c r="RKT614" s="175"/>
      <c r="RKU614" s="175"/>
      <c r="RKV614" s="175"/>
      <c r="RKW614" s="175"/>
      <c r="RKX614" s="175"/>
      <c r="RKY614" s="175"/>
      <c r="RKZ614" s="175"/>
      <c r="RLA614" s="175"/>
      <c r="RLB614" s="175"/>
      <c r="RLC614" s="175"/>
      <c r="RLD614" s="175"/>
      <c r="RLE614" s="175"/>
      <c r="RLF614" s="175"/>
      <c r="RLG614" s="175"/>
      <c r="RLH614" s="175"/>
      <c r="RLI614" s="175"/>
      <c r="RLJ614" s="175"/>
      <c r="RLK614" s="175"/>
      <c r="RLL614" s="175"/>
      <c r="RLM614" s="175"/>
      <c r="RLN614" s="175"/>
      <c r="RLO614" s="175"/>
      <c r="RLP614" s="175"/>
      <c r="RLQ614" s="175"/>
      <c r="RLR614" s="175"/>
      <c r="RLS614" s="175"/>
      <c r="RLT614" s="175"/>
      <c r="RLU614" s="175"/>
      <c r="RLV614" s="175"/>
      <c r="RLW614" s="175"/>
      <c r="RLX614" s="175"/>
      <c r="RLY614" s="175"/>
      <c r="RLZ614" s="175"/>
      <c r="RMA614" s="175"/>
      <c r="RMB614" s="175"/>
      <c r="RMC614" s="175"/>
      <c r="RMD614" s="175"/>
      <c r="RME614" s="175"/>
      <c r="RMF614" s="175"/>
      <c r="RMG614" s="175"/>
      <c r="RMH614" s="175"/>
      <c r="RMI614" s="175"/>
      <c r="RMJ614" s="175"/>
      <c r="RMK614" s="175"/>
      <c r="RML614" s="175"/>
      <c r="RMM614" s="175"/>
      <c r="RMN614" s="175"/>
      <c r="RMO614" s="175"/>
      <c r="RMP614" s="175"/>
      <c r="RMQ614" s="175"/>
      <c r="RMR614" s="175"/>
      <c r="RMS614" s="175"/>
      <c r="RMT614" s="175"/>
      <c r="RMU614" s="175"/>
      <c r="RMV614" s="175"/>
      <c r="RMW614" s="175"/>
      <c r="RMX614" s="175"/>
      <c r="RMY614" s="175"/>
      <c r="RMZ614" s="175"/>
      <c r="RNA614" s="175"/>
      <c r="RNB614" s="175"/>
      <c r="RNC614" s="175"/>
      <c r="RND614" s="175"/>
      <c r="RNE614" s="175"/>
      <c r="RNF614" s="175"/>
      <c r="RNG614" s="175"/>
      <c r="RNH614" s="175"/>
      <c r="RNI614" s="175"/>
      <c r="RNJ614" s="175"/>
      <c r="RNK614" s="175"/>
      <c r="RNL614" s="175"/>
      <c r="RNM614" s="175"/>
      <c r="RNN614" s="175"/>
      <c r="RNO614" s="175"/>
      <c r="RNP614" s="175"/>
      <c r="RNQ614" s="175"/>
      <c r="RNR614" s="175"/>
      <c r="RNS614" s="175"/>
      <c r="RNT614" s="175"/>
      <c r="RNU614" s="175"/>
      <c r="RNV614" s="175"/>
      <c r="RNW614" s="175"/>
      <c r="RNX614" s="175"/>
      <c r="RNY614" s="175"/>
      <c r="RNZ614" s="175"/>
      <c r="ROA614" s="175"/>
      <c r="ROB614" s="175"/>
      <c r="ROC614" s="175"/>
      <c r="ROD614" s="175"/>
      <c r="ROE614" s="175"/>
      <c r="ROF614" s="175"/>
      <c r="ROG614" s="175"/>
      <c r="ROH614" s="175"/>
      <c r="ROI614" s="175"/>
      <c r="ROJ614" s="175"/>
      <c r="ROK614" s="175"/>
      <c r="ROL614" s="175"/>
      <c r="ROM614" s="175"/>
      <c r="RON614" s="175"/>
      <c r="ROO614" s="175"/>
      <c r="ROP614" s="175"/>
      <c r="ROQ614" s="175"/>
      <c r="ROR614" s="175"/>
      <c r="ROS614" s="175"/>
      <c r="ROT614" s="175"/>
      <c r="ROU614" s="175"/>
      <c r="ROV614" s="175"/>
      <c r="ROW614" s="175"/>
      <c r="ROX614" s="175"/>
      <c r="ROY614" s="175"/>
      <c r="ROZ614" s="175"/>
      <c r="RPA614" s="175"/>
      <c r="RPB614" s="175"/>
      <c r="RPC614" s="175"/>
      <c r="RPD614" s="175"/>
      <c r="RPE614" s="175"/>
      <c r="RPF614" s="175"/>
      <c r="RPG614" s="175"/>
      <c r="RPH614" s="175"/>
      <c r="RPI614" s="175"/>
      <c r="RPJ614" s="175"/>
      <c r="RPK614" s="175"/>
      <c r="RPL614" s="175"/>
      <c r="RPM614" s="175"/>
      <c r="RPN614" s="175"/>
      <c r="RPO614" s="175"/>
      <c r="RPP614" s="175"/>
      <c r="RPQ614" s="175"/>
      <c r="RPR614" s="175"/>
      <c r="RPS614" s="175"/>
      <c r="RPT614" s="175"/>
      <c r="RPU614" s="175"/>
      <c r="RPV614" s="175"/>
      <c r="RPW614" s="175"/>
      <c r="RPX614" s="175"/>
      <c r="RPY614" s="175"/>
      <c r="RPZ614" s="175"/>
      <c r="RQA614" s="175"/>
      <c r="RQB614" s="175"/>
      <c r="RQC614" s="175"/>
      <c r="RQD614" s="175"/>
      <c r="RQE614" s="175"/>
      <c r="RQF614" s="175"/>
      <c r="RQG614" s="175"/>
      <c r="RQH614" s="175"/>
      <c r="RQI614" s="175"/>
      <c r="RQJ614" s="175"/>
      <c r="RQK614" s="175"/>
      <c r="RQL614" s="175"/>
      <c r="RQM614" s="175"/>
      <c r="RQN614" s="175"/>
      <c r="RQO614" s="175"/>
      <c r="RQP614" s="175"/>
      <c r="RQQ614" s="175"/>
      <c r="RQR614" s="175"/>
      <c r="RQS614" s="175"/>
      <c r="RQT614" s="175"/>
      <c r="RQU614" s="175"/>
      <c r="RQV614" s="175"/>
      <c r="RQW614" s="175"/>
      <c r="RQX614" s="175"/>
      <c r="RQY614" s="175"/>
      <c r="RQZ614" s="175"/>
      <c r="RRA614" s="175"/>
      <c r="RRB614" s="175"/>
      <c r="RRC614" s="175"/>
      <c r="RRD614" s="175"/>
      <c r="RRE614" s="175"/>
      <c r="RRF614" s="175"/>
      <c r="RRG614" s="175"/>
      <c r="RRH614" s="175"/>
      <c r="RRI614" s="175"/>
      <c r="RRJ614" s="175"/>
      <c r="RRK614" s="175"/>
      <c r="RRL614" s="175"/>
      <c r="RRM614" s="175"/>
      <c r="RRN614" s="175"/>
      <c r="RRO614" s="175"/>
      <c r="RRP614" s="175"/>
      <c r="RRQ614" s="175"/>
      <c r="RRR614" s="175"/>
      <c r="RRS614" s="175"/>
      <c r="RRT614" s="175"/>
      <c r="RRU614" s="175"/>
      <c r="RRV614" s="175"/>
      <c r="RRW614" s="175"/>
      <c r="RRX614" s="175"/>
      <c r="RRY614" s="175"/>
      <c r="RRZ614" s="175"/>
      <c r="RSA614" s="175"/>
      <c r="RSB614" s="175"/>
      <c r="RSC614" s="175"/>
      <c r="RSD614" s="175"/>
      <c r="RSE614" s="175"/>
      <c r="RSF614" s="175"/>
      <c r="RSG614" s="175"/>
      <c r="RSH614" s="175"/>
      <c r="RSI614" s="175"/>
      <c r="RSJ614" s="175"/>
      <c r="RSK614" s="175"/>
      <c r="RSL614" s="175"/>
      <c r="RSM614" s="175"/>
      <c r="RSN614" s="175"/>
      <c r="RSO614" s="175"/>
      <c r="RSP614" s="175"/>
      <c r="RSQ614" s="175"/>
      <c r="RSR614" s="175"/>
      <c r="RSS614" s="175"/>
      <c r="RST614" s="175"/>
      <c r="RSU614" s="175"/>
      <c r="RSV614" s="175"/>
      <c r="RSW614" s="175"/>
      <c r="RSX614" s="175"/>
      <c r="RSY614" s="175"/>
      <c r="RSZ614" s="175"/>
      <c r="RTA614" s="175"/>
      <c r="RTB614" s="175"/>
      <c r="RTC614" s="175"/>
      <c r="RTD614" s="175"/>
      <c r="RTE614" s="175"/>
      <c r="RTF614" s="175"/>
      <c r="RTG614" s="175"/>
      <c r="RTH614" s="175"/>
      <c r="RTI614" s="175"/>
      <c r="RTJ614" s="175"/>
      <c r="RTK614" s="175"/>
      <c r="RTL614" s="175"/>
      <c r="RTM614" s="175"/>
      <c r="RTN614" s="175"/>
      <c r="RTO614" s="175"/>
      <c r="RTP614" s="175"/>
      <c r="RTQ614" s="175"/>
      <c r="RTR614" s="175"/>
      <c r="RTS614" s="175"/>
      <c r="RTT614" s="175"/>
      <c r="RTU614" s="175"/>
      <c r="RTV614" s="175"/>
      <c r="RTW614" s="175"/>
      <c r="RTX614" s="175"/>
      <c r="RTY614" s="175"/>
      <c r="RTZ614" s="175"/>
      <c r="RUA614" s="175"/>
      <c r="RUB614" s="175"/>
      <c r="RUC614" s="175"/>
      <c r="RUD614" s="175"/>
      <c r="RUE614" s="175"/>
      <c r="RUF614" s="175"/>
      <c r="RUG614" s="175"/>
      <c r="RUH614" s="175"/>
      <c r="RUI614" s="175"/>
      <c r="RUJ614" s="175"/>
      <c r="RUK614" s="175"/>
      <c r="RUL614" s="175"/>
      <c r="RUM614" s="175"/>
      <c r="RUN614" s="175"/>
      <c r="RUO614" s="175"/>
      <c r="RUP614" s="175"/>
      <c r="RUQ614" s="175"/>
      <c r="RUR614" s="175"/>
      <c r="RUS614" s="175"/>
      <c r="RUT614" s="175"/>
      <c r="RUU614" s="175"/>
      <c r="RUV614" s="175"/>
      <c r="RUW614" s="175"/>
      <c r="RUX614" s="175"/>
      <c r="RUY614" s="175"/>
      <c r="RUZ614" s="175"/>
      <c r="RVA614" s="175"/>
      <c r="RVB614" s="175"/>
      <c r="RVC614" s="175"/>
      <c r="RVD614" s="175"/>
      <c r="RVE614" s="175"/>
      <c r="RVF614" s="175"/>
      <c r="RVG614" s="175"/>
      <c r="RVH614" s="175"/>
      <c r="RVI614" s="175"/>
      <c r="RVJ614" s="175"/>
      <c r="RVK614" s="175"/>
      <c r="RVL614" s="175"/>
      <c r="RVM614" s="175"/>
      <c r="RVN614" s="175"/>
      <c r="RVO614" s="175"/>
      <c r="RVP614" s="175"/>
      <c r="RVQ614" s="175"/>
      <c r="RVR614" s="175"/>
      <c r="RVS614" s="175"/>
      <c r="RVT614" s="175"/>
      <c r="RVU614" s="175"/>
      <c r="RVV614" s="175"/>
      <c r="RVW614" s="175"/>
      <c r="RVX614" s="175"/>
      <c r="RVY614" s="175"/>
      <c r="RVZ614" s="175"/>
      <c r="RWA614" s="175"/>
      <c r="RWB614" s="175"/>
      <c r="RWC614" s="175"/>
      <c r="RWD614" s="175"/>
      <c r="RWE614" s="175"/>
      <c r="RWF614" s="175"/>
      <c r="RWG614" s="175"/>
      <c r="RWH614" s="175"/>
      <c r="RWI614" s="175"/>
      <c r="RWJ614" s="175"/>
      <c r="RWK614" s="175"/>
      <c r="RWL614" s="175"/>
      <c r="RWM614" s="175"/>
      <c r="RWN614" s="175"/>
      <c r="RWO614" s="175"/>
      <c r="RWP614" s="175"/>
      <c r="RWQ614" s="175"/>
      <c r="RWR614" s="175"/>
      <c r="RWS614" s="175"/>
      <c r="RWT614" s="175"/>
      <c r="RWU614" s="175"/>
      <c r="RWV614" s="175"/>
      <c r="RWW614" s="175"/>
      <c r="RWX614" s="175"/>
      <c r="RWY614" s="175"/>
      <c r="RWZ614" s="175"/>
      <c r="RXA614" s="175"/>
      <c r="RXB614" s="175"/>
      <c r="RXC614" s="175"/>
      <c r="RXD614" s="175"/>
      <c r="RXE614" s="175"/>
      <c r="RXF614" s="175"/>
      <c r="RXG614" s="175"/>
      <c r="RXH614" s="175"/>
      <c r="RXI614" s="175"/>
      <c r="RXJ614" s="175"/>
      <c r="RXK614" s="175"/>
      <c r="RXL614" s="175"/>
      <c r="RXM614" s="175"/>
      <c r="RXN614" s="175"/>
      <c r="RXO614" s="175"/>
      <c r="RXP614" s="175"/>
      <c r="RXQ614" s="175"/>
      <c r="RXR614" s="175"/>
      <c r="RXS614" s="175"/>
      <c r="RXT614" s="175"/>
      <c r="RXU614" s="175"/>
      <c r="RXV614" s="175"/>
      <c r="RXW614" s="175"/>
      <c r="RXX614" s="175"/>
      <c r="RXY614" s="175"/>
      <c r="RXZ614" s="175"/>
      <c r="RYA614" s="175"/>
      <c r="RYB614" s="175"/>
      <c r="RYC614" s="175"/>
      <c r="RYD614" s="175"/>
      <c r="RYE614" s="175"/>
      <c r="RYF614" s="175"/>
      <c r="RYG614" s="175"/>
      <c r="RYH614" s="175"/>
      <c r="RYI614" s="175"/>
      <c r="RYJ614" s="175"/>
      <c r="RYK614" s="175"/>
      <c r="RYL614" s="175"/>
      <c r="RYM614" s="175"/>
      <c r="RYN614" s="175"/>
      <c r="RYO614" s="175"/>
      <c r="RYP614" s="175"/>
      <c r="RYQ614" s="175"/>
      <c r="RYR614" s="175"/>
      <c r="RYS614" s="175"/>
      <c r="RYT614" s="175"/>
      <c r="RYU614" s="175"/>
      <c r="RYV614" s="175"/>
      <c r="RYW614" s="175"/>
      <c r="RYX614" s="175"/>
      <c r="RYY614" s="175"/>
      <c r="RYZ614" s="175"/>
      <c r="RZA614" s="175"/>
      <c r="RZB614" s="175"/>
      <c r="RZC614" s="175"/>
      <c r="RZD614" s="175"/>
      <c r="RZE614" s="175"/>
      <c r="RZF614" s="175"/>
      <c r="RZG614" s="175"/>
      <c r="RZH614" s="175"/>
      <c r="RZI614" s="175"/>
      <c r="RZJ614" s="175"/>
      <c r="RZK614" s="175"/>
      <c r="RZL614" s="175"/>
      <c r="RZM614" s="175"/>
      <c r="RZN614" s="175"/>
      <c r="RZO614" s="175"/>
      <c r="RZP614" s="175"/>
      <c r="RZQ614" s="175"/>
      <c r="RZR614" s="175"/>
      <c r="RZS614" s="175"/>
      <c r="RZT614" s="175"/>
      <c r="RZU614" s="175"/>
      <c r="RZV614" s="175"/>
      <c r="RZW614" s="175"/>
      <c r="RZX614" s="175"/>
      <c r="RZY614" s="175"/>
      <c r="RZZ614" s="175"/>
      <c r="SAA614" s="175"/>
      <c r="SAB614" s="175"/>
      <c r="SAC614" s="175"/>
      <c r="SAD614" s="175"/>
      <c r="SAE614" s="175"/>
      <c r="SAF614" s="175"/>
      <c r="SAG614" s="175"/>
      <c r="SAH614" s="175"/>
      <c r="SAI614" s="175"/>
      <c r="SAJ614" s="175"/>
      <c r="SAK614" s="175"/>
      <c r="SAL614" s="175"/>
      <c r="SAM614" s="175"/>
      <c r="SAN614" s="175"/>
      <c r="SAO614" s="175"/>
      <c r="SAP614" s="175"/>
      <c r="SAQ614" s="175"/>
      <c r="SAR614" s="175"/>
      <c r="SAS614" s="175"/>
      <c r="SAT614" s="175"/>
      <c r="SAU614" s="175"/>
      <c r="SAV614" s="175"/>
      <c r="SAW614" s="175"/>
      <c r="SAX614" s="175"/>
      <c r="SAY614" s="175"/>
      <c r="SAZ614" s="175"/>
      <c r="SBA614" s="175"/>
      <c r="SBB614" s="175"/>
      <c r="SBC614" s="175"/>
      <c r="SBD614" s="175"/>
      <c r="SBE614" s="175"/>
      <c r="SBF614" s="175"/>
      <c r="SBG614" s="175"/>
      <c r="SBH614" s="175"/>
      <c r="SBI614" s="175"/>
      <c r="SBJ614" s="175"/>
      <c r="SBK614" s="175"/>
      <c r="SBL614" s="175"/>
      <c r="SBM614" s="175"/>
      <c r="SBN614" s="175"/>
      <c r="SBO614" s="175"/>
      <c r="SBP614" s="175"/>
      <c r="SBQ614" s="175"/>
      <c r="SBR614" s="175"/>
      <c r="SBS614" s="175"/>
      <c r="SBT614" s="175"/>
      <c r="SBU614" s="175"/>
      <c r="SBV614" s="175"/>
      <c r="SBW614" s="175"/>
      <c r="SBX614" s="175"/>
      <c r="SBY614" s="175"/>
      <c r="SBZ614" s="175"/>
      <c r="SCA614" s="175"/>
      <c r="SCB614" s="175"/>
      <c r="SCC614" s="175"/>
      <c r="SCD614" s="175"/>
      <c r="SCE614" s="175"/>
      <c r="SCF614" s="175"/>
      <c r="SCG614" s="175"/>
      <c r="SCH614" s="175"/>
      <c r="SCI614" s="175"/>
      <c r="SCJ614" s="175"/>
      <c r="SCK614" s="175"/>
      <c r="SCL614" s="175"/>
      <c r="SCM614" s="175"/>
      <c r="SCN614" s="175"/>
      <c r="SCO614" s="175"/>
      <c r="SCP614" s="175"/>
      <c r="SCQ614" s="175"/>
      <c r="SCR614" s="175"/>
      <c r="SCS614" s="175"/>
      <c r="SCT614" s="175"/>
      <c r="SCU614" s="175"/>
      <c r="SCV614" s="175"/>
      <c r="SCW614" s="175"/>
      <c r="SCX614" s="175"/>
      <c r="SCY614" s="175"/>
      <c r="SCZ614" s="175"/>
      <c r="SDA614" s="175"/>
      <c r="SDB614" s="175"/>
      <c r="SDC614" s="175"/>
      <c r="SDD614" s="175"/>
      <c r="SDE614" s="175"/>
      <c r="SDF614" s="175"/>
      <c r="SDG614" s="175"/>
      <c r="SDH614" s="175"/>
      <c r="SDI614" s="175"/>
      <c r="SDJ614" s="175"/>
      <c r="SDK614" s="175"/>
      <c r="SDL614" s="175"/>
      <c r="SDM614" s="175"/>
      <c r="SDN614" s="175"/>
      <c r="SDO614" s="175"/>
      <c r="SDP614" s="175"/>
      <c r="SDQ614" s="175"/>
      <c r="SDR614" s="175"/>
      <c r="SDS614" s="175"/>
      <c r="SDT614" s="175"/>
      <c r="SDU614" s="175"/>
      <c r="SDV614" s="175"/>
      <c r="SDW614" s="175"/>
      <c r="SDX614" s="175"/>
      <c r="SDY614" s="175"/>
      <c r="SDZ614" s="175"/>
      <c r="SEA614" s="175"/>
      <c r="SEB614" s="175"/>
      <c r="SEC614" s="175"/>
      <c r="SED614" s="175"/>
      <c r="SEE614" s="175"/>
      <c r="SEF614" s="175"/>
      <c r="SEG614" s="175"/>
      <c r="SEH614" s="175"/>
      <c r="SEI614" s="175"/>
      <c r="SEJ614" s="175"/>
      <c r="SEK614" s="175"/>
      <c r="SEL614" s="175"/>
      <c r="SEM614" s="175"/>
      <c r="SEN614" s="175"/>
      <c r="SEO614" s="175"/>
      <c r="SEP614" s="175"/>
      <c r="SEQ614" s="175"/>
      <c r="SER614" s="175"/>
      <c r="SES614" s="175"/>
      <c r="SET614" s="175"/>
      <c r="SEU614" s="175"/>
      <c r="SEV614" s="175"/>
      <c r="SEW614" s="175"/>
      <c r="SEX614" s="175"/>
      <c r="SEY614" s="175"/>
      <c r="SEZ614" s="175"/>
      <c r="SFA614" s="175"/>
      <c r="SFB614" s="175"/>
      <c r="SFC614" s="175"/>
      <c r="SFD614" s="175"/>
      <c r="SFE614" s="175"/>
      <c r="SFF614" s="175"/>
      <c r="SFG614" s="175"/>
      <c r="SFH614" s="175"/>
      <c r="SFI614" s="175"/>
      <c r="SFJ614" s="175"/>
      <c r="SFK614" s="175"/>
      <c r="SFL614" s="175"/>
      <c r="SFM614" s="175"/>
      <c r="SFN614" s="175"/>
      <c r="SFO614" s="175"/>
      <c r="SFP614" s="175"/>
      <c r="SFQ614" s="175"/>
      <c r="SFR614" s="175"/>
      <c r="SFS614" s="175"/>
      <c r="SFT614" s="175"/>
      <c r="SFU614" s="175"/>
      <c r="SFV614" s="175"/>
      <c r="SFW614" s="175"/>
      <c r="SFX614" s="175"/>
      <c r="SFY614" s="175"/>
      <c r="SFZ614" s="175"/>
      <c r="SGA614" s="175"/>
      <c r="SGB614" s="175"/>
      <c r="SGC614" s="175"/>
      <c r="SGD614" s="175"/>
      <c r="SGE614" s="175"/>
      <c r="SGF614" s="175"/>
      <c r="SGG614" s="175"/>
      <c r="SGH614" s="175"/>
      <c r="SGI614" s="175"/>
      <c r="SGJ614" s="175"/>
      <c r="SGK614" s="175"/>
      <c r="SGL614" s="175"/>
      <c r="SGM614" s="175"/>
      <c r="SGN614" s="175"/>
      <c r="SGO614" s="175"/>
      <c r="SGP614" s="175"/>
      <c r="SGQ614" s="175"/>
      <c r="SGR614" s="175"/>
      <c r="SGS614" s="175"/>
      <c r="SGT614" s="175"/>
      <c r="SGU614" s="175"/>
      <c r="SGV614" s="175"/>
      <c r="SGW614" s="175"/>
      <c r="SGX614" s="175"/>
      <c r="SGY614" s="175"/>
      <c r="SGZ614" s="175"/>
      <c r="SHA614" s="175"/>
      <c r="SHB614" s="175"/>
      <c r="SHC614" s="175"/>
      <c r="SHD614" s="175"/>
      <c r="SHE614" s="175"/>
      <c r="SHF614" s="175"/>
      <c r="SHG614" s="175"/>
      <c r="SHH614" s="175"/>
      <c r="SHI614" s="175"/>
      <c r="SHJ614" s="175"/>
      <c r="SHK614" s="175"/>
      <c r="SHL614" s="175"/>
      <c r="SHM614" s="175"/>
      <c r="SHN614" s="175"/>
      <c r="SHO614" s="175"/>
      <c r="SHP614" s="175"/>
      <c r="SHQ614" s="175"/>
      <c r="SHR614" s="175"/>
      <c r="SHS614" s="175"/>
      <c r="SHT614" s="175"/>
      <c r="SHU614" s="175"/>
      <c r="SHV614" s="175"/>
      <c r="SHW614" s="175"/>
      <c r="SHX614" s="175"/>
      <c r="SHY614" s="175"/>
      <c r="SHZ614" s="175"/>
      <c r="SIA614" s="175"/>
      <c r="SIB614" s="175"/>
      <c r="SIC614" s="175"/>
      <c r="SID614" s="175"/>
      <c r="SIE614" s="175"/>
      <c r="SIF614" s="175"/>
      <c r="SIG614" s="175"/>
      <c r="SIH614" s="175"/>
      <c r="SII614" s="175"/>
      <c r="SIJ614" s="175"/>
      <c r="SIK614" s="175"/>
      <c r="SIL614" s="175"/>
      <c r="SIM614" s="175"/>
      <c r="SIN614" s="175"/>
      <c r="SIO614" s="175"/>
      <c r="SIP614" s="175"/>
      <c r="SIQ614" s="175"/>
      <c r="SIR614" s="175"/>
      <c r="SIS614" s="175"/>
      <c r="SIT614" s="175"/>
      <c r="SIU614" s="175"/>
      <c r="SIV614" s="175"/>
      <c r="SIW614" s="175"/>
      <c r="SIX614" s="175"/>
      <c r="SIY614" s="175"/>
      <c r="SIZ614" s="175"/>
      <c r="SJA614" s="175"/>
      <c r="SJB614" s="175"/>
      <c r="SJC614" s="175"/>
      <c r="SJD614" s="175"/>
      <c r="SJE614" s="175"/>
      <c r="SJF614" s="175"/>
      <c r="SJG614" s="175"/>
      <c r="SJH614" s="175"/>
      <c r="SJI614" s="175"/>
      <c r="SJJ614" s="175"/>
      <c r="SJK614" s="175"/>
      <c r="SJL614" s="175"/>
      <c r="SJM614" s="175"/>
      <c r="SJN614" s="175"/>
      <c r="SJO614" s="175"/>
      <c r="SJP614" s="175"/>
      <c r="SJQ614" s="175"/>
      <c r="SJR614" s="175"/>
      <c r="SJS614" s="175"/>
      <c r="SJT614" s="175"/>
      <c r="SJU614" s="175"/>
      <c r="SJV614" s="175"/>
      <c r="SJW614" s="175"/>
      <c r="SJX614" s="175"/>
      <c r="SJY614" s="175"/>
      <c r="SJZ614" s="175"/>
      <c r="SKA614" s="175"/>
      <c r="SKB614" s="175"/>
      <c r="SKC614" s="175"/>
      <c r="SKD614" s="175"/>
      <c r="SKE614" s="175"/>
      <c r="SKF614" s="175"/>
      <c r="SKG614" s="175"/>
      <c r="SKH614" s="175"/>
      <c r="SKI614" s="175"/>
      <c r="SKJ614" s="175"/>
      <c r="SKK614" s="175"/>
      <c r="SKL614" s="175"/>
      <c r="SKM614" s="175"/>
      <c r="SKN614" s="175"/>
      <c r="SKO614" s="175"/>
      <c r="SKP614" s="175"/>
      <c r="SKQ614" s="175"/>
      <c r="SKR614" s="175"/>
      <c r="SKS614" s="175"/>
      <c r="SKT614" s="175"/>
      <c r="SKU614" s="175"/>
      <c r="SKV614" s="175"/>
      <c r="SKW614" s="175"/>
      <c r="SKX614" s="175"/>
      <c r="SKY614" s="175"/>
      <c r="SKZ614" s="175"/>
      <c r="SLA614" s="175"/>
      <c r="SLB614" s="175"/>
      <c r="SLC614" s="175"/>
      <c r="SLD614" s="175"/>
      <c r="SLE614" s="175"/>
      <c r="SLF614" s="175"/>
      <c r="SLG614" s="175"/>
      <c r="SLH614" s="175"/>
      <c r="SLI614" s="175"/>
      <c r="SLJ614" s="175"/>
      <c r="SLK614" s="175"/>
      <c r="SLL614" s="175"/>
      <c r="SLM614" s="175"/>
      <c r="SLN614" s="175"/>
      <c r="SLO614" s="175"/>
      <c r="SLP614" s="175"/>
      <c r="SLQ614" s="175"/>
      <c r="SLR614" s="175"/>
      <c r="SLS614" s="175"/>
      <c r="SLT614" s="175"/>
      <c r="SLU614" s="175"/>
      <c r="SLV614" s="175"/>
      <c r="SLW614" s="175"/>
      <c r="SLX614" s="175"/>
      <c r="SLY614" s="175"/>
      <c r="SLZ614" s="175"/>
      <c r="SMA614" s="175"/>
      <c r="SMB614" s="175"/>
      <c r="SMC614" s="175"/>
      <c r="SMD614" s="175"/>
      <c r="SME614" s="175"/>
      <c r="SMF614" s="175"/>
      <c r="SMG614" s="175"/>
      <c r="SMH614" s="175"/>
      <c r="SMI614" s="175"/>
      <c r="SMJ614" s="175"/>
      <c r="SMK614" s="175"/>
      <c r="SML614" s="175"/>
      <c r="SMM614" s="175"/>
      <c r="SMN614" s="175"/>
      <c r="SMO614" s="175"/>
      <c r="SMP614" s="175"/>
      <c r="SMQ614" s="175"/>
      <c r="SMR614" s="175"/>
      <c r="SMS614" s="175"/>
      <c r="SMT614" s="175"/>
      <c r="SMU614" s="175"/>
      <c r="SMV614" s="175"/>
      <c r="SMW614" s="175"/>
      <c r="SMX614" s="175"/>
      <c r="SMY614" s="175"/>
      <c r="SMZ614" s="175"/>
      <c r="SNA614" s="175"/>
      <c r="SNB614" s="175"/>
      <c r="SNC614" s="175"/>
      <c r="SND614" s="175"/>
      <c r="SNE614" s="175"/>
      <c r="SNF614" s="175"/>
      <c r="SNG614" s="175"/>
      <c r="SNH614" s="175"/>
      <c r="SNI614" s="175"/>
      <c r="SNJ614" s="175"/>
      <c r="SNK614" s="175"/>
      <c r="SNL614" s="175"/>
      <c r="SNM614" s="175"/>
      <c r="SNN614" s="175"/>
      <c r="SNO614" s="175"/>
      <c r="SNP614" s="175"/>
      <c r="SNQ614" s="175"/>
      <c r="SNR614" s="175"/>
      <c r="SNS614" s="175"/>
      <c r="SNT614" s="175"/>
      <c r="SNU614" s="175"/>
      <c r="SNV614" s="175"/>
      <c r="SNW614" s="175"/>
      <c r="SNX614" s="175"/>
      <c r="SNY614" s="175"/>
      <c r="SNZ614" s="175"/>
      <c r="SOA614" s="175"/>
      <c r="SOB614" s="175"/>
      <c r="SOC614" s="175"/>
      <c r="SOD614" s="175"/>
      <c r="SOE614" s="175"/>
      <c r="SOF614" s="175"/>
      <c r="SOG614" s="175"/>
      <c r="SOH614" s="175"/>
      <c r="SOI614" s="175"/>
      <c r="SOJ614" s="175"/>
      <c r="SOK614" s="175"/>
      <c r="SOL614" s="175"/>
      <c r="SOM614" s="175"/>
      <c r="SON614" s="175"/>
      <c r="SOO614" s="175"/>
      <c r="SOP614" s="175"/>
      <c r="SOQ614" s="175"/>
      <c r="SOR614" s="175"/>
      <c r="SOS614" s="175"/>
      <c r="SOT614" s="175"/>
      <c r="SOU614" s="175"/>
      <c r="SOV614" s="175"/>
      <c r="SOW614" s="175"/>
      <c r="SOX614" s="175"/>
      <c r="SOY614" s="175"/>
      <c r="SOZ614" s="175"/>
      <c r="SPA614" s="175"/>
      <c r="SPB614" s="175"/>
      <c r="SPC614" s="175"/>
      <c r="SPD614" s="175"/>
      <c r="SPE614" s="175"/>
      <c r="SPF614" s="175"/>
      <c r="SPG614" s="175"/>
      <c r="SPH614" s="175"/>
      <c r="SPI614" s="175"/>
      <c r="SPJ614" s="175"/>
      <c r="SPK614" s="175"/>
      <c r="SPL614" s="175"/>
      <c r="SPM614" s="175"/>
      <c r="SPN614" s="175"/>
      <c r="SPO614" s="175"/>
      <c r="SPP614" s="175"/>
      <c r="SPQ614" s="175"/>
      <c r="SPR614" s="175"/>
      <c r="SPS614" s="175"/>
      <c r="SPT614" s="175"/>
      <c r="SPU614" s="175"/>
      <c r="SPV614" s="175"/>
      <c r="SPW614" s="175"/>
      <c r="SPX614" s="175"/>
      <c r="SPY614" s="175"/>
      <c r="SPZ614" s="175"/>
      <c r="SQA614" s="175"/>
      <c r="SQB614" s="175"/>
      <c r="SQC614" s="175"/>
      <c r="SQD614" s="175"/>
      <c r="SQE614" s="175"/>
      <c r="SQF614" s="175"/>
      <c r="SQG614" s="175"/>
      <c r="SQH614" s="175"/>
      <c r="SQI614" s="175"/>
      <c r="SQJ614" s="175"/>
      <c r="SQK614" s="175"/>
      <c r="SQL614" s="175"/>
      <c r="SQM614" s="175"/>
      <c r="SQN614" s="175"/>
      <c r="SQO614" s="175"/>
      <c r="SQP614" s="175"/>
      <c r="SQQ614" s="175"/>
      <c r="SQR614" s="175"/>
      <c r="SQS614" s="175"/>
      <c r="SQT614" s="175"/>
      <c r="SQU614" s="175"/>
      <c r="SQV614" s="175"/>
      <c r="SQW614" s="175"/>
      <c r="SQX614" s="175"/>
      <c r="SQY614" s="175"/>
      <c r="SQZ614" s="175"/>
      <c r="SRA614" s="175"/>
      <c r="SRB614" s="175"/>
      <c r="SRC614" s="175"/>
      <c r="SRD614" s="175"/>
      <c r="SRE614" s="175"/>
      <c r="SRF614" s="175"/>
      <c r="SRG614" s="175"/>
      <c r="SRH614" s="175"/>
      <c r="SRI614" s="175"/>
      <c r="SRJ614" s="175"/>
      <c r="SRK614" s="175"/>
      <c r="SRL614" s="175"/>
      <c r="SRM614" s="175"/>
      <c r="SRN614" s="175"/>
      <c r="SRO614" s="175"/>
      <c r="SRP614" s="175"/>
      <c r="SRQ614" s="175"/>
      <c r="SRR614" s="175"/>
      <c r="SRS614" s="175"/>
      <c r="SRT614" s="175"/>
      <c r="SRU614" s="175"/>
      <c r="SRV614" s="175"/>
      <c r="SRW614" s="175"/>
      <c r="SRX614" s="175"/>
      <c r="SRY614" s="175"/>
      <c r="SRZ614" s="175"/>
      <c r="SSA614" s="175"/>
      <c r="SSB614" s="175"/>
      <c r="SSC614" s="175"/>
      <c r="SSD614" s="175"/>
      <c r="SSE614" s="175"/>
      <c r="SSF614" s="175"/>
      <c r="SSG614" s="175"/>
      <c r="SSH614" s="175"/>
      <c r="SSI614" s="175"/>
      <c r="SSJ614" s="175"/>
      <c r="SSK614" s="175"/>
      <c r="SSL614" s="175"/>
      <c r="SSM614" s="175"/>
      <c r="SSN614" s="175"/>
      <c r="SSO614" s="175"/>
      <c r="SSP614" s="175"/>
      <c r="SSQ614" s="175"/>
      <c r="SSR614" s="175"/>
      <c r="SSS614" s="175"/>
      <c r="SST614" s="175"/>
      <c r="SSU614" s="175"/>
      <c r="SSV614" s="175"/>
      <c r="SSW614" s="175"/>
      <c r="SSX614" s="175"/>
      <c r="SSY614" s="175"/>
      <c r="SSZ614" s="175"/>
      <c r="STA614" s="175"/>
      <c r="STB614" s="175"/>
      <c r="STC614" s="175"/>
      <c r="STD614" s="175"/>
      <c r="STE614" s="175"/>
      <c r="STF614" s="175"/>
      <c r="STG614" s="175"/>
      <c r="STH614" s="175"/>
      <c r="STI614" s="175"/>
      <c r="STJ614" s="175"/>
      <c r="STK614" s="175"/>
      <c r="STL614" s="175"/>
      <c r="STM614" s="175"/>
      <c r="STN614" s="175"/>
      <c r="STO614" s="175"/>
      <c r="STP614" s="175"/>
      <c r="STQ614" s="175"/>
      <c r="STR614" s="175"/>
      <c r="STS614" s="175"/>
      <c r="STT614" s="175"/>
      <c r="STU614" s="175"/>
      <c r="STV614" s="175"/>
      <c r="STW614" s="175"/>
      <c r="STX614" s="175"/>
      <c r="STY614" s="175"/>
      <c r="STZ614" s="175"/>
      <c r="SUA614" s="175"/>
      <c r="SUB614" s="175"/>
      <c r="SUC614" s="175"/>
      <c r="SUD614" s="175"/>
      <c r="SUE614" s="175"/>
      <c r="SUF614" s="175"/>
      <c r="SUG614" s="175"/>
      <c r="SUH614" s="175"/>
      <c r="SUI614" s="175"/>
      <c r="SUJ614" s="175"/>
      <c r="SUK614" s="175"/>
      <c r="SUL614" s="175"/>
      <c r="SUM614" s="175"/>
      <c r="SUN614" s="175"/>
      <c r="SUO614" s="175"/>
      <c r="SUP614" s="175"/>
      <c r="SUQ614" s="175"/>
      <c r="SUR614" s="175"/>
      <c r="SUS614" s="175"/>
      <c r="SUT614" s="175"/>
      <c r="SUU614" s="175"/>
      <c r="SUV614" s="175"/>
      <c r="SUW614" s="175"/>
      <c r="SUX614" s="175"/>
      <c r="SUY614" s="175"/>
      <c r="SUZ614" s="175"/>
      <c r="SVA614" s="175"/>
      <c r="SVB614" s="175"/>
      <c r="SVC614" s="175"/>
      <c r="SVD614" s="175"/>
      <c r="SVE614" s="175"/>
      <c r="SVF614" s="175"/>
      <c r="SVG614" s="175"/>
      <c r="SVH614" s="175"/>
      <c r="SVI614" s="175"/>
      <c r="SVJ614" s="175"/>
      <c r="SVK614" s="175"/>
      <c r="SVL614" s="175"/>
      <c r="SVM614" s="175"/>
      <c r="SVN614" s="175"/>
      <c r="SVO614" s="175"/>
      <c r="SVP614" s="175"/>
      <c r="SVQ614" s="175"/>
      <c r="SVR614" s="175"/>
      <c r="SVS614" s="175"/>
      <c r="SVT614" s="175"/>
      <c r="SVU614" s="175"/>
      <c r="SVV614" s="175"/>
      <c r="SVW614" s="175"/>
      <c r="SVX614" s="175"/>
      <c r="SVY614" s="175"/>
      <c r="SVZ614" s="175"/>
      <c r="SWA614" s="175"/>
      <c r="SWB614" s="175"/>
      <c r="SWC614" s="175"/>
      <c r="SWD614" s="175"/>
      <c r="SWE614" s="175"/>
      <c r="SWF614" s="175"/>
      <c r="SWG614" s="175"/>
      <c r="SWH614" s="175"/>
      <c r="SWI614" s="175"/>
      <c r="SWJ614" s="175"/>
      <c r="SWK614" s="175"/>
      <c r="SWL614" s="175"/>
      <c r="SWM614" s="175"/>
      <c r="SWN614" s="175"/>
      <c r="SWO614" s="175"/>
      <c r="SWP614" s="175"/>
      <c r="SWQ614" s="175"/>
      <c r="SWR614" s="175"/>
      <c r="SWS614" s="175"/>
      <c r="SWT614" s="175"/>
      <c r="SWU614" s="175"/>
      <c r="SWV614" s="175"/>
      <c r="SWW614" s="175"/>
      <c r="SWX614" s="175"/>
      <c r="SWY614" s="175"/>
      <c r="SWZ614" s="175"/>
      <c r="SXA614" s="175"/>
      <c r="SXB614" s="175"/>
      <c r="SXC614" s="175"/>
      <c r="SXD614" s="175"/>
      <c r="SXE614" s="175"/>
      <c r="SXF614" s="175"/>
      <c r="SXG614" s="175"/>
      <c r="SXH614" s="175"/>
      <c r="SXI614" s="175"/>
      <c r="SXJ614" s="175"/>
      <c r="SXK614" s="175"/>
      <c r="SXL614" s="175"/>
      <c r="SXM614" s="175"/>
      <c r="SXN614" s="175"/>
      <c r="SXO614" s="175"/>
      <c r="SXP614" s="175"/>
      <c r="SXQ614" s="175"/>
      <c r="SXR614" s="175"/>
      <c r="SXS614" s="175"/>
      <c r="SXT614" s="175"/>
      <c r="SXU614" s="175"/>
      <c r="SXV614" s="175"/>
      <c r="SXW614" s="175"/>
      <c r="SXX614" s="175"/>
      <c r="SXY614" s="175"/>
      <c r="SXZ614" s="175"/>
      <c r="SYA614" s="175"/>
      <c r="SYB614" s="175"/>
      <c r="SYC614" s="175"/>
      <c r="SYD614" s="175"/>
      <c r="SYE614" s="175"/>
      <c r="SYF614" s="175"/>
      <c r="SYG614" s="175"/>
      <c r="SYH614" s="175"/>
      <c r="SYI614" s="175"/>
      <c r="SYJ614" s="175"/>
      <c r="SYK614" s="175"/>
      <c r="SYL614" s="175"/>
      <c r="SYM614" s="175"/>
      <c r="SYN614" s="175"/>
      <c r="SYO614" s="175"/>
      <c r="SYP614" s="175"/>
      <c r="SYQ614" s="175"/>
      <c r="SYR614" s="175"/>
      <c r="SYS614" s="175"/>
      <c r="SYT614" s="175"/>
      <c r="SYU614" s="175"/>
      <c r="SYV614" s="175"/>
      <c r="SYW614" s="175"/>
      <c r="SYX614" s="175"/>
      <c r="SYY614" s="175"/>
      <c r="SYZ614" s="175"/>
      <c r="SZA614" s="175"/>
      <c r="SZB614" s="175"/>
      <c r="SZC614" s="175"/>
      <c r="SZD614" s="175"/>
      <c r="SZE614" s="175"/>
      <c r="SZF614" s="175"/>
      <c r="SZG614" s="175"/>
      <c r="SZH614" s="175"/>
      <c r="SZI614" s="175"/>
      <c r="SZJ614" s="175"/>
      <c r="SZK614" s="175"/>
      <c r="SZL614" s="175"/>
      <c r="SZM614" s="175"/>
      <c r="SZN614" s="175"/>
      <c r="SZO614" s="175"/>
      <c r="SZP614" s="175"/>
      <c r="SZQ614" s="175"/>
      <c r="SZR614" s="175"/>
      <c r="SZS614" s="175"/>
      <c r="SZT614" s="175"/>
      <c r="SZU614" s="175"/>
      <c r="SZV614" s="175"/>
      <c r="SZW614" s="175"/>
      <c r="SZX614" s="175"/>
      <c r="SZY614" s="175"/>
      <c r="SZZ614" s="175"/>
      <c r="TAA614" s="175"/>
      <c r="TAB614" s="175"/>
      <c r="TAC614" s="175"/>
      <c r="TAD614" s="175"/>
      <c r="TAE614" s="175"/>
      <c r="TAF614" s="175"/>
      <c r="TAG614" s="175"/>
      <c r="TAH614" s="175"/>
      <c r="TAI614" s="175"/>
      <c r="TAJ614" s="175"/>
      <c r="TAK614" s="175"/>
      <c r="TAL614" s="175"/>
      <c r="TAM614" s="175"/>
      <c r="TAN614" s="175"/>
      <c r="TAO614" s="175"/>
      <c r="TAP614" s="175"/>
      <c r="TAQ614" s="175"/>
      <c r="TAR614" s="175"/>
      <c r="TAS614" s="175"/>
      <c r="TAT614" s="175"/>
      <c r="TAU614" s="175"/>
      <c r="TAV614" s="175"/>
      <c r="TAW614" s="175"/>
      <c r="TAX614" s="175"/>
      <c r="TAY614" s="175"/>
      <c r="TAZ614" s="175"/>
      <c r="TBA614" s="175"/>
      <c r="TBB614" s="175"/>
      <c r="TBC614" s="175"/>
      <c r="TBD614" s="175"/>
      <c r="TBE614" s="175"/>
      <c r="TBF614" s="175"/>
      <c r="TBG614" s="175"/>
      <c r="TBH614" s="175"/>
      <c r="TBI614" s="175"/>
      <c r="TBJ614" s="175"/>
      <c r="TBK614" s="175"/>
      <c r="TBL614" s="175"/>
      <c r="TBM614" s="175"/>
      <c r="TBN614" s="175"/>
      <c r="TBO614" s="175"/>
      <c r="TBP614" s="175"/>
      <c r="TBQ614" s="175"/>
      <c r="TBR614" s="175"/>
      <c r="TBS614" s="175"/>
      <c r="TBT614" s="175"/>
      <c r="TBU614" s="175"/>
      <c r="TBV614" s="175"/>
      <c r="TBW614" s="175"/>
      <c r="TBX614" s="175"/>
      <c r="TBY614" s="175"/>
      <c r="TBZ614" s="175"/>
      <c r="TCA614" s="175"/>
      <c r="TCB614" s="175"/>
      <c r="TCC614" s="175"/>
      <c r="TCD614" s="175"/>
      <c r="TCE614" s="175"/>
      <c r="TCF614" s="175"/>
      <c r="TCG614" s="175"/>
      <c r="TCH614" s="175"/>
      <c r="TCI614" s="175"/>
      <c r="TCJ614" s="175"/>
      <c r="TCK614" s="175"/>
      <c r="TCL614" s="175"/>
      <c r="TCM614" s="175"/>
      <c r="TCN614" s="175"/>
      <c r="TCO614" s="175"/>
      <c r="TCP614" s="175"/>
      <c r="TCQ614" s="175"/>
      <c r="TCR614" s="175"/>
      <c r="TCS614" s="175"/>
      <c r="TCT614" s="175"/>
      <c r="TCU614" s="175"/>
      <c r="TCV614" s="175"/>
      <c r="TCW614" s="175"/>
      <c r="TCX614" s="175"/>
      <c r="TCY614" s="175"/>
      <c r="TCZ614" s="175"/>
      <c r="TDA614" s="175"/>
      <c r="TDB614" s="175"/>
      <c r="TDC614" s="175"/>
      <c r="TDD614" s="175"/>
      <c r="TDE614" s="175"/>
      <c r="TDF614" s="175"/>
      <c r="TDG614" s="175"/>
      <c r="TDH614" s="175"/>
      <c r="TDI614" s="175"/>
      <c r="TDJ614" s="175"/>
      <c r="TDK614" s="175"/>
      <c r="TDL614" s="175"/>
      <c r="TDM614" s="175"/>
      <c r="TDN614" s="175"/>
      <c r="TDO614" s="175"/>
      <c r="TDP614" s="175"/>
      <c r="TDQ614" s="175"/>
      <c r="TDR614" s="175"/>
      <c r="TDS614" s="175"/>
      <c r="TDT614" s="175"/>
      <c r="TDU614" s="175"/>
      <c r="TDV614" s="175"/>
      <c r="TDW614" s="175"/>
      <c r="TDX614" s="175"/>
      <c r="TDY614" s="175"/>
      <c r="TDZ614" s="175"/>
      <c r="TEA614" s="175"/>
      <c r="TEB614" s="175"/>
      <c r="TEC614" s="175"/>
      <c r="TED614" s="175"/>
      <c r="TEE614" s="175"/>
      <c r="TEF614" s="175"/>
      <c r="TEG614" s="175"/>
      <c r="TEH614" s="175"/>
      <c r="TEI614" s="175"/>
      <c r="TEJ614" s="175"/>
      <c r="TEK614" s="175"/>
      <c r="TEL614" s="175"/>
      <c r="TEM614" s="175"/>
      <c r="TEN614" s="175"/>
      <c r="TEO614" s="175"/>
      <c r="TEP614" s="175"/>
      <c r="TEQ614" s="175"/>
      <c r="TER614" s="175"/>
      <c r="TES614" s="175"/>
      <c r="TET614" s="175"/>
      <c r="TEU614" s="175"/>
      <c r="TEV614" s="175"/>
      <c r="TEW614" s="175"/>
      <c r="TEX614" s="175"/>
      <c r="TEY614" s="175"/>
      <c r="TEZ614" s="175"/>
      <c r="TFA614" s="175"/>
      <c r="TFB614" s="175"/>
      <c r="TFC614" s="175"/>
      <c r="TFD614" s="175"/>
      <c r="TFE614" s="175"/>
      <c r="TFF614" s="175"/>
      <c r="TFG614" s="175"/>
      <c r="TFH614" s="175"/>
      <c r="TFI614" s="175"/>
      <c r="TFJ614" s="175"/>
      <c r="TFK614" s="175"/>
      <c r="TFL614" s="175"/>
      <c r="TFM614" s="175"/>
      <c r="TFN614" s="175"/>
      <c r="TFO614" s="175"/>
      <c r="TFP614" s="175"/>
      <c r="TFQ614" s="175"/>
      <c r="TFR614" s="175"/>
      <c r="TFS614" s="175"/>
      <c r="TFT614" s="175"/>
      <c r="TFU614" s="175"/>
      <c r="TFV614" s="175"/>
      <c r="TFW614" s="175"/>
      <c r="TFX614" s="175"/>
      <c r="TFY614" s="175"/>
      <c r="TFZ614" s="175"/>
      <c r="TGA614" s="175"/>
      <c r="TGB614" s="175"/>
      <c r="TGC614" s="175"/>
      <c r="TGD614" s="175"/>
      <c r="TGE614" s="175"/>
      <c r="TGF614" s="175"/>
      <c r="TGG614" s="175"/>
      <c r="TGH614" s="175"/>
      <c r="TGI614" s="175"/>
      <c r="TGJ614" s="175"/>
      <c r="TGK614" s="175"/>
      <c r="TGL614" s="175"/>
      <c r="TGM614" s="175"/>
      <c r="TGN614" s="175"/>
      <c r="TGO614" s="175"/>
      <c r="TGP614" s="175"/>
      <c r="TGQ614" s="175"/>
      <c r="TGR614" s="175"/>
      <c r="TGS614" s="175"/>
      <c r="TGT614" s="175"/>
      <c r="TGU614" s="175"/>
      <c r="TGV614" s="175"/>
      <c r="TGW614" s="175"/>
      <c r="TGX614" s="175"/>
      <c r="TGY614" s="175"/>
      <c r="TGZ614" s="175"/>
      <c r="THA614" s="175"/>
      <c r="THB614" s="175"/>
      <c r="THC614" s="175"/>
      <c r="THD614" s="175"/>
      <c r="THE614" s="175"/>
      <c r="THF614" s="175"/>
      <c r="THG614" s="175"/>
      <c r="THH614" s="175"/>
      <c r="THI614" s="175"/>
      <c r="THJ614" s="175"/>
      <c r="THK614" s="175"/>
      <c r="THL614" s="175"/>
      <c r="THM614" s="175"/>
      <c r="THN614" s="175"/>
      <c r="THO614" s="175"/>
      <c r="THP614" s="175"/>
      <c r="THQ614" s="175"/>
      <c r="THR614" s="175"/>
      <c r="THS614" s="175"/>
      <c r="THT614" s="175"/>
      <c r="THU614" s="175"/>
      <c r="THV614" s="175"/>
      <c r="THW614" s="175"/>
      <c r="THX614" s="175"/>
      <c r="THY614" s="175"/>
      <c r="THZ614" s="175"/>
      <c r="TIA614" s="175"/>
      <c r="TIB614" s="175"/>
      <c r="TIC614" s="175"/>
      <c r="TID614" s="175"/>
      <c r="TIE614" s="175"/>
      <c r="TIF614" s="175"/>
      <c r="TIG614" s="175"/>
      <c r="TIH614" s="175"/>
      <c r="TII614" s="175"/>
      <c r="TIJ614" s="175"/>
      <c r="TIK614" s="175"/>
      <c r="TIL614" s="175"/>
      <c r="TIM614" s="175"/>
      <c r="TIN614" s="175"/>
      <c r="TIO614" s="175"/>
      <c r="TIP614" s="175"/>
      <c r="TIQ614" s="175"/>
      <c r="TIR614" s="175"/>
      <c r="TIS614" s="175"/>
      <c r="TIT614" s="175"/>
      <c r="TIU614" s="175"/>
      <c r="TIV614" s="175"/>
      <c r="TIW614" s="175"/>
      <c r="TIX614" s="175"/>
      <c r="TIY614" s="175"/>
      <c r="TIZ614" s="175"/>
      <c r="TJA614" s="175"/>
      <c r="TJB614" s="175"/>
      <c r="TJC614" s="175"/>
      <c r="TJD614" s="175"/>
      <c r="TJE614" s="175"/>
      <c r="TJF614" s="175"/>
      <c r="TJG614" s="175"/>
      <c r="TJH614" s="175"/>
      <c r="TJI614" s="175"/>
      <c r="TJJ614" s="175"/>
      <c r="TJK614" s="175"/>
      <c r="TJL614" s="175"/>
      <c r="TJM614" s="175"/>
      <c r="TJN614" s="175"/>
      <c r="TJO614" s="175"/>
      <c r="TJP614" s="175"/>
      <c r="TJQ614" s="175"/>
      <c r="TJR614" s="175"/>
      <c r="TJS614" s="175"/>
      <c r="TJT614" s="175"/>
      <c r="TJU614" s="175"/>
      <c r="TJV614" s="175"/>
      <c r="TJW614" s="175"/>
      <c r="TJX614" s="175"/>
      <c r="TJY614" s="175"/>
      <c r="TJZ614" s="175"/>
      <c r="TKA614" s="175"/>
      <c r="TKB614" s="175"/>
      <c r="TKC614" s="175"/>
      <c r="TKD614" s="175"/>
      <c r="TKE614" s="175"/>
      <c r="TKF614" s="175"/>
      <c r="TKG614" s="175"/>
      <c r="TKH614" s="175"/>
      <c r="TKI614" s="175"/>
      <c r="TKJ614" s="175"/>
      <c r="TKK614" s="175"/>
      <c r="TKL614" s="175"/>
      <c r="TKM614" s="175"/>
      <c r="TKN614" s="175"/>
      <c r="TKO614" s="175"/>
      <c r="TKP614" s="175"/>
      <c r="TKQ614" s="175"/>
      <c r="TKR614" s="175"/>
      <c r="TKS614" s="175"/>
      <c r="TKT614" s="175"/>
      <c r="TKU614" s="175"/>
      <c r="TKV614" s="175"/>
      <c r="TKW614" s="175"/>
      <c r="TKX614" s="175"/>
      <c r="TKY614" s="175"/>
      <c r="TKZ614" s="175"/>
      <c r="TLA614" s="175"/>
      <c r="TLB614" s="175"/>
      <c r="TLC614" s="175"/>
      <c r="TLD614" s="175"/>
      <c r="TLE614" s="175"/>
      <c r="TLF614" s="175"/>
      <c r="TLG614" s="175"/>
      <c r="TLH614" s="175"/>
      <c r="TLI614" s="175"/>
      <c r="TLJ614" s="175"/>
      <c r="TLK614" s="175"/>
      <c r="TLL614" s="175"/>
      <c r="TLM614" s="175"/>
      <c r="TLN614" s="175"/>
      <c r="TLO614" s="175"/>
      <c r="TLP614" s="175"/>
      <c r="TLQ614" s="175"/>
      <c r="TLR614" s="175"/>
      <c r="TLS614" s="175"/>
      <c r="TLT614" s="175"/>
      <c r="TLU614" s="175"/>
      <c r="TLV614" s="175"/>
      <c r="TLW614" s="175"/>
      <c r="TLX614" s="175"/>
      <c r="TLY614" s="175"/>
      <c r="TLZ614" s="175"/>
      <c r="TMA614" s="175"/>
      <c r="TMB614" s="175"/>
      <c r="TMC614" s="175"/>
      <c r="TMD614" s="175"/>
      <c r="TME614" s="175"/>
      <c r="TMF614" s="175"/>
      <c r="TMG614" s="175"/>
      <c r="TMH614" s="175"/>
      <c r="TMI614" s="175"/>
      <c r="TMJ614" s="175"/>
      <c r="TMK614" s="175"/>
      <c r="TML614" s="175"/>
      <c r="TMM614" s="175"/>
      <c r="TMN614" s="175"/>
      <c r="TMO614" s="175"/>
      <c r="TMP614" s="175"/>
      <c r="TMQ614" s="175"/>
      <c r="TMR614" s="175"/>
      <c r="TMS614" s="175"/>
      <c r="TMT614" s="175"/>
      <c r="TMU614" s="175"/>
      <c r="TMV614" s="175"/>
      <c r="TMW614" s="175"/>
      <c r="TMX614" s="175"/>
      <c r="TMY614" s="175"/>
      <c r="TMZ614" s="175"/>
      <c r="TNA614" s="175"/>
      <c r="TNB614" s="175"/>
      <c r="TNC614" s="175"/>
      <c r="TND614" s="175"/>
      <c r="TNE614" s="175"/>
      <c r="TNF614" s="175"/>
      <c r="TNG614" s="175"/>
      <c r="TNH614" s="175"/>
      <c r="TNI614" s="175"/>
      <c r="TNJ614" s="175"/>
      <c r="TNK614" s="175"/>
      <c r="TNL614" s="175"/>
      <c r="TNM614" s="175"/>
      <c r="TNN614" s="175"/>
      <c r="TNO614" s="175"/>
      <c r="TNP614" s="175"/>
      <c r="TNQ614" s="175"/>
      <c r="TNR614" s="175"/>
      <c r="TNS614" s="175"/>
      <c r="TNT614" s="175"/>
      <c r="TNU614" s="175"/>
      <c r="TNV614" s="175"/>
      <c r="TNW614" s="175"/>
      <c r="TNX614" s="175"/>
      <c r="TNY614" s="175"/>
      <c r="TNZ614" s="175"/>
      <c r="TOA614" s="175"/>
      <c r="TOB614" s="175"/>
      <c r="TOC614" s="175"/>
      <c r="TOD614" s="175"/>
      <c r="TOE614" s="175"/>
      <c r="TOF614" s="175"/>
      <c r="TOG614" s="175"/>
      <c r="TOH614" s="175"/>
      <c r="TOI614" s="175"/>
      <c r="TOJ614" s="175"/>
      <c r="TOK614" s="175"/>
      <c r="TOL614" s="175"/>
      <c r="TOM614" s="175"/>
      <c r="TON614" s="175"/>
      <c r="TOO614" s="175"/>
      <c r="TOP614" s="175"/>
      <c r="TOQ614" s="175"/>
      <c r="TOR614" s="175"/>
      <c r="TOS614" s="175"/>
      <c r="TOT614" s="175"/>
      <c r="TOU614" s="175"/>
      <c r="TOV614" s="175"/>
      <c r="TOW614" s="175"/>
      <c r="TOX614" s="175"/>
      <c r="TOY614" s="175"/>
      <c r="TOZ614" s="175"/>
      <c r="TPA614" s="175"/>
      <c r="TPB614" s="175"/>
      <c r="TPC614" s="175"/>
      <c r="TPD614" s="175"/>
      <c r="TPE614" s="175"/>
      <c r="TPF614" s="175"/>
      <c r="TPG614" s="175"/>
      <c r="TPH614" s="175"/>
      <c r="TPI614" s="175"/>
      <c r="TPJ614" s="175"/>
      <c r="TPK614" s="175"/>
      <c r="TPL614" s="175"/>
      <c r="TPM614" s="175"/>
      <c r="TPN614" s="175"/>
      <c r="TPO614" s="175"/>
      <c r="TPP614" s="175"/>
      <c r="TPQ614" s="175"/>
      <c r="TPR614" s="175"/>
      <c r="TPS614" s="175"/>
      <c r="TPT614" s="175"/>
      <c r="TPU614" s="175"/>
      <c r="TPV614" s="175"/>
      <c r="TPW614" s="175"/>
      <c r="TPX614" s="175"/>
      <c r="TPY614" s="175"/>
      <c r="TPZ614" s="175"/>
      <c r="TQA614" s="175"/>
      <c r="TQB614" s="175"/>
      <c r="TQC614" s="175"/>
      <c r="TQD614" s="175"/>
      <c r="TQE614" s="175"/>
      <c r="TQF614" s="175"/>
      <c r="TQG614" s="175"/>
      <c r="TQH614" s="175"/>
      <c r="TQI614" s="175"/>
      <c r="TQJ614" s="175"/>
      <c r="TQK614" s="175"/>
      <c r="TQL614" s="175"/>
      <c r="TQM614" s="175"/>
      <c r="TQN614" s="175"/>
      <c r="TQO614" s="175"/>
      <c r="TQP614" s="175"/>
      <c r="TQQ614" s="175"/>
      <c r="TQR614" s="175"/>
      <c r="TQS614" s="175"/>
      <c r="TQT614" s="175"/>
      <c r="TQU614" s="175"/>
      <c r="TQV614" s="175"/>
      <c r="TQW614" s="175"/>
      <c r="TQX614" s="175"/>
      <c r="TQY614" s="175"/>
      <c r="TQZ614" s="175"/>
      <c r="TRA614" s="175"/>
      <c r="TRB614" s="175"/>
      <c r="TRC614" s="175"/>
      <c r="TRD614" s="175"/>
      <c r="TRE614" s="175"/>
      <c r="TRF614" s="175"/>
      <c r="TRG614" s="175"/>
      <c r="TRH614" s="175"/>
      <c r="TRI614" s="175"/>
      <c r="TRJ614" s="175"/>
      <c r="TRK614" s="175"/>
      <c r="TRL614" s="175"/>
      <c r="TRM614" s="175"/>
      <c r="TRN614" s="175"/>
      <c r="TRO614" s="175"/>
      <c r="TRP614" s="175"/>
      <c r="TRQ614" s="175"/>
      <c r="TRR614" s="175"/>
      <c r="TRS614" s="175"/>
      <c r="TRT614" s="175"/>
      <c r="TRU614" s="175"/>
      <c r="TRV614" s="175"/>
      <c r="TRW614" s="175"/>
      <c r="TRX614" s="175"/>
      <c r="TRY614" s="175"/>
      <c r="TRZ614" s="175"/>
      <c r="TSA614" s="175"/>
      <c r="TSB614" s="175"/>
      <c r="TSC614" s="175"/>
      <c r="TSD614" s="175"/>
      <c r="TSE614" s="175"/>
      <c r="TSF614" s="175"/>
      <c r="TSG614" s="175"/>
      <c r="TSH614" s="175"/>
      <c r="TSI614" s="175"/>
      <c r="TSJ614" s="175"/>
      <c r="TSK614" s="175"/>
      <c r="TSL614" s="175"/>
      <c r="TSM614" s="175"/>
      <c r="TSN614" s="175"/>
      <c r="TSO614" s="175"/>
      <c r="TSP614" s="175"/>
      <c r="TSQ614" s="175"/>
      <c r="TSR614" s="175"/>
      <c r="TSS614" s="175"/>
      <c r="TST614" s="175"/>
      <c r="TSU614" s="175"/>
      <c r="TSV614" s="175"/>
      <c r="TSW614" s="175"/>
      <c r="TSX614" s="175"/>
      <c r="TSY614" s="175"/>
      <c r="TSZ614" s="175"/>
      <c r="TTA614" s="175"/>
      <c r="TTB614" s="175"/>
      <c r="TTC614" s="175"/>
      <c r="TTD614" s="175"/>
      <c r="TTE614" s="175"/>
      <c r="TTF614" s="175"/>
      <c r="TTG614" s="175"/>
      <c r="TTH614" s="175"/>
      <c r="TTI614" s="175"/>
      <c r="TTJ614" s="175"/>
      <c r="TTK614" s="175"/>
      <c r="TTL614" s="175"/>
      <c r="TTM614" s="175"/>
      <c r="TTN614" s="175"/>
      <c r="TTO614" s="175"/>
      <c r="TTP614" s="175"/>
      <c r="TTQ614" s="175"/>
      <c r="TTR614" s="175"/>
      <c r="TTS614" s="175"/>
      <c r="TTT614" s="175"/>
      <c r="TTU614" s="175"/>
      <c r="TTV614" s="175"/>
      <c r="TTW614" s="175"/>
      <c r="TTX614" s="175"/>
      <c r="TTY614" s="175"/>
      <c r="TTZ614" s="175"/>
      <c r="TUA614" s="175"/>
      <c r="TUB614" s="175"/>
      <c r="TUC614" s="175"/>
      <c r="TUD614" s="175"/>
      <c r="TUE614" s="175"/>
      <c r="TUF614" s="175"/>
      <c r="TUG614" s="175"/>
      <c r="TUH614" s="175"/>
      <c r="TUI614" s="175"/>
      <c r="TUJ614" s="175"/>
      <c r="TUK614" s="175"/>
      <c r="TUL614" s="175"/>
      <c r="TUM614" s="175"/>
      <c r="TUN614" s="175"/>
      <c r="TUO614" s="175"/>
      <c r="TUP614" s="175"/>
      <c r="TUQ614" s="175"/>
      <c r="TUR614" s="175"/>
      <c r="TUS614" s="175"/>
      <c r="TUT614" s="175"/>
      <c r="TUU614" s="175"/>
      <c r="TUV614" s="175"/>
      <c r="TUW614" s="175"/>
      <c r="TUX614" s="175"/>
      <c r="TUY614" s="175"/>
      <c r="TUZ614" s="175"/>
      <c r="TVA614" s="175"/>
      <c r="TVB614" s="175"/>
      <c r="TVC614" s="175"/>
      <c r="TVD614" s="175"/>
      <c r="TVE614" s="175"/>
      <c r="TVF614" s="175"/>
      <c r="TVG614" s="175"/>
      <c r="TVH614" s="175"/>
      <c r="TVI614" s="175"/>
      <c r="TVJ614" s="175"/>
      <c r="TVK614" s="175"/>
      <c r="TVL614" s="175"/>
      <c r="TVM614" s="175"/>
      <c r="TVN614" s="175"/>
      <c r="TVO614" s="175"/>
      <c r="TVP614" s="175"/>
      <c r="TVQ614" s="175"/>
      <c r="TVR614" s="175"/>
      <c r="TVS614" s="175"/>
      <c r="TVT614" s="175"/>
      <c r="TVU614" s="175"/>
      <c r="TVV614" s="175"/>
      <c r="TVW614" s="175"/>
      <c r="TVX614" s="175"/>
      <c r="TVY614" s="175"/>
      <c r="TVZ614" s="175"/>
      <c r="TWA614" s="175"/>
      <c r="TWB614" s="175"/>
      <c r="TWC614" s="175"/>
      <c r="TWD614" s="175"/>
      <c r="TWE614" s="175"/>
      <c r="TWF614" s="175"/>
      <c r="TWG614" s="175"/>
      <c r="TWH614" s="175"/>
      <c r="TWI614" s="175"/>
      <c r="TWJ614" s="175"/>
      <c r="TWK614" s="175"/>
      <c r="TWL614" s="175"/>
      <c r="TWM614" s="175"/>
      <c r="TWN614" s="175"/>
      <c r="TWO614" s="175"/>
      <c r="TWP614" s="175"/>
      <c r="TWQ614" s="175"/>
      <c r="TWR614" s="175"/>
      <c r="TWS614" s="175"/>
      <c r="TWT614" s="175"/>
      <c r="TWU614" s="175"/>
      <c r="TWV614" s="175"/>
      <c r="TWW614" s="175"/>
      <c r="TWX614" s="175"/>
      <c r="TWY614" s="175"/>
      <c r="TWZ614" s="175"/>
      <c r="TXA614" s="175"/>
      <c r="TXB614" s="175"/>
      <c r="TXC614" s="175"/>
      <c r="TXD614" s="175"/>
      <c r="TXE614" s="175"/>
      <c r="TXF614" s="175"/>
      <c r="TXG614" s="175"/>
      <c r="TXH614" s="175"/>
      <c r="TXI614" s="175"/>
      <c r="TXJ614" s="175"/>
      <c r="TXK614" s="175"/>
      <c r="TXL614" s="175"/>
      <c r="TXM614" s="175"/>
      <c r="TXN614" s="175"/>
      <c r="TXO614" s="175"/>
      <c r="TXP614" s="175"/>
      <c r="TXQ614" s="175"/>
      <c r="TXR614" s="175"/>
      <c r="TXS614" s="175"/>
      <c r="TXT614" s="175"/>
      <c r="TXU614" s="175"/>
      <c r="TXV614" s="175"/>
      <c r="TXW614" s="175"/>
      <c r="TXX614" s="175"/>
      <c r="TXY614" s="175"/>
      <c r="TXZ614" s="175"/>
      <c r="TYA614" s="175"/>
      <c r="TYB614" s="175"/>
      <c r="TYC614" s="175"/>
      <c r="TYD614" s="175"/>
      <c r="TYE614" s="175"/>
      <c r="TYF614" s="175"/>
      <c r="TYG614" s="175"/>
      <c r="TYH614" s="175"/>
      <c r="TYI614" s="175"/>
      <c r="TYJ614" s="175"/>
      <c r="TYK614" s="175"/>
      <c r="TYL614" s="175"/>
      <c r="TYM614" s="175"/>
      <c r="TYN614" s="175"/>
      <c r="TYO614" s="175"/>
      <c r="TYP614" s="175"/>
      <c r="TYQ614" s="175"/>
      <c r="TYR614" s="175"/>
      <c r="TYS614" s="175"/>
      <c r="TYT614" s="175"/>
      <c r="TYU614" s="175"/>
      <c r="TYV614" s="175"/>
      <c r="TYW614" s="175"/>
      <c r="TYX614" s="175"/>
      <c r="TYY614" s="175"/>
      <c r="TYZ614" s="175"/>
      <c r="TZA614" s="175"/>
      <c r="TZB614" s="175"/>
      <c r="TZC614" s="175"/>
      <c r="TZD614" s="175"/>
      <c r="TZE614" s="175"/>
      <c r="TZF614" s="175"/>
      <c r="TZG614" s="175"/>
      <c r="TZH614" s="175"/>
      <c r="TZI614" s="175"/>
      <c r="TZJ614" s="175"/>
      <c r="TZK614" s="175"/>
      <c r="TZL614" s="175"/>
      <c r="TZM614" s="175"/>
      <c r="TZN614" s="175"/>
      <c r="TZO614" s="175"/>
      <c r="TZP614" s="175"/>
      <c r="TZQ614" s="175"/>
      <c r="TZR614" s="175"/>
      <c r="TZS614" s="175"/>
      <c r="TZT614" s="175"/>
      <c r="TZU614" s="175"/>
      <c r="TZV614" s="175"/>
      <c r="TZW614" s="175"/>
      <c r="TZX614" s="175"/>
      <c r="TZY614" s="175"/>
      <c r="TZZ614" s="175"/>
      <c r="UAA614" s="175"/>
      <c r="UAB614" s="175"/>
      <c r="UAC614" s="175"/>
      <c r="UAD614" s="175"/>
      <c r="UAE614" s="175"/>
      <c r="UAF614" s="175"/>
      <c r="UAG614" s="175"/>
      <c r="UAH614" s="175"/>
      <c r="UAI614" s="175"/>
      <c r="UAJ614" s="175"/>
      <c r="UAK614" s="175"/>
      <c r="UAL614" s="175"/>
      <c r="UAM614" s="175"/>
      <c r="UAN614" s="175"/>
      <c r="UAO614" s="175"/>
      <c r="UAP614" s="175"/>
      <c r="UAQ614" s="175"/>
      <c r="UAR614" s="175"/>
      <c r="UAS614" s="175"/>
      <c r="UAT614" s="175"/>
      <c r="UAU614" s="175"/>
      <c r="UAV614" s="175"/>
      <c r="UAW614" s="175"/>
      <c r="UAX614" s="175"/>
      <c r="UAY614" s="175"/>
      <c r="UAZ614" s="175"/>
      <c r="UBA614" s="175"/>
      <c r="UBB614" s="175"/>
      <c r="UBC614" s="175"/>
      <c r="UBD614" s="175"/>
      <c r="UBE614" s="175"/>
      <c r="UBF614" s="175"/>
      <c r="UBG614" s="175"/>
      <c r="UBH614" s="175"/>
      <c r="UBI614" s="175"/>
      <c r="UBJ614" s="175"/>
      <c r="UBK614" s="175"/>
      <c r="UBL614" s="175"/>
      <c r="UBM614" s="175"/>
      <c r="UBN614" s="175"/>
      <c r="UBO614" s="175"/>
      <c r="UBP614" s="175"/>
      <c r="UBQ614" s="175"/>
      <c r="UBR614" s="175"/>
      <c r="UBS614" s="175"/>
      <c r="UBT614" s="175"/>
      <c r="UBU614" s="175"/>
      <c r="UBV614" s="175"/>
      <c r="UBW614" s="175"/>
      <c r="UBX614" s="175"/>
      <c r="UBY614" s="175"/>
      <c r="UBZ614" s="175"/>
      <c r="UCA614" s="175"/>
      <c r="UCB614" s="175"/>
      <c r="UCC614" s="175"/>
      <c r="UCD614" s="175"/>
      <c r="UCE614" s="175"/>
      <c r="UCF614" s="175"/>
      <c r="UCG614" s="175"/>
      <c r="UCH614" s="175"/>
      <c r="UCI614" s="175"/>
      <c r="UCJ614" s="175"/>
      <c r="UCK614" s="175"/>
      <c r="UCL614" s="175"/>
      <c r="UCM614" s="175"/>
      <c r="UCN614" s="175"/>
      <c r="UCO614" s="175"/>
      <c r="UCP614" s="175"/>
      <c r="UCQ614" s="175"/>
      <c r="UCR614" s="175"/>
      <c r="UCS614" s="175"/>
      <c r="UCT614" s="175"/>
      <c r="UCU614" s="175"/>
      <c r="UCV614" s="175"/>
      <c r="UCW614" s="175"/>
      <c r="UCX614" s="175"/>
      <c r="UCY614" s="175"/>
      <c r="UCZ614" s="175"/>
      <c r="UDA614" s="175"/>
      <c r="UDB614" s="175"/>
      <c r="UDC614" s="175"/>
      <c r="UDD614" s="175"/>
      <c r="UDE614" s="175"/>
      <c r="UDF614" s="175"/>
      <c r="UDG614" s="175"/>
      <c r="UDH614" s="175"/>
      <c r="UDI614" s="175"/>
      <c r="UDJ614" s="175"/>
      <c r="UDK614" s="175"/>
      <c r="UDL614" s="175"/>
      <c r="UDM614" s="175"/>
      <c r="UDN614" s="175"/>
      <c r="UDO614" s="175"/>
      <c r="UDP614" s="175"/>
      <c r="UDQ614" s="175"/>
      <c r="UDR614" s="175"/>
      <c r="UDS614" s="175"/>
      <c r="UDT614" s="175"/>
      <c r="UDU614" s="175"/>
      <c r="UDV614" s="175"/>
      <c r="UDW614" s="175"/>
      <c r="UDX614" s="175"/>
      <c r="UDY614" s="175"/>
      <c r="UDZ614" s="175"/>
      <c r="UEA614" s="175"/>
      <c r="UEB614" s="175"/>
      <c r="UEC614" s="175"/>
      <c r="UED614" s="175"/>
      <c r="UEE614" s="175"/>
      <c r="UEF614" s="175"/>
      <c r="UEG614" s="175"/>
      <c r="UEH614" s="175"/>
      <c r="UEI614" s="175"/>
      <c r="UEJ614" s="175"/>
      <c r="UEK614" s="175"/>
      <c r="UEL614" s="175"/>
      <c r="UEM614" s="175"/>
      <c r="UEN614" s="175"/>
      <c r="UEO614" s="175"/>
      <c r="UEP614" s="175"/>
      <c r="UEQ614" s="175"/>
      <c r="UER614" s="175"/>
      <c r="UES614" s="175"/>
      <c r="UET614" s="175"/>
      <c r="UEU614" s="175"/>
      <c r="UEV614" s="175"/>
      <c r="UEW614" s="175"/>
      <c r="UEX614" s="175"/>
      <c r="UEY614" s="175"/>
      <c r="UEZ614" s="175"/>
      <c r="UFA614" s="175"/>
      <c r="UFB614" s="175"/>
      <c r="UFC614" s="175"/>
      <c r="UFD614" s="175"/>
      <c r="UFE614" s="175"/>
      <c r="UFF614" s="175"/>
      <c r="UFG614" s="175"/>
      <c r="UFH614" s="175"/>
      <c r="UFI614" s="175"/>
      <c r="UFJ614" s="175"/>
      <c r="UFK614" s="175"/>
      <c r="UFL614" s="175"/>
      <c r="UFM614" s="175"/>
      <c r="UFN614" s="175"/>
      <c r="UFO614" s="175"/>
      <c r="UFP614" s="175"/>
      <c r="UFQ614" s="175"/>
      <c r="UFR614" s="175"/>
      <c r="UFS614" s="175"/>
      <c r="UFT614" s="175"/>
      <c r="UFU614" s="175"/>
      <c r="UFV614" s="175"/>
      <c r="UFW614" s="175"/>
      <c r="UFX614" s="175"/>
      <c r="UFY614" s="175"/>
      <c r="UFZ614" s="175"/>
      <c r="UGA614" s="175"/>
      <c r="UGB614" s="175"/>
      <c r="UGC614" s="175"/>
      <c r="UGD614" s="175"/>
      <c r="UGE614" s="175"/>
      <c r="UGF614" s="175"/>
      <c r="UGG614" s="175"/>
      <c r="UGH614" s="175"/>
      <c r="UGI614" s="175"/>
      <c r="UGJ614" s="175"/>
      <c r="UGK614" s="175"/>
      <c r="UGL614" s="175"/>
      <c r="UGM614" s="175"/>
      <c r="UGN614" s="175"/>
      <c r="UGO614" s="175"/>
      <c r="UGP614" s="175"/>
      <c r="UGQ614" s="175"/>
      <c r="UGR614" s="175"/>
      <c r="UGS614" s="175"/>
      <c r="UGT614" s="175"/>
      <c r="UGU614" s="175"/>
      <c r="UGV614" s="175"/>
      <c r="UGW614" s="175"/>
      <c r="UGX614" s="175"/>
      <c r="UGY614" s="175"/>
      <c r="UGZ614" s="175"/>
      <c r="UHA614" s="175"/>
      <c r="UHB614" s="175"/>
      <c r="UHC614" s="175"/>
      <c r="UHD614" s="175"/>
      <c r="UHE614" s="175"/>
      <c r="UHF614" s="175"/>
      <c r="UHG614" s="175"/>
      <c r="UHH614" s="175"/>
      <c r="UHI614" s="175"/>
      <c r="UHJ614" s="175"/>
      <c r="UHK614" s="175"/>
      <c r="UHL614" s="175"/>
      <c r="UHM614" s="175"/>
      <c r="UHN614" s="175"/>
      <c r="UHO614" s="175"/>
      <c r="UHP614" s="175"/>
      <c r="UHQ614" s="175"/>
      <c r="UHR614" s="175"/>
      <c r="UHS614" s="175"/>
      <c r="UHT614" s="175"/>
      <c r="UHU614" s="175"/>
      <c r="UHV614" s="175"/>
      <c r="UHW614" s="175"/>
      <c r="UHX614" s="175"/>
      <c r="UHY614" s="175"/>
      <c r="UHZ614" s="175"/>
      <c r="UIA614" s="175"/>
      <c r="UIB614" s="175"/>
      <c r="UIC614" s="175"/>
      <c r="UID614" s="175"/>
      <c r="UIE614" s="175"/>
      <c r="UIF614" s="175"/>
      <c r="UIG614" s="175"/>
      <c r="UIH614" s="175"/>
      <c r="UII614" s="175"/>
      <c r="UIJ614" s="175"/>
      <c r="UIK614" s="175"/>
      <c r="UIL614" s="175"/>
      <c r="UIM614" s="175"/>
      <c r="UIN614" s="175"/>
      <c r="UIO614" s="175"/>
      <c r="UIP614" s="175"/>
      <c r="UIQ614" s="175"/>
      <c r="UIR614" s="175"/>
      <c r="UIS614" s="175"/>
      <c r="UIT614" s="175"/>
      <c r="UIU614" s="175"/>
      <c r="UIV614" s="175"/>
      <c r="UIW614" s="175"/>
      <c r="UIX614" s="175"/>
      <c r="UIY614" s="175"/>
      <c r="UIZ614" s="175"/>
      <c r="UJA614" s="175"/>
      <c r="UJB614" s="175"/>
      <c r="UJC614" s="175"/>
      <c r="UJD614" s="175"/>
      <c r="UJE614" s="175"/>
      <c r="UJF614" s="175"/>
      <c r="UJG614" s="175"/>
      <c r="UJH614" s="175"/>
      <c r="UJI614" s="175"/>
      <c r="UJJ614" s="175"/>
      <c r="UJK614" s="175"/>
      <c r="UJL614" s="175"/>
      <c r="UJM614" s="175"/>
      <c r="UJN614" s="175"/>
      <c r="UJO614" s="175"/>
      <c r="UJP614" s="175"/>
      <c r="UJQ614" s="175"/>
      <c r="UJR614" s="175"/>
      <c r="UJS614" s="175"/>
      <c r="UJT614" s="175"/>
      <c r="UJU614" s="175"/>
      <c r="UJV614" s="175"/>
      <c r="UJW614" s="175"/>
      <c r="UJX614" s="175"/>
      <c r="UJY614" s="175"/>
      <c r="UJZ614" s="175"/>
      <c r="UKA614" s="175"/>
      <c r="UKB614" s="175"/>
      <c r="UKC614" s="175"/>
      <c r="UKD614" s="175"/>
      <c r="UKE614" s="175"/>
      <c r="UKF614" s="175"/>
      <c r="UKG614" s="175"/>
      <c r="UKH614" s="175"/>
      <c r="UKI614" s="175"/>
      <c r="UKJ614" s="175"/>
      <c r="UKK614" s="175"/>
      <c r="UKL614" s="175"/>
      <c r="UKM614" s="175"/>
      <c r="UKN614" s="175"/>
      <c r="UKO614" s="175"/>
      <c r="UKP614" s="175"/>
      <c r="UKQ614" s="175"/>
      <c r="UKR614" s="175"/>
      <c r="UKS614" s="175"/>
      <c r="UKT614" s="175"/>
      <c r="UKU614" s="175"/>
      <c r="UKV614" s="175"/>
      <c r="UKW614" s="175"/>
      <c r="UKX614" s="175"/>
      <c r="UKY614" s="175"/>
      <c r="UKZ614" s="175"/>
      <c r="ULA614" s="175"/>
      <c r="ULB614" s="175"/>
      <c r="ULC614" s="175"/>
      <c r="ULD614" s="175"/>
      <c r="ULE614" s="175"/>
      <c r="ULF614" s="175"/>
      <c r="ULG614" s="175"/>
      <c r="ULH614" s="175"/>
      <c r="ULI614" s="175"/>
      <c r="ULJ614" s="175"/>
      <c r="ULK614" s="175"/>
      <c r="ULL614" s="175"/>
      <c r="ULM614" s="175"/>
      <c r="ULN614" s="175"/>
      <c r="ULO614" s="175"/>
      <c r="ULP614" s="175"/>
      <c r="ULQ614" s="175"/>
      <c r="ULR614" s="175"/>
      <c r="ULS614" s="175"/>
      <c r="ULT614" s="175"/>
      <c r="ULU614" s="175"/>
      <c r="ULV614" s="175"/>
      <c r="ULW614" s="175"/>
      <c r="ULX614" s="175"/>
      <c r="ULY614" s="175"/>
      <c r="ULZ614" s="175"/>
      <c r="UMA614" s="175"/>
      <c r="UMB614" s="175"/>
      <c r="UMC614" s="175"/>
      <c r="UMD614" s="175"/>
      <c r="UME614" s="175"/>
      <c r="UMF614" s="175"/>
      <c r="UMG614" s="175"/>
      <c r="UMH614" s="175"/>
      <c r="UMI614" s="175"/>
      <c r="UMJ614" s="175"/>
      <c r="UMK614" s="175"/>
      <c r="UML614" s="175"/>
      <c r="UMM614" s="175"/>
      <c r="UMN614" s="175"/>
      <c r="UMO614" s="175"/>
      <c r="UMP614" s="175"/>
      <c r="UMQ614" s="175"/>
      <c r="UMR614" s="175"/>
      <c r="UMS614" s="175"/>
      <c r="UMT614" s="175"/>
      <c r="UMU614" s="175"/>
      <c r="UMV614" s="175"/>
      <c r="UMW614" s="175"/>
      <c r="UMX614" s="175"/>
      <c r="UMY614" s="175"/>
      <c r="UMZ614" s="175"/>
      <c r="UNA614" s="175"/>
      <c r="UNB614" s="175"/>
      <c r="UNC614" s="175"/>
      <c r="UND614" s="175"/>
      <c r="UNE614" s="175"/>
      <c r="UNF614" s="175"/>
      <c r="UNG614" s="175"/>
      <c r="UNH614" s="175"/>
      <c r="UNI614" s="175"/>
      <c r="UNJ614" s="175"/>
      <c r="UNK614" s="175"/>
      <c r="UNL614" s="175"/>
      <c r="UNM614" s="175"/>
      <c r="UNN614" s="175"/>
      <c r="UNO614" s="175"/>
      <c r="UNP614" s="175"/>
      <c r="UNQ614" s="175"/>
      <c r="UNR614" s="175"/>
      <c r="UNS614" s="175"/>
      <c r="UNT614" s="175"/>
      <c r="UNU614" s="175"/>
      <c r="UNV614" s="175"/>
      <c r="UNW614" s="175"/>
      <c r="UNX614" s="175"/>
      <c r="UNY614" s="175"/>
      <c r="UNZ614" s="175"/>
      <c r="UOA614" s="175"/>
      <c r="UOB614" s="175"/>
      <c r="UOC614" s="175"/>
      <c r="UOD614" s="175"/>
      <c r="UOE614" s="175"/>
      <c r="UOF614" s="175"/>
      <c r="UOG614" s="175"/>
      <c r="UOH614" s="175"/>
      <c r="UOI614" s="175"/>
      <c r="UOJ614" s="175"/>
      <c r="UOK614" s="175"/>
      <c r="UOL614" s="175"/>
      <c r="UOM614" s="175"/>
      <c r="UON614" s="175"/>
      <c r="UOO614" s="175"/>
      <c r="UOP614" s="175"/>
      <c r="UOQ614" s="175"/>
      <c r="UOR614" s="175"/>
      <c r="UOS614" s="175"/>
      <c r="UOT614" s="175"/>
      <c r="UOU614" s="175"/>
      <c r="UOV614" s="175"/>
      <c r="UOW614" s="175"/>
      <c r="UOX614" s="175"/>
      <c r="UOY614" s="175"/>
      <c r="UOZ614" s="175"/>
      <c r="UPA614" s="175"/>
      <c r="UPB614" s="175"/>
      <c r="UPC614" s="175"/>
      <c r="UPD614" s="175"/>
      <c r="UPE614" s="175"/>
      <c r="UPF614" s="175"/>
      <c r="UPG614" s="175"/>
      <c r="UPH614" s="175"/>
      <c r="UPI614" s="175"/>
      <c r="UPJ614" s="175"/>
      <c r="UPK614" s="175"/>
      <c r="UPL614" s="175"/>
      <c r="UPM614" s="175"/>
      <c r="UPN614" s="175"/>
      <c r="UPO614" s="175"/>
      <c r="UPP614" s="175"/>
      <c r="UPQ614" s="175"/>
      <c r="UPR614" s="175"/>
      <c r="UPS614" s="175"/>
      <c r="UPT614" s="175"/>
      <c r="UPU614" s="175"/>
      <c r="UPV614" s="175"/>
      <c r="UPW614" s="175"/>
      <c r="UPX614" s="175"/>
      <c r="UPY614" s="175"/>
      <c r="UPZ614" s="175"/>
      <c r="UQA614" s="175"/>
      <c r="UQB614" s="175"/>
      <c r="UQC614" s="175"/>
      <c r="UQD614" s="175"/>
      <c r="UQE614" s="175"/>
      <c r="UQF614" s="175"/>
      <c r="UQG614" s="175"/>
      <c r="UQH614" s="175"/>
      <c r="UQI614" s="175"/>
      <c r="UQJ614" s="175"/>
      <c r="UQK614" s="175"/>
      <c r="UQL614" s="175"/>
      <c r="UQM614" s="175"/>
      <c r="UQN614" s="175"/>
      <c r="UQO614" s="175"/>
      <c r="UQP614" s="175"/>
      <c r="UQQ614" s="175"/>
      <c r="UQR614" s="175"/>
      <c r="UQS614" s="175"/>
      <c r="UQT614" s="175"/>
      <c r="UQU614" s="175"/>
      <c r="UQV614" s="175"/>
      <c r="UQW614" s="175"/>
      <c r="UQX614" s="175"/>
      <c r="UQY614" s="175"/>
      <c r="UQZ614" s="175"/>
      <c r="URA614" s="175"/>
      <c r="URB614" s="175"/>
      <c r="URC614" s="175"/>
      <c r="URD614" s="175"/>
      <c r="URE614" s="175"/>
      <c r="URF614" s="175"/>
      <c r="URG614" s="175"/>
      <c r="URH614" s="175"/>
      <c r="URI614" s="175"/>
      <c r="URJ614" s="175"/>
      <c r="URK614" s="175"/>
      <c r="URL614" s="175"/>
      <c r="URM614" s="175"/>
      <c r="URN614" s="175"/>
      <c r="URO614" s="175"/>
      <c r="URP614" s="175"/>
      <c r="URQ614" s="175"/>
      <c r="URR614" s="175"/>
      <c r="URS614" s="175"/>
      <c r="URT614" s="175"/>
      <c r="URU614" s="175"/>
      <c r="URV614" s="175"/>
      <c r="URW614" s="175"/>
      <c r="URX614" s="175"/>
      <c r="URY614" s="175"/>
      <c r="URZ614" s="175"/>
      <c r="USA614" s="175"/>
      <c r="USB614" s="175"/>
      <c r="USC614" s="175"/>
      <c r="USD614" s="175"/>
      <c r="USE614" s="175"/>
      <c r="USF614" s="175"/>
      <c r="USG614" s="175"/>
      <c r="USH614" s="175"/>
      <c r="USI614" s="175"/>
      <c r="USJ614" s="175"/>
      <c r="USK614" s="175"/>
      <c r="USL614" s="175"/>
      <c r="USM614" s="175"/>
      <c r="USN614" s="175"/>
      <c r="USO614" s="175"/>
      <c r="USP614" s="175"/>
      <c r="USQ614" s="175"/>
      <c r="USR614" s="175"/>
      <c r="USS614" s="175"/>
      <c r="UST614" s="175"/>
      <c r="USU614" s="175"/>
      <c r="USV614" s="175"/>
      <c r="USW614" s="175"/>
      <c r="USX614" s="175"/>
      <c r="USY614" s="175"/>
      <c r="USZ614" s="175"/>
      <c r="UTA614" s="175"/>
      <c r="UTB614" s="175"/>
      <c r="UTC614" s="175"/>
      <c r="UTD614" s="175"/>
      <c r="UTE614" s="175"/>
      <c r="UTF614" s="175"/>
      <c r="UTG614" s="175"/>
      <c r="UTH614" s="175"/>
      <c r="UTI614" s="175"/>
      <c r="UTJ614" s="175"/>
      <c r="UTK614" s="175"/>
      <c r="UTL614" s="175"/>
      <c r="UTM614" s="175"/>
      <c r="UTN614" s="175"/>
      <c r="UTO614" s="175"/>
      <c r="UTP614" s="175"/>
      <c r="UTQ614" s="175"/>
      <c r="UTR614" s="175"/>
      <c r="UTS614" s="175"/>
      <c r="UTT614" s="175"/>
      <c r="UTU614" s="175"/>
      <c r="UTV614" s="175"/>
      <c r="UTW614" s="175"/>
      <c r="UTX614" s="175"/>
      <c r="UTY614" s="175"/>
      <c r="UTZ614" s="175"/>
      <c r="UUA614" s="175"/>
      <c r="UUB614" s="175"/>
      <c r="UUC614" s="175"/>
      <c r="UUD614" s="175"/>
      <c r="UUE614" s="175"/>
      <c r="UUF614" s="175"/>
      <c r="UUG614" s="175"/>
      <c r="UUH614" s="175"/>
      <c r="UUI614" s="175"/>
      <c r="UUJ614" s="175"/>
      <c r="UUK614" s="175"/>
      <c r="UUL614" s="175"/>
      <c r="UUM614" s="175"/>
      <c r="UUN614" s="175"/>
      <c r="UUO614" s="175"/>
      <c r="UUP614" s="175"/>
      <c r="UUQ614" s="175"/>
      <c r="UUR614" s="175"/>
      <c r="UUS614" s="175"/>
      <c r="UUT614" s="175"/>
      <c r="UUU614" s="175"/>
      <c r="UUV614" s="175"/>
      <c r="UUW614" s="175"/>
      <c r="UUX614" s="175"/>
      <c r="UUY614" s="175"/>
      <c r="UUZ614" s="175"/>
      <c r="UVA614" s="175"/>
      <c r="UVB614" s="175"/>
      <c r="UVC614" s="175"/>
      <c r="UVD614" s="175"/>
      <c r="UVE614" s="175"/>
      <c r="UVF614" s="175"/>
      <c r="UVG614" s="175"/>
      <c r="UVH614" s="175"/>
      <c r="UVI614" s="175"/>
      <c r="UVJ614" s="175"/>
      <c r="UVK614" s="175"/>
      <c r="UVL614" s="175"/>
      <c r="UVM614" s="175"/>
      <c r="UVN614" s="175"/>
      <c r="UVO614" s="175"/>
      <c r="UVP614" s="175"/>
      <c r="UVQ614" s="175"/>
      <c r="UVR614" s="175"/>
      <c r="UVS614" s="175"/>
      <c r="UVT614" s="175"/>
      <c r="UVU614" s="175"/>
      <c r="UVV614" s="175"/>
      <c r="UVW614" s="175"/>
      <c r="UVX614" s="175"/>
      <c r="UVY614" s="175"/>
      <c r="UVZ614" s="175"/>
      <c r="UWA614" s="175"/>
      <c r="UWB614" s="175"/>
      <c r="UWC614" s="175"/>
      <c r="UWD614" s="175"/>
      <c r="UWE614" s="175"/>
      <c r="UWF614" s="175"/>
      <c r="UWG614" s="175"/>
      <c r="UWH614" s="175"/>
      <c r="UWI614" s="175"/>
      <c r="UWJ614" s="175"/>
      <c r="UWK614" s="175"/>
      <c r="UWL614" s="175"/>
      <c r="UWM614" s="175"/>
      <c r="UWN614" s="175"/>
      <c r="UWO614" s="175"/>
      <c r="UWP614" s="175"/>
      <c r="UWQ614" s="175"/>
      <c r="UWR614" s="175"/>
      <c r="UWS614" s="175"/>
      <c r="UWT614" s="175"/>
      <c r="UWU614" s="175"/>
      <c r="UWV614" s="175"/>
      <c r="UWW614" s="175"/>
      <c r="UWX614" s="175"/>
      <c r="UWY614" s="175"/>
      <c r="UWZ614" s="175"/>
      <c r="UXA614" s="175"/>
      <c r="UXB614" s="175"/>
      <c r="UXC614" s="175"/>
      <c r="UXD614" s="175"/>
      <c r="UXE614" s="175"/>
      <c r="UXF614" s="175"/>
      <c r="UXG614" s="175"/>
      <c r="UXH614" s="175"/>
      <c r="UXI614" s="175"/>
      <c r="UXJ614" s="175"/>
      <c r="UXK614" s="175"/>
      <c r="UXL614" s="175"/>
      <c r="UXM614" s="175"/>
      <c r="UXN614" s="175"/>
      <c r="UXO614" s="175"/>
      <c r="UXP614" s="175"/>
      <c r="UXQ614" s="175"/>
      <c r="UXR614" s="175"/>
      <c r="UXS614" s="175"/>
      <c r="UXT614" s="175"/>
      <c r="UXU614" s="175"/>
      <c r="UXV614" s="175"/>
      <c r="UXW614" s="175"/>
      <c r="UXX614" s="175"/>
      <c r="UXY614" s="175"/>
      <c r="UXZ614" s="175"/>
      <c r="UYA614" s="175"/>
      <c r="UYB614" s="175"/>
      <c r="UYC614" s="175"/>
      <c r="UYD614" s="175"/>
      <c r="UYE614" s="175"/>
      <c r="UYF614" s="175"/>
      <c r="UYG614" s="175"/>
      <c r="UYH614" s="175"/>
      <c r="UYI614" s="175"/>
      <c r="UYJ614" s="175"/>
      <c r="UYK614" s="175"/>
      <c r="UYL614" s="175"/>
      <c r="UYM614" s="175"/>
      <c r="UYN614" s="175"/>
      <c r="UYO614" s="175"/>
      <c r="UYP614" s="175"/>
      <c r="UYQ614" s="175"/>
      <c r="UYR614" s="175"/>
      <c r="UYS614" s="175"/>
      <c r="UYT614" s="175"/>
      <c r="UYU614" s="175"/>
      <c r="UYV614" s="175"/>
      <c r="UYW614" s="175"/>
      <c r="UYX614" s="175"/>
      <c r="UYY614" s="175"/>
      <c r="UYZ614" s="175"/>
      <c r="UZA614" s="175"/>
      <c r="UZB614" s="175"/>
      <c r="UZC614" s="175"/>
      <c r="UZD614" s="175"/>
      <c r="UZE614" s="175"/>
      <c r="UZF614" s="175"/>
      <c r="UZG614" s="175"/>
      <c r="UZH614" s="175"/>
      <c r="UZI614" s="175"/>
      <c r="UZJ614" s="175"/>
      <c r="UZK614" s="175"/>
      <c r="UZL614" s="175"/>
      <c r="UZM614" s="175"/>
      <c r="UZN614" s="175"/>
      <c r="UZO614" s="175"/>
      <c r="UZP614" s="175"/>
      <c r="UZQ614" s="175"/>
      <c r="UZR614" s="175"/>
      <c r="UZS614" s="175"/>
      <c r="UZT614" s="175"/>
      <c r="UZU614" s="175"/>
      <c r="UZV614" s="175"/>
      <c r="UZW614" s="175"/>
      <c r="UZX614" s="175"/>
      <c r="UZY614" s="175"/>
      <c r="UZZ614" s="175"/>
      <c r="VAA614" s="175"/>
      <c r="VAB614" s="175"/>
      <c r="VAC614" s="175"/>
      <c r="VAD614" s="175"/>
      <c r="VAE614" s="175"/>
      <c r="VAF614" s="175"/>
      <c r="VAG614" s="175"/>
      <c r="VAH614" s="175"/>
      <c r="VAI614" s="175"/>
      <c r="VAJ614" s="175"/>
      <c r="VAK614" s="175"/>
      <c r="VAL614" s="175"/>
      <c r="VAM614" s="175"/>
      <c r="VAN614" s="175"/>
      <c r="VAO614" s="175"/>
      <c r="VAP614" s="175"/>
      <c r="VAQ614" s="175"/>
      <c r="VAR614" s="175"/>
      <c r="VAS614" s="175"/>
      <c r="VAT614" s="175"/>
      <c r="VAU614" s="175"/>
      <c r="VAV614" s="175"/>
      <c r="VAW614" s="175"/>
      <c r="VAX614" s="175"/>
      <c r="VAY614" s="175"/>
      <c r="VAZ614" s="175"/>
      <c r="VBA614" s="175"/>
      <c r="VBB614" s="175"/>
      <c r="VBC614" s="175"/>
      <c r="VBD614" s="175"/>
      <c r="VBE614" s="175"/>
      <c r="VBF614" s="175"/>
      <c r="VBG614" s="175"/>
      <c r="VBH614" s="175"/>
      <c r="VBI614" s="175"/>
      <c r="VBJ614" s="175"/>
      <c r="VBK614" s="175"/>
      <c r="VBL614" s="175"/>
      <c r="VBM614" s="175"/>
      <c r="VBN614" s="175"/>
      <c r="VBO614" s="175"/>
      <c r="VBP614" s="175"/>
      <c r="VBQ614" s="175"/>
      <c r="VBR614" s="175"/>
      <c r="VBS614" s="175"/>
      <c r="VBT614" s="175"/>
      <c r="VBU614" s="175"/>
      <c r="VBV614" s="175"/>
      <c r="VBW614" s="175"/>
      <c r="VBX614" s="175"/>
      <c r="VBY614" s="175"/>
      <c r="VBZ614" s="175"/>
      <c r="VCA614" s="175"/>
      <c r="VCB614" s="175"/>
      <c r="VCC614" s="175"/>
      <c r="VCD614" s="175"/>
      <c r="VCE614" s="175"/>
      <c r="VCF614" s="175"/>
      <c r="VCG614" s="175"/>
      <c r="VCH614" s="175"/>
      <c r="VCI614" s="175"/>
      <c r="VCJ614" s="175"/>
      <c r="VCK614" s="175"/>
      <c r="VCL614" s="175"/>
      <c r="VCM614" s="175"/>
      <c r="VCN614" s="175"/>
      <c r="VCO614" s="175"/>
      <c r="VCP614" s="175"/>
      <c r="VCQ614" s="175"/>
      <c r="VCR614" s="175"/>
      <c r="VCS614" s="175"/>
      <c r="VCT614" s="175"/>
      <c r="VCU614" s="175"/>
      <c r="VCV614" s="175"/>
      <c r="VCW614" s="175"/>
      <c r="VCX614" s="175"/>
      <c r="VCY614" s="175"/>
      <c r="VCZ614" s="175"/>
      <c r="VDA614" s="175"/>
      <c r="VDB614" s="175"/>
      <c r="VDC614" s="175"/>
      <c r="VDD614" s="175"/>
      <c r="VDE614" s="175"/>
      <c r="VDF614" s="175"/>
      <c r="VDG614" s="175"/>
      <c r="VDH614" s="175"/>
      <c r="VDI614" s="175"/>
      <c r="VDJ614" s="175"/>
      <c r="VDK614" s="175"/>
      <c r="VDL614" s="175"/>
      <c r="VDM614" s="175"/>
      <c r="VDN614" s="175"/>
      <c r="VDO614" s="175"/>
      <c r="VDP614" s="175"/>
      <c r="VDQ614" s="175"/>
      <c r="VDR614" s="175"/>
      <c r="VDS614" s="175"/>
      <c r="VDT614" s="175"/>
      <c r="VDU614" s="175"/>
      <c r="VDV614" s="175"/>
      <c r="VDW614" s="175"/>
      <c r="VDX614" s="175"/>
      <c r="VDY614" s="175"/>
      <c r="VDZ614" s="175"/>
      <c r="VEA614" s="175"/>
      <c r="VEB614" s="175"/>
      <c r="VEC614" s="175"/>
      <c r="VED614" s="175"/>
      <c r="VEE614" s="175"/>
      <c r="VEF614" s="175"/>
      <c r="VEG614" s="175"/>
      <c r="VEH614" s="175"/>
      <c r="VEI614" s="175"/>
      <c r="VEJ614" s="175"/>
      <c r="VEK614" s="175"/>
      <c r="VEL614" s="175"/>
      <c r="VEM614" s="175"/>
      <c r="VEN614" s="175"/>
      <c r="VEO614" s="175"/>
      <c r="VEP614" s="175"/>
      <c r="VEQ614" s="175"/>
      <c r="VER614" s="175"/>
      <c r="VES614" s="175"/>
      <c r="VET614" s="175"/>
      <c r="VEU614" s="175"/>
      <c r="VEV614" s="175"/>
      <c r="VEW614" s="175"/>
      <c r="VEX614" s="175"/>
      <c r="VEY614" s="175"/>
      <c r="VEZ614" s="175"/>
      <c r="VFA614" s="175"/>
      <c r="VFB614" s="175"/>
      <c r="VFC614" s="175"/>
      <c r="VFD614" s="175"/>
      <c r="VFE614" s="175"/>
      <c r="VFF614" s="175"/>
      <c r="VFG614" s="175"/>
      <c r="VFH614" s="175"/>
      <c r="VFI614" s="175"/>
      <c r="VFJ614" s="175"/>
      <c r="VFK614" s="175"/>
      <c r="VFL614" s="175"/>
      <c r="VFM614" s="175"/>
      <c r="VFN614" s="175"/>
      <c r="VFO614" s="175"/>
      <c r="VFP614" s="175"/>
      <c r="VFQ614" s="175"/>
      <c r="VFR614" s="175"/>
      <c r="VFS614" s="175"/>
      <c r="VFT614" s="175"/>
      <c r="VFU614" s="175"/>
      <c r="VFV614" s="175"/>
      <c r="VFW614" s="175"/>
      <c r="VFX614" s="175"/>
      <c r="VFY614" s="175"/>
      <c r="VFZ614" s="175"/>
      <c r="VGA614" s="175"/>
      <c r="VGB614" s="175"/>
      <c r="VGC614" s="175"/>
      <c r="VGD614" s="175"/>
      <c r="VGE614" s="175"/>
      <c r="VGF614" s="175"/>
      <c r="VGG614" s="175"/>
      <c r="VGH614" s="175"/>
      <c r="VGI614" s="175"/>
      <c r="VGJ614" s="175"/>
      <c r="VGK614" s="175"/>
      <c r="VGL614" s="175"/>
      <c r="VGM614" s="175"/>
      <c r="VGN614" s="175"/>
      <c r="VGO614" s="175"/>
      <c r="VGP614" s="175"/>
      <c r="VGQ614" s="175"/>
      <c r="VGR614" s="175"/>
      <c r="VGS614" s="175"/>
      <c r="VGT614" s="175"/>
      <c r="VGU614" s="175"/>
      <c r="VGV614" s="175"/>
      <c r="VGW614" s="175"/>
      <c r="VGX614" s="175"/>
      <c r="VGY614" s="175"/>
      <c r="VGZ614" s="175"/>
      <c r="VHA614" s="175"/>
      <c r="VHB614" s="175"/>
      <c r="VHC614" s="175"/>
      <c r="VHD614" s="175"/>
      <c r="VHE614" s="175"/>
      <c r="VHF614" s="175"/>
      <c r="VHG614" s="175"/>
      <c r="VHH614" s="175"/>
      <c r="VHI614" s="175"/>
      <c r="VHJ614" s="175"/>
      <c r="VHK614" s="175"/>
      <c r="VHL614" s="175"/>
      <c r="VHM614" s="175"/>
      <c r="VHN614" s="175"/>
      <c r="VHO614" s="175"/>
      <c r="VHP614" s="175"/>
      <c r="VHQ614" s="175"/>
      <c r="VHR614" s="175"/>
      <c r="VHS614" s="175"/>
      <c r="VHT614" s="175"/>
      <c r="VHU614" s="175"/>
      <c r="VHV614" s="175"/>
      <c r="VHW614" s="175"/>
      <c r="VHX614" s="175"/>
      <c r="VHY614" s="175"/>
      <c r="VHZ614" s="175"/>
      <c r="VIA614" s="175"/>
      <c r="VIB614" s="175"/>
      <c r="VIC614" s="175"/>
      <c r="VID614" s="175"/>
      <c r="VIE614" s="175"/>
      <c r="VIF614" s="175"/>
      <c r="VIG614" s="175"/>
      <c r="VIH614" s="175"/>
      <c r="VII614" s="175"/>
      <c r="VIJ614" s="175"/>
      <c r="VIK614" s="175"/>
      <c r="VIL614" s="175"/>
      <c r="VIM614" s="175"/>
      <c r="VIN614" s="175"/>
      <c r="VIO614" s="175"/>
      <c r="VIP614" s="175"/>
      <c r="VIQ614" s="175"/>
      <c r="VIR614" s="175"/>
      <c r="VIS614" s="175"/>
      <c r="VIT614" s="175"/>
      <c r="VIU614" s="175"/>
      <c r="VIV614" s="175"/>
      <c r="VIW614" s="175"/>
      <c r="VIX614" s="175"/>
      <c r="VIY614" s="175"/>
      <c r="VIZ614" s="175"/>
      <c r="VJA614" s="175"/>
      <c r="VJB614" s="175"/>
      <c r="VJC614" s="175"/>
      <c r="VJD614" s="175"/>
      <c r="VJE614" s="175"/>
      <c r="VJF614" s="175"/>
      <c r="VJG614" s="175"/>
      <c r="VJH614" s="175"/>
      <c r="VJI614" s="175"/>
      <c r="VJJ614" s="175"/>
      <c r="VJK614" s="175"/>
      <c r="VJL614" s="175"/>
      <c r="VJM614" s="175"/>
      <c r="VJN614" s="175"/>
      <c r="VJO614" s="175"/>
      <c r="VJP614" s="175"/>
      <c r="VJQ614" s="175"/>
      <c r="VJR614" s="175"/>
      <c r="VJS614" s="175"/>
      <c r="VJT614" s="175"/>
      <c r="VJU614" s="175"/>
      <c r="VJV614" s="175"/>
      <c r="VJW614" s="175"/>
      <c r="VJX614" s="175"/>
      <c r="VJY614" s="175"/>
      <c r="VJZ614" s="175"/>
      <c r="VKA614" s="175"/>
      <c r="VKB614" s="175"/>
      <c r="VKC614" s="175"/>
      <c r="VKD614" s="175"/>
      <c r="VKE614" s="175"/>
      <c r="VKF614" s="175"/>
      <c r="VKG614" s="175"/>
      <c r="VKH614" s="175"/>
      <c r="VKI614" s="175"/>
      <c r="VKJ614" s="175"/>
      <c r="VKK614" s="175"/>
      <c r="VKL614" s="175"/>
      <c r="VKM614" s="175"/>
      <c r="VKN614" s="175"/>
      <c r="VKO614" s="175"/>
      <c r="VKP614" s="175"/>
      <c r="VKQ614" s="175"/>
      <c r="VKR614" s="175"/>
      <c r="VKS614" s="175"/>
      <c r="VKT614" s="175"/>
      <c r="VKU614" s="175"/>
      <c r="VKV614" s="175"/>
      <c r="VKW614" s="175"/>
      <c r="VKX614" s="175"/>
      <c r="VKY614" s="175"/>
      <c r="VKZ614" s="175"/>
      <c r="VLA614" s="175"/>
      <c r="VLB614" s="175"/>
      <c r="VLC614" s="175"/>
      <c r="VLD614" s="175"/>
      <c r="VLE614" s="175"/>
      <c r="VLF614" s="175"/>
      <c r="VLG614" s="175"/>
      <c r="VLH614" s="175"/>
      <c r="VLI614" s="175"/>
      <c r="VLJ614" s="175"/>
      <c r="VLK614" s="175"/>
      <c r="VLL614" s="175"/>
      <c r="VLM614" s="175"/>
      <c r="VLN614" s="175"/>
      <c r="VLO614" s="175"/>
      <c r="VLP614" s="175"/>
      <c r="VLQ614" s="175"/>
      <c r="VLR614" s="175"/>
      <c r="VLS614" s="175"/>
      <c r="VLT614" s="175"/>
      <c r="VLU614" s="175"/>
      <c r="VLV614" s="175"/>
      <c r="VLW614" s="175"/>
      <c r="VLX614" s="175"/>
      <c r="VLY614" s="175"/>
      <c r="VLZ614" s="175"/>
      <c r="VMA614" s="175"/>
      <c r="VMB614" s="175"/>
      <c r="VMC614" s="175"/>
      <c r="VMD614" s="175"/>
      <c r="VME614" s="175"/>
      <c r="VMF614" s="175"/>
      <c r="VMG614" s="175"/>
      <c r="VMH614" s="175"/>
      <c r="VMI614" s="175"/>
      <c r="VMJ614" s="175"/>
      <c r="VMK614" s="175"/>
      <c r="VML614" s="175"/>
      <c r="VMM614" s="175"/>
      <c r="VMN614" s="175"/>
      <c r="VMO614" s="175"/>
      <c r="VMP614" s="175"/>
      <c r="VMQ614" s="175"/>
      <c r="VMR614" s="175"/>
      <c r="VMS614" s="175"/>
      <c r="VMT614" s="175"/>
      <c r="VMU614" s="175"/>
      <c r="VMV614" s="175"/>
      <c r="VMW614" s="175"/>
      <c r="VMX614" s="175"/>
      <c r="VMY614" s="175"/>
      <c r="VMZ614" s="175"/>
      <c r="VNA614" s="175"/>
      <c r="VNB614" s="175"/>
      <c r="VNC614" s="175"/>
      <c r="VND614" s="175"/>
      <c r="VNE614" s="175"/>
      <c r="VNF614" s="175"/>
      <c r="VNG614" s="175"/>
      <c r="VNH614" s="175"/>
      <c r="VNI614" s="175"/>
      <c r="VNJ614" s="175"/>
      <c r="VNK614" s="175"/>
      <c r="VNL614" s="175"/>
      <c r="VNM614" s="175"/>
      <c r="VNN614" s="175"/>
      <c r="VNO614" s="175"/>
      <c r="VNP614" s="175"/>
      <c r="VNQ614" s="175"/>
      <c r="VNR614" s="175"/>
      <c r="VNS614" s="175"/>
      <c r="VNT614" s="175"/>
      <c r="VNU614" s="175"/>
      <c r="VNV614" s="175"/>
      <c r="VNW614" s="175"/>
      <c r="VNX614" s="175"/>
      <c r="VNY614" s="175"/>
      <c r="VNZ614" s="175"/>
      <c r="VOA614" s="175"/>
      <c r="VOB614" s="175"/>
      <c r="VOC614" s="175"/>
      <c r="VOD614" s="175"/>
      <c r="VOE614" s="175"/>
      <c r="VOF614" s="175"/>
      <c r="VOG614" s="175"/>
      <c r="VOH614" s="175"/>
      <c r="VOI614" s="175"/>
      <c r="VOJ614" s="175"/>
      <c r="VOK614" s="175"/>
      <c r="VOL614" s="175"/>
      <c r="VOM614" s="175"/>
      <c r="VON614" s="175"/>
      <c r="VOO614" s="175"/>
      <c r="VOP614" s="175"/>
      <c r="VOQ614" s="175"/>
      <c r="VOR614" s="175"/>
      <c r="VOS614" s="175"/>
      <c r="VOT614" s="175"/>
      <c r="VOU614" s="175"/>
      <c r="VOV614" s="175"/>
      <c r="VOW614" s="175"/>
      <c r="VOX614" s="175"/>
      <c r="VOY614" s="175"/>
      <c r="VOZ614" s="175"/>
      <c r="VPA614" s="175"/>
      <c r="VPB614" s="175"/>
      <c r="VPC614" s="175"/>
      <c r="VPD614" s="175"/>
      <c r="VPE614" s="175"/>
      <c r="VPF614" s="175"/>
      <c r="VPG614" s="175"/>
      <c r="VPH614" s="175"/>
      <c r="VPI614" s="175"/>
      <c r="VPJ614" s="175"/>
      <c r="VPK614" s="175"/>
      <c r="VPL614" s="175"/>
      <c r="VPM614" s="175"/>
      <c r="VPN614" s="175"/>
      <c r="VPO614" s="175"/>
      <c r="VPP614" s="175"/>
      <c r="VPQ614" s="175"/>
      <c r="VPR614" s="175"/>
      <c r="VPS614" s="175"/>
      <c r="VPT614" s="175"/>
      <c r="VPU614" s="175"/>
      <c r="VPV614" s="175"/>
      <c r="VPW614" s="175"/>
      <c r="VPX614" s="175"/>
      <c r="VPY614" s="175"/>
      <c r="VPZ614" s="175"/>
      <c r="VQA614" s="175"/>
      <c r="VQB614" s="175"/>
      <c r="VQC614" s="175"/>
      <c r="VQD614" s="175"/>
      <c r="VQE614" s="175"/>
      <c r="VQF614" s="175"/>
      <c r="VQG614" s="175"/>
      <c r="VQH614" s="175"/>
      <c r="VQI614" s="175"/>
      <c r="VQJ614" s="175"/>
      <c r="VQK614" s="175"/>
      <c r="VQL614" s="175"/>
      <c r="VQM614" s="175"/>
      <c r="VQN614" s="175"/>
      <c r="VQO614" s="175"/>
      <c r="VQP614" s="175"/>
      <c r="VQQ614" s="175"/>
      <c r="VQR614" s="175"/>
      <c r="VQS614" s="175"/>
      <c r="VQT614" s="175"/>
      <c r="VQU614" s="175"/>
      <c r="VQV614" s="175"/>
      <c r="VQW614" s="175"/>
      <c r="VQX614" s="175"/>
      <c r="VQY614" s="175"/>
      <c r="VQZ614" s="175"/>
      <c r="VRA614" s="175"/>
      <c r="VRB614" s="175"/>
      <c r="VRC614" s="175"/>
      <c r="VRD614" s="175"/>
      <c r="VRE614" s="175"/>
      <c r="VRF614" s="175"/>
      <c r="VRG614" s="175"/>
      <c r="VRH614" s="175"/>
      <c r="VRI614" s="175"/>
      <c r="VRJ614" s="175"/>
      <c r="VRK614" s="175"/>
      <c r="VRL614" s="175"/>
      <c r="VRM614" s="175"/>
      <c r="VRN614" s="175"/>
      <c r="VRO614" s="175"/>
      <c r="VRP614" s="175"/>
      <c r="VRQ614" s="175"/>
      <c r="VRR614" s="175"/>
      <c r="VRS614" s="175"/>
      <c r="VRT614" s="175"/>
      <c r="VRU614" s="175"/>
      <c r="VRV614" s="175"/>
      <c r="VRW614" s="175"/>
      <c r="VRX614" s="175"/>
      <c r="VRY614" s="175"/>
      <c r="VRZ614" s="175"/>
      <c r="VSA614" s="175"/>
      <c r="VSB614" s="175"/>
      <c r="VSC614" s="175"/>
      <c r="VSD614" s="175"/>
      <c r="VSE614" s="175"/>
      <c r="VSF614" s="175"/>
      <c r="VSG614" s="175"/>
      <c r="VSH614" s="175"/>
      <c r="VSI614" s="175"/>
      <c r="VSJ614" s="175"/>
      <c r="VSK614" s="175"/>
      <c r="VSL614" s="175"/>
      <c r="VSM614" s="175"/>
      <c r="VSN614" s="175"/>
      <c r="VSO614" s="175"/>
      <c r="VSP614" s="175"/>
      <c r="VSQ614" s="175"/>
      <c r="VSR614" s="175"/>
      <c r="VSS614" s="175"/>
      <c r="VST614" s="175"/>
      <c r="VSU614" s="175"/>
      <c r="VSV614" s="175"/>
      <c r="VSW614" s="175"/>
      <c r="VSX614" s="175"/>
      <c r="VSY614" s="175"/>
      <c r="VSZ614" s="175"/>
      <c r="VTA614" s="175"/>
      <c r="VTB614" s="175"/>
      <c r="VTC614" s="175"/>
      <c r="VTD614" s="175"/>
      <c r="VTE614" s="175"/>
      <c r="VTF614" s="175"/>
      <c r="VTG614" s="175"/>
      <c r="VTH614" s="175"/>
      <c r="VTI614" s="175"/>
      <c r="VTJ614" s="175"/>
      <c r="VTK614" s="175"/>
      <c r="VTL614" s="175"/>
      <c r="VTM614" s="175"/>
      <c r="VTN614" s="175"/>
      <c r="VTO614" s="175"/>
      <c r="VTP614" s="175"/>
      <c r="VTQ614" s="175"/>
      <c r="VTR614" s="175"/>
      <c r="VTS614" s="175"/>
      <c r="VTT614" s="175"/>
      <c r="VTU614" s="175"/>
      <c r="VTV614" s="175"/>
      <c r="VTW614" s="175"/>
      <c r="VTX614" s="175"/>
      <c r="VTY614" s="175"/>
      <c r="VTZ614" s="175"/>
      <c r="VUA614" s="175"/>
      <c r="VUB614" s="175"/>
      <c r="VUC614" s="175"/>
      <c r="VUD614" s="175"/>
      <c r="VUE614" s="175"/>
      <c r="VUF614" s="175"/>
      <c r="VUG614" s="175"/>
      <c r="VUH614" s="175"/>
      <c r="VUI614" s="175"/>
      <c r="VUJ614" s="175"/>
      <c r="VUK614" s="175"/>
      <c r="VUL614" s="175"/>
      <c r="VUM614" s="175"/>
      <c r="VUN614" s="175"/>
      <c r="VUO614" s="175"/>
      <c r="VUP614" s="175"/>
      <c r="VUQ614" s="175"/>
      <c r="VUR614" s="175"/>
      <c r="VUS614" s="175"/>
      <c r="VUT614" s="175"/>
      <c r="VUU614" s="175"/>
      <c r="VUV614" s="175"/>
      <c r="VUW614" s="175"/>
      <c r="VUX614" s="175"/>
      <c r="VUY614" s="175"/>
      <c r="VUZ614" s="175"/>
      <c r="VVA614" s="175"/>
      <c r="VVB614" s="175"/>
      <c r="VVC614" s="175"/>
      <c r="VVD614" s="175"/>
      <c r="VVE614" s="175"/>
      <c r="VVF614" s="175"/>
      <c r="VVG614" s="175"/>
      <c r="VVH614" s="175"/>
      <c r="VVI614" s="175"/>
      <c r="VVJ614" s="175"/>
      <c r="VVK614" s="175"/>
      <c r="VVL614" s="175"/>
      <c r="VVM614" s="175"/>
      <c r="VVN614" s="175"/>
      <c r="VVO614" s="175"/>
      <c r="VVP614" s="175"/>
      <c r="VVQ614" s="175"/>
      <c r="VVR614" s="175"/>
      <c r="VVS614" s="175"/>
      <c r="VVT614" s="175"/>
      <c r="VVU614" s="175"/>
      <c r="VVV614" s="175"/>
      <c r="VVW614" s="175"/>
      <c r="VVX614" s="175"/>
      <c r="VVY614" s="175"/>
      <c r="VVZ614" s="175"/>
      <c r="VWA614" s="175"/>
      <c r="VWB614" s="175"/>
      <c r="VWC614" s="175"/>
      <c r="VWD614" s="175"/>
      <c r="VWE614" s="175"/>
      <c r="VWF614" s="175"/>
      <c r="VWG614" s="175"/>
      <c r="VWH614" s="175"/>
      <c r="VWI614" s="175"/>
      <c r="VWJ614" s="175"/>
      <c r="VWK614" s="175"/>
      <c r="VWL614" s="175"/>
      <c r="VWM614" s="175"/>
      <c r="VWN614" s="175"/>
      <c r="VWO614" s="175"/>
      <c r="VWP614" s="175"/>
      <c r="VWQ614" s="175"/>
      <c r="VWR614" s="175"/>
      <c r="VWS614" s="175"/>
      <c r="VWT614" s="175"/>
      <c r="VWU614" s="175"/>
      <c r="VWV614" s="175"/>
      <c r="VWW614" s="175"/>
      <c r="VWX614" s="175"/>
      <c r="VWY614" s="175"/>
      <c r="VWZ614" s="175"/>
      <c r="VXA614" s="175"/>
      <c r="VXB614" s="175"/>
      <c r="VXC614" s="175"/>
      <c r="VXD614" s="175"/>
      <c r="VXE614" s="175"/>
      <c r="VXF614" s="175"/>
      <c r="VXG614" s="175"/>
      <c r="VXH614" s="175"/>
      <c r="VXI614" s="175"/>
      <c r="VXJ614" s="175"/>
      <c r="VXK614" s="175"/>
      <c r="VXL614" s="175"/>
      <c r="VXM614" s="175"/>
      <c r="VXN614" s="175"/>
      <c r="VXO614" s="175"/>
      <c r="VXP614" s="175"/>
      <c r="VXQ614" s="175"/>
      <c r="VXR614" s="175"/>
      <c r="VXS614" s="175"/>
      <c r="VXT614" s="175"/>
      <c r="VXU614" s="175"/>
      <c r="VXV614" s="175"/>
      <c r="VXW614" s="175"/>
      <c r="VXX614" s="175"/>
      <c r="VXY614" s="175"/>
      <c r="VXZ614" s="175"/>
      <c r="VYA614" s="175"/>
      <c r="VYB614" s="175"/>
      <c r="VYC614" s="175"/>
      <c r="VYD614" s="175"/>
      <c r="VYE614" s="175"/>
      <c r="VYF614" s="175"/>
      <c r="VYG614" s="175"/>
      <c r="VYH614" s="175"/>
      <c r="VYI614" s="175"/>
      <c r="VYJ614" s="175"/>
      <c r="VYK614" s="175"/>
      <c r="VYL614" s="175"/>
      <c r="VYM614" s="175"/>
      <c r="VYN614" s="175"/>
      <c r="VYO614" s="175"/>
      <c r="VYP614" s="175"/>
      <c r="VYQ614" s="175"/>
      <c r="VYR614" s="175"/>
      <c r="VYS614" s="175"/>
      <c r="VYT614" s="175"/>
      <c r="VYU614" s="175"/>
      <c r="VYV614" s="175"/>
      <c r="VYW614" s="175"/>
      <c r="VYX614" s="175"/>
      <c r="VYY614" s="175"/>
      <c r="VYZ614" s="175"/>
      <c r="VZA614" s="175"/>
      <c r="VZB614" s="175"/>
      <c r="VZC614" s="175"/>
      <c r="VZD614" s="175"/>
      <c r="VZE614" s="175"/>
      <c r="VZF614" s="175"/>
      <c r="VZG614" s="175"/>
      <c r="VZH614" s="175"/>
      <c r="VZI614" s="175"/>
      <c r="VZJ614" s="175"/>
      <c r="VZK614" s="175"/>
      <c r="VZL614" s="175"/>
      <c r="VZM614" s="175"/>
      <c r="VZN614" s="175"/>
      <c r="VZO614" s="175"/>
      <c r="VZP614" s="175"/>
      <c r="VZQ614" s="175"/>
      <c r="VZR614" s="175"/>
      <c r="VZS614" s="175"/>
      <c r="VZT614" s="175"/>
      <c r="VZU614" s="175"/>
      <c r="VZV614" s="175"/>
      <c r="VZW614" s="175"/>
      <c r="VZX614" s="175"/>
      <c r="VZY614" s="175"/>
      <c r="VZZ614" s="175"/>
      <c r="WAA614" s="175"/>
      <c r="WAB614" s="175"/>
      <c r="WAC614" s="175"/>
      <c r="WAD614" s="175"/>
      <c r="WAE614" s="175"/>
      <c r="WAF614" s="175"/>
      <c r="WAG614" s="175"/>
      <c r="WAH614" s="175"/>
      <c r="WAI614" s="175"/>
      <c r="WAJ614" s="175"/>
      <c r="WAK614" s="175"/>
      <c r="WAL614" s="175"/>
      <c r="WAM614" s="175"/>
      <c r="WAN614" s="175"/>
      <c r="WAO614" s="175"/>
      <c r="WAP614" s="175"/>
      <c r="WAQ614" s="175"/>
      <c r="WAR614" s="175"/>
      <c r="WAS614" s="175"/>
      <c r="WAT614" s="175"/>
      <c r="WAU614" s="175"/>
      <c r="WAV614" s="175"/>
      <c r="WAW614" s="175"/>
      <c r="WAX614" s="175"/>
      <c r="WAY614" s="175"/>
      <c r="WAZ614" s="175"/>
      <c r="WBA614" s="175"/>
      <c r="WBB614" s="175"/>
      <c r="WBC614" s="175"/>
      <c r="WBD614" s="175"/>
      <c r="WBE614" s="175"/>
      <c r="WBF614" s="175"/>
      <c r="WBG614" s="175"/>
      <c r="WBH614" s="175"/>
      <c r="WBI614" s="175"/>
      <c r="WBJ614" s="175"/>
      <c r="WBK614" s="175"/>
      <c r="WBL614" s="175"/>
      <c r="WBM614" s="175"/>
      <c r="WBN614" s="175"/>
      <c r="WBO614" s="175"/>
      <c r="WBP614" s="175"/>
      <c r="WBQ614" s="175"/>
      <c r="WBR614" s="175"/>
      <c r="WBS614" s="175"/>
      <c r="WBT614" s="175"/>
      <c r="WBU614" s="175"/>
      <c r="WBV614" s="175"/>
      <c r="WBW614" s="175"/>
      <c r="WBX614" s="175"/>
      <c r="WBY614" s="175"/>
      <c r="WBZ614" s="175"/>
      <c r="WCA614" s="175"/>
      <c r="WCB614" s="175"/>
      <c r="WCC614" s="175"/>
      <c r="WCD614" s="175"/>
      <c r="WCE614" s="175"/>
      <c r="WCF614" s="175"/>
      <c r="WCG614" s="175"/>
      <c r="WCH614" s="175"/>
      <c r="WCI614" s="175"/>
      <c r="WCJ614" s="175"/>
      <c r="WCK614" s="175"/>
      <c r="WCL614" s="175"/>
      <c r="WCM614" s="175"/>
      <c r="WCN614" s="175"/>
      <c r="WCO614" s="175"/>
      <c r="WCP614" s="175"/>
      <c r="WCQ614" s="175"/>
      <c r="WCR614" s="175"/>
      <c r="WCS614" s="175"/>
      <c r="WCT614" s="175"/>
      <c r="WCU614" s="175"/>
      <c r="WCV614" s="175"/>
      <c r="WCW614" s="175"/>
      <c r="WCX614" s="175"/>
      <c r="WCY614" s="175"/>
      <c r="WCZ614" s="175"/>
      <c r="WDA614" s="175"/>
      <c r="WDB614" s="175"/>
      <c r="WDC614" s="175"/>
      <c r="WDD614" s="175"/>
      <c r="WDE614" s="175"/>
      <c r="WDF614" s="175"/>
      <c r="WDG614" s="175"/>
      <c r="WDH614" s="175"/>
      <c r="WDI614" s="175"/>
      <c r="WDJ614" s="175"/>
      <c r="WDK614" s="175"/>
      <c r="WDL614" s="175"/>
      <c r="WDM614" s="175"/>
      <c r="WDN614" s="175"/>
      <c r="WDO614" s="175"/>
      <c r="WDP614" s="175"/>
      <c r="WDQ614" s="175"/>
      <c r="WDR614" s="175"/>
      <c r="WDS614" s="175"/>
      <c r="WDT614" s="175"/>
      <c r="WDU614" s="175"/>
      <c r="WDV614" s="175"/>
      <c r="WDW614" s="175"/>
      <c r="WDX614" s="175"/>
      <c r="WDY614" s="175"/>
      <c r="WDZ614" s="175"/>
      <c r="WEA614" s="175"/>
      <c r="WEB614" s="175"/>
      <c r="WEC614" s="175"/>
      <c r="WED614" s="175"/>
      <c r="WEE614" s="175"/>
      <c r="WEF614" s="175"/>
      <c r="WEG614" s="175"/>
      <c r="WEH614" s="175"/>
      <c r="WEI614" s="175"/>
      <c r="WEJ614" s="175"/>
      <c r="WEK614" s="175"/>
      <c r="WEL614" s="175"/>
      <c r="WEM614" s="175"/>
      <c r="WEN614" s="175"/>
      <c r="WEO614" s="175"/>
      <c r="WEP614" s="175"/>
      <c r="WEQ614" s="175"/>
      <c r="WER614" s="175"/>
      <c r="WES614" s="175"/>
      <c r="WET614" s="175"/>
      <c r="WEU614" s="175"/>
      <c r="WEV614" s="175"/>
      <c r="WEW614" s="175"/>
      <c r="WEX614" s="175"/>
      <c r="WEY614" s="175"/>
      <c r="WEZ614" s="175"/>
      <c r="WFA614" s="175"/>
      <c r="WFB614" s="175"/>
      <c r="WFC614" s="175"/>
      <c r="WFD614" s="175"/>
      <c r="WFE614" s="175"/>
      <c r="WFF614" s="175"/>
      <c r="WFG614" s="175"/>
      <c r="WFH614" s="175"/>
      <c r="WFI614" s="175"/>
      <c r="WFJ614" s="175"/>
      <c r="WFK614" s="175"/>
      <c r="WFL614" s="175"/>
      <c r="WFM614" s="175"/>
      <c r="WFN614" s="175"/>
      <c r="WFO614" s="175"/>
      <c r="WFP614" s="175"/>
      <c r="WFQ614" s="175"/>
      <c r="WFR614" s="175"/>
      <c r="WFS614" s="175"/>
      <c r="WFT614" s="175"/>
      <c r="WFU614" s="175"/>
      <c r="WFV614" s="175"/>
      <c r="WFW614" s="175"/>
      <c r="WFX614" s="175"/>
      <c r="WFY614" s="175"/>
      <c r="WFZ614" s="175"/>
      <c r="WGA614" s="175"/>
      <c r="WGB614" s="175"/>
      <c r="WGC614" s="175"/>
      <c r="WGD614" s="175"/>
      <c r="WGE614" s="175"/>
      <c r="WGF614" s="175"/>
      <c r="WGG614" s="175"/>
      <c r="WGH614" s="175"/>
      <c r="WGI614" s="175"/>
      <c r="WGJ614" s="175"/>
      <c r="WGK614" s="175"/>
      <c r="WGL614" s="175"/>
      <c r="WGM614" s="175"/>
      <c r="WGN614" s="175"/>
      <c r="WGO614" s="175"/>
      <c r="WGP614" s="175"/>
      <c r="WGQ614" s="175"/>
      <c r="WGR614" s="175"/>
      <c r="WGS614" s="175"/>
      <c r="WGT614" s="175"/>
      <c r="WGU614" s="175"/>
      <c r="WGV614" s="175"/>
      <c r="WGW614" s="175"/>
      <c r="WGX614" s="175"/>
      <c r="WGY614" s="175"/>
      <c r="WGZ614" s="175"/>
      <c r="WHA614" s="175"/>
      <c r="WHB614" s="175"/>
      <c r="WHC614" s="175"/>
      <c r="WHD614" s="175"/>
      <c r="WHE614" s="175"/>
      <c r="WHF614" s="175"/>
      <c r="WHG614" s="175"/>
      <c r="WHH614" s="175"/>
      <c r="WHI614" s="175"/>
      <c r="WHJ614" s="175"/>
      <c r="WHK614" s="175"/>
      <c r="WHL614" s="175"/>
      <c r="WHM614" s="175"/>
      <c r="WHN614" s="175"/>
      <c r="WHO614" s="175"/>
      <c r="WHP614" s="175"/>
      <c r="WHQ614" s="175"/>
      <c r="WHR614" s="175"/>
      <c r="WHS614" s="175"/>
      <c r="WHT614" s="175"/>
      <c r="WHU614" s="175"/>
      <c r="WHV614" s="175"/>
      <c r="WHW614" s="175"/>
      <c r="WHX614" s="175"/>
      <c r="WHY614" s="175"/>
      <c r="WHZ614" s="175"/>
      <c r="WIA614" s="175"/>
      <c r="WIB614" s="175"/>
      <c r="WIC614" s="175"/>
      <c r="WID614" s="175"/>
      <c r="WIE614" s="175"/>
      <c r="WIF614" s="175"/>
      <c r="WIG614" s="175"/>
      <c r="WIH614" s="175"/>
      <c r="WII614" s="175"/>
      <c r="WIJ614" s="175"/>
      <c r="WIK614" s="175"/>
      <c r="WIL614" s="175"/>
      <c r="WIM614" s="175"/>
      <c r="WIN614" s="175"/>
      <c r="WIO614" s="175"/>
      <c r="WIP614" s="175"/>
      <c r="WIQ614" s="175"/>
      <c r="WIR614" s="175"/>
      <c r="WIS614" s="175"/>
      <c r="WIT614" s="175"/>
      <c r="WIU614" s="175"/>
      <c r="WIV614" s="175"/>
      <c r="WIW614" s="175"/>
      <c r="WIX614" s="175"/>
      <c r="WIY614" s="175"/>
      <c r="WIZ614" s="175"/>
      <c r="WJA614" s="175"/>
      <c r="WJB614" s="175"/>
      <c r="WJC614" s="175"/>
      <c r="WJD614" s="175"/>
      <c r="WJE614" s="175"/>
      <c r="WJF614" s="175"/>
      <c r="WJG614" s="175"/>
      <c r="WJH614" s="175"/>
      <c r="WJI614" s="175"/>
      <c r="WJJ614" s="175"/>
      <c r="WJK614" s="175"/>
      <c r="WJL614" s="175"/>
      <c r="WJM614" s="175"/>
      <c r="WJN614" s="175"/>
      <c r="WJO614" s="175"/>
      <c r="WJP614" s="175"/>
      <c r="WJQ614" s="175"/>
      <c r="WJR614" s="175"/>
      <c r="WJS614" s="175"/>
      <c r="WJT614" s="175"/>
      <c r="WJU614" s="175"/>
      <c r="WJV614" s="175"/>
      <c r="WJW614" s="175"/>
      <c r="WJX614" s="175"/>
      <c r="WJY614" s="175"/>
      <c r="WJZ614" s="175"/>
      <c r="WKA614" s="175"/>
      <c r="WKB614" s="175"/>
      <c r="WKC614" s="175"/>
      <c r="WKD614" s="175"/>
      <c r="WKE614" s="175"/>
      <c r="WKF614" s="175"/>
      <c r="WKG614" s="175"/>
      <c r="WKH614" s="175"/>
      <c r="WKI614" s="175"/>
      <c r="WKJ614" s="175"/>
      <c r="WKK614" s="175"/>
      <c r="WKL614" s="175"/>
      <c r="WKM614" s="175"/>
      <c r="WKN614" s="175"/>
      <c r="WKO614" s="175"/>
      <c r="WKP614" s="175"/>
      <c r="WKQ614" s="175"/>
      <c r="WKR614" s="175"/>
      <c r="WKS614" s="175"/>
      <c r="WKT614" s="175"/>
      <c r="WKU614" s="175"/>
      <c r="WKV614" s="175"/>
      <c r="WKW614" s="175"/>
      <c r="WKX614" s="175"/>
      <c r="WKY614" s="175"/>
      <c r="WKZ614" s="175"/>
      <c r="WLA614" s="175"/>
      <c r="WLB614" s="175"/>
      <c r="WLC614" s="175"/>
      <c r="WLD614" s="175"/>
      <c r="WLE614" s="175"/>
      <c r="WLF614" s="175"/>
      <c r="WLG614" s="175"/>
      <c r="WLH614" s="175"/>
      <c r="WLI614" s="175"/>
      <c r="WLJ614" s="175"/>
      <c r="WLK614" s="175"/>
      <c r="WLL614" s="175"/>
      <c r="WLM614" s="175"/>
      <c r="WLN614" s="175"/>
      <c r="WLO614" s="175"/>
      <c r="WLP614" s="175"/>
      <c r="WLQ614" s="175"/>
      <c r="WLR614" s="175"/>
      <c r="WLS614" s="175"/>
      <c r="WLT614" s="175"/>
      <c r="WLU614" s="175"/>
      <c r="WLV614" s="175"/>
      <c r="WLW614" s="175"/>
      <c r="WLX614" s="175"/>
      <c r="WLY614" s="175"/>
      <c r="WLZ614" s="175"/>
      <c r="WMA614" s="175"/>
      <c r="WMB614" s="175"/>
      <c r="WMC614" s="175"/>
      <c r="WMD614" s="175"/>
      <c r="WME614" s="175"/>
      <c r="WMF614" s="175"/>
      <c r="WMG614" s="175"/>
      <c r="WMH614" s="175"/>
      <c r="WMI614" s="175"/>
      <c r="WMJ614" s="175"/>
      <c r="WMK614" s="175"/>
      <c r="WML614" s="175"/>
      <c r="WMM614" s="175"/>
      <c r="WMN614" s="175"/>
      <c r="WMO614" s="175"/>
      <c r="WMP614" s="175"/>
      <c r="WMQ614" s="175"/>
      <c r="WMR614" s="175"/>
      <c r="WMS614" s="175"/>
      <c r="WMT614" s="175"/>
      <c r="WMU614" s="175"/>
      <c r="WMV614" s="175"/>
      <c r="WMW614" s="175"/>
      <c r="WMX614" s="175"/>
      <c r="WMY614" s="175"/>
      <c r="WMZ614" s="175"/>
      <c r="WNA614" s="175"/>
      <c r="WNB614" s="175"/>
      <c r="WNC614" s="175"/>
      <c r="WND614" s="175"/>
      <c r="WNE614" s="175"/>
      <c r="WNF614" s="175"/>
      <c r="WNG614" s="175"/>
      <c r="WNH614" s="175"/>
      <c r="WNI614" s="175"/>
      <c r="WNJ614" s="175"/>
      <c r="WNK614" s="175"/>
      <c r="WNL614" s="175"/>
      <c r="WNM614" s="175"/>
      <c r="WNN614" s="175"/>
      <c r="WNO614" s="175"/>
      <c r="WNP614" s="175"/>
      <c r="WNQ614" s="175"/>
      <c r="WNR614" s="175"/>
      <c r="WNS614" s="175"/>
      <c r="WNT614" s="175"/>
      <c r="WNU614" s="175"/>
      <c r="WNV614" s="175"/>
      <c r="WNW614" s="175"/>
      <c r="WNX614" s="175"/>
      <c r="WNY614" s="175"/>
      <c r="WNZ614" s="175"/>
      <c r="WOA614" s="175"/>
      <c r="WOB614" s="175"/>
      <c r="WOC614" s="175"/>
      <c r="WOD614" s="175"/>
      <c r="WOE614" s="175"/>
      <c r="WOF614" s="175"/>
      <c r="WOG614" s="175"/>
      <c r="WOH614" s="175"/>
      <c r="WOI614" s="175"/>
      <c r="WOJ614" s="175"/>
      <c r="WOK614" s="175"/>
      <c r="WOL614" s="175"/>
      <c r="WOM614" s="175"/>
      <c r="WON614" s="175"/>
      <c r="WOO614" s="175"/>
      <c r="WOP614" s="175"/>
      <c r="WOQ614" s="175"/>
      <c r="WOR614" s="175"/>
      <c r="WOS614" s="175"/>
      <c r="WOT614" s="175"/>
      <c r="WOU614" s="175"/>
      <c r="WOV614" s="175"/>
      <c r="WOW614" s="175"/>
      <c r="WOX614" s="175"/>
      <c r="WOY614" s="175"/>
      <c r="WOZ614" s="175"/>
      <c r="WPA614" s="175"/>
      <c r="WPB614" s="175"/>
      <c r="WPC614" s="175"/>
      <c r="WPD614" s="175"/>
      <c r="WPE614" s="175"/>
      <c r="WPF614" s="175"/>
      <c r="WPG614" s="175"/>
      <c r="WPH614" s="175"/>
      <c r="WPI614" s="175"/>
      <c r="WPJ614" s="175"/>
      <c r="WPK614" s="175"/>
      <c r="WPL614" s="175"/>
      <c r="WPM614" s="175"/>
      <c r="WPN614" s="175"/>
      <c r="WPO614" s="175"/>
      <c r="WPP614" s="175"/>
      <c r="WPQ614" s="175"/>
      <c r="WPR614" s="175"/>
      <c r="WPS614" s="175"/>
      <c r="WPT614" s="175"/>
      <c r="WPU614" s="175"/>
      <c r="WPV614" s="175"/>
      <c r="WPW614" s="175"/>
      <c r="WPX614" s="175"/>
      <c r="WPY614" s="175"/>
      <c r="WPZ614" s="175"/>
      <c r="WQA614" s="175"/>
      <c r="WQB614" s="175"/>
      <c r="WQC614" s="175"/>
      <c r="WQD614" s="175"/>
      <c r="WQE614" s="175"/>
      <c r="WQF614" s="175"/>
      <c r="WQG614" s="175"/>
      <c r="WQH614" s="175"/>
      <c r="WQI614" s="175"/>
      <c r="WQJ614" s="175"/>
      <c r="WQK614" s="175"/>
      <c r="WQL614" s="175"/>
      <c r="WQM614" s="175"/>
      <c r="WQN614" s="175"/>
      <c r="WQO614" s="175"/>
      <c r="WQP614" s="175"/>
      <c r="WQQ614" s="175"/>
      <c r="WQR614" s="175"/>
      <c r="WQS614" s="175"/>
      <c r="WQT614" s="175"/>
      <c r="WQU614" s="175"/>
      <c r="WQV614" s="175"/>
      <c r="WQW614" s="175"/>
      <c r="WQX614" s="175"/>
      <c r="WQY614" s="175"/>
      <c r="WQZ614" s="175"/>
      <c r="WRA614" s="175"/>
      <c r="WRB614" s="175"/>
      <c r="WRC614" s="175"/>
      <c r="WRD614" s="175"/>
      <c r="WRE614" s="175"/>
      <c r="WRF614" s="175"/>
      <c r="WRG614" s="175"/>
      <c r="WRH614" s="175"/>
      <c r="WRI614" s="175"/>
      <c r="WRJ614" s="175"/>
      <c r="WRK614" s="175"/>
      <c r="WRL614" s="175"/>
      <c r="WRM614" s="175"/>
      <c r="WRN614" s="175"/>
      <c r="WRO614" s="175"/>
      <c r="WRP614" s="175"/>
      <c r="WRQ614" s="175"/>
      <c r="WRR614" s="175"/>
      <c r="WRS614" s="175"/>
      <c r="WRT614" s="175"/>
      <c r="WRU614" s="175"/>
      <c r="WRV614" s="175"/>
      <c r="WRW614" s="175"/>
      <c r="WRX614" s="175"/>
      <c r="WRY614" s="175"/>
      <c r="WRZ614" s="175"/>
      <c r="WSA614" s="175"/>
      <c r="WSB614" s="175"/>
      <c r="WSC614" s="175"/>
      <c r="WSD614" s="175"/>
      <c r="WSE614" s="175"/>
      <c r="WSF614" s="175"/>
      <c r="WSG614" s="175"/>
      <c r="WSH614" s="175"/>
      <c r="WSI614" s="175"/>
      <c r="WSJ614" s="175"/>
      <c r="WSK614" s="175"/>
      <c r="WSL614" s="175"/>
      <c r="WSM614" s="175"/>
      <c r="WSN614" s="175"/>
      <c r="WSO614" s="175"/>
      <c r="WSP614" s="175"/>
      <c r="WSQ614" s="175"/>
      <c r="WSR614" s="175"/>
      <c r="WSS614" s="175"/>
      <c r="WST614" s="175"/>
      <c r="WSU614" s="175"/>
      <c r="WSV614" s="175"/>
      <c r="WSW614" s="175"/>
      <c r="WSX614" s="175"/>
      <c r="WSY614" s="175"/>
      <c r="WSZ614" s="175"/>
      <c r="WTA614" s="175"/>
      <c r="WTB614" s="175"/>
      <c r="WTC614" s="175"/>
      <c r="WTD614" s="175"/>
      <c r="WTE614" s="175"/>
      <c r="WTF614" s="175"/>
      <c r="WTG614" s="175"/>
      <c r="WTH614" s="175"/>
      <c r="WTI614" s="175"/>
      <c r="WTJ614" s="175"/>
      <c r="WTK614" s="175"/>
      <c r="WTL614" s="175"/>
      <c r="WTM614" s="175"/>
      <c r="WTN614" s="175"/>
      <c r="WTO614" s="175"/>
      <c r="WTP614" s="175"/>
      <c r="WTQ614" s="175"/>
      <c r="WTR614" s="175"/>
      <c r="WTS614" s="175"/>
      <c r="WTT614" s="175"/>
      <c r="WTU614" s="175"/>
      <c r="WTV614" s="175"/>
      <c r="WTW614" s="175"/>
      <c r="WTX614" s="175"/>
      <c r="WTY614" s="175"/>
      <c r="WTZ614" s="175"/>
      <c r="WUA614" s="175"/>
      <c r="WUB614" s="175"/>
      <c r="WUC614" s="175"/>
      <c r="WUD614" s="175"/>
      <c r="WUE614" s="175"/>
      <c r="WUF614" s="175"/>
      <c r="WUG614" s="175"/>
      <c r="WUH614" s="175"/>
      <c r="WUI614" s="175"/>
      <c r="WUJ614" s="175"/>
      <c r="WUK614" s="175"/>
      <c r="WUL614" s="175"/>
      <c r="WUM614" s="175"/>
      <c r="WUN614" s="175"/>
      <c r="WUO614" s="175"/>
      <c r="WUP614" s="175"/>
      <c r="WUQ614" s="175"/>
      <c r="WUR614" s="175"/>
      <c r="WUS614" s="175"/>
      <c r="WUT614" s="175"/>
      <c r="WUU614" s="175"/>
      <c r="WUV614" s="175"/>
      <c r="WUW614" s="175"/>
      <c r="WUX614" s="175"/>
      <c r="WUY614" s="175"/>
      <c r="WUZ614" s="175"/>
      <c r="WVA614" s="175"/>
      <c r="WVB614" s="175"/>
      <c r="WVC614" s="175"/>
      <c r="WVD614" s="175"/>
      <c r="WVE614" s="175"/>
      <c r="WVF614" s="175"/>
      <c r="WVG614" s="175"/>
      <c r="WVH614" s="175"/>
      <c r="WVI614" s="175"/>
      <c r="WVJ614" s="175"/>
      <c r="WVK614" s="175"/>
      <c r="WVL614" s="175"/>
      <c r="WVM614" s="175"/>
      <c r="WVN614" s="175"/>
      <c r="WVO614" s="175"/>
      <c r="WVP614" s="175"/>
      <c r="WVQ614" s="175"/>
      <c r="WVR614" s="175"/>
      <c r="WVS614" s="175"/>
      <c r="WVT614" s="175"/>
      <c r="WVU614" s="175"/>
      <c r="WVV614" s="175"/>
      <c r="WVW614" s="175"/>
      <c r="WVX614" s="175"/>
      <c r="WVY614" s="175"/>
      <c r="WVZ614" s="175"/>
      <c r="WWA614" s="175"/>
      <c r="WWB614" s="175"/>
      <c r="WWC614" s="175"/>
      <c r="WWD614" s="175"/>
      <c r="WWE614" s="175"/>
      <c r="WWF614" s="175"/>
      <c r="WWG614" s="175"/>
      <c r="WWH614" s="175"/>
      <c r="WWI614" s="175"/>
      <c r="WWJ614" s="175"/>
      <c r="WWK614" s="175"/>
      <c r="WWL614" s="175"/>
      <c r="WWM614" s="175"/>
      <c r="WWN614" s="175"/>
      <c r="WWO614" s="175"/>
      <c r="WWP614" s="175"/>
      <c r="WWQ614" s="175"/>
      <c r="WWR614" s="175"/>
      <c r="WWS614" s="175"/>
      <c r="WWT614" s="175"/>
      <c r="WWU614" s="175"/>
      <c r="WWV614" s="175"/>
      <c r="WWW614" s="175"/>
      <c r="WWX614" s="175"/>
      <c r="WWY614" s="175"/>
      <c r="WWZ614" s="175"/>
      <c r="WXA614" s="175"/>
      <c r="WXB614" s="175"/>
      <c r="WXC614" s="175"/>
      <c r="WXD614" s="175"/>
      <c r="WXE614" s="175"/>
      <c r="WXF614" s="175"/>
      <c r="WXG614" s="175"/>
      <c r="WXH614" s="175"/>
      <c r="WXI614" s="175"/>
      <c r="WXJ614" s="175"/>
      <c r="WXK614" s="175"/>
      <c r="WXL614" s="175"/>
      <c r="WXM614" s="175"/>
      <c r="WXN614" s="175"/>
      <c r="WXO614" s="175"/>
      <c r="WXP614" s="175"/>
      <c r="WXQ614" s="175"/>
      <c r="WXR614" s="175"/>
      <c r="WXS614" s="175"/>
      <c r="WXT614" s="175"/>
      <c r="WXU614" s="175"/>
      <c r="WXV614" s="175"/>
      <c r="WXW614" s="175"/>
      <c r="WXX614" s="175"/>
      <c r="WXY614" s="175"/>
      <c r="WXZ614" s="175"/>
      <c r="WYA614" s="175"/>
      <c r="WYB614" s="175"/>
      <c r="WYC614" s="175"/>
      <c r="WYD614" s="175"/>
      <c r="WYE614" s="175"/>
      <c r="WYF614" s="175"/>
      <c r="WYG614" s="175"/>
      <c r="WYH614" s="175"/>
      <c r="WYI614" s="175"/>
      <c r="WYJ614" s="175"/>
      <c r="WYK614" s="175"/>
      <c r="WYL614" s="175"/>
      <c r="WYM614" s="175"/>
      <c r="WYN614" s="175"/>
      <c r="WYO614" s="175"/>
      <c r="WYP614" s="175"/>
      <c r="WYQ614" s="175"/>
      <c r="WYR614" s="175"/>
      <c r="WYS614" s="175"/>
      <c r="WYT614" s="175"/>
      <c r="WYU614" s="175"/>
      <c r="WYV614" s="175"/>
      <c r="WYW614" s="175"/>
      <c r="WYX614" s="175"/>
      <c r="WYY614" s="175"/>
      <c r="WYZ614" s="175"/>
      <c r="WZA614" s="175"/>
      <c r="WZB614" s="175"/>
      <c r="WZC614" s="175"/>
      <c r="WZD614" s="175"/>
      <c r="WZE614" s="175"/>
      <c r="WZF614" s="175"/>
      <c r="WZG614" s="175"/>
      <c r="WZH614" s="175"/>
      <c r="WZI614" s="175"/>
      <c r="WZJ614" s="175"/>
      <c r="WZK614" s="175"/>
      <c r="WZL614" s="175"/>
      <c r="WZM614" s="175"/>
      <c r="WZN614" s="175"/>
      <c r="WZO614" s="175"/>
      <c r="WZP614" s="175"/>
      <c r="WZQ614" s="175"/>
      <c r="WZR614" s="175"/>
      <c r="WZS614" s="175"/>
      <c r="WZT614" s="175"/>
      <c r="WZU614" s="175"/>
      <c r="WZV614" s="175"/>
      <c r="WZW614" s="175"/>
      <c r="WZX614" s="175"/>
      <c r="WZY614" s="175"/>
      <c r="WZZ614" s="175"/>
      <c r="XAA614" s="175"/>
      <c r="XAB614" s="175"/>
      <c r="XAC614" s="175"/>
      <c r="XAD614" s="175"/>
      <c r="XAE614" s="175"/>
      <c r="XAF614" s="175"/>
      <c r="XAG614" s="175"/>
      <c r="XAH614" s="175"/>
      <c r="XAI614" s="175"/>
      <c r="XAJ614" s="175"/>
      <c r="XAK614" s="175"/>
      <c r="XAL614" s="175"/>
      <c r="XAM614" s="175"/>
      <c r="XAN614" s="175"/>
      <c r="XAO614" s="175"/>
      <c r="XAP614" s="175"/>
      <c r="XAQ614" s="175"/>
      <c r="XAR614" s="175"/>
      <c r="XAS614" s="175"/>
      <c r="XAT614" s="175"/>
      <c r="XAU614" s="175"/>
      <c r="XAV614" s="175"/>
      <c r="XAW614" s="175"/>
      <c r="XAX614" s="175"/>
      <c r="XAY614" s="175"/>
      <c r="XAZ614" s="175"/>
      <c r="XBA614" s="175"/>
      <c r="XBB614" s="175"/>
      <c r="XBC614" s="175"/>
      <c r="XBD614" s="175"/>
      <c r="XBE614" s="175"/>
      <c r="XBF614" s="175"/>
      <c r="XBG614" s="175"/>
      <c r="XBH614" s="175"/>
      <c r="XBI614" s="175"/>
      <c r="XBJ614" s="175"/>
      <c r="XBK614" s="175"/>
      <c r="XBL614" s="175"/>
      <c r="XBM614" s="175"/>
      <c r="XBN614" s="175"/>
      <c r="XBO614" s="175"/>
      <c r="XBP614" s="175"/>
      <c r="XBQ614" s="175"/>
      <c r="XBR614" s="175"/>
      <c r="XBS614" s="175"/>
      <c r="XBT614" s="175"/>
      <c r="XBU614" s="175"/>
      <c r="XBV614" s="175"/>
      <c r="XBW614" s="175"/>
      <c r="XBX614" s="175"/>
      <c r="XBY614" s="175"/>
      <c r="XBZ614" s="175"/>
      <c r="XCA614" s="175"/>
      <c r="XCB614" s="175"/>
      <c r="XCC614" s="175"/>
      <c r="XCD614" s="175"/>
      <c r="XCE614" s="175"/>
      <c r="XCF614" s="175"/>
      <c r="XCG614" s="175"/>
      <c r="XCH614" s="175"/>
      <c r="XCI614" s="175"/>
      <c r="XCJ614" s="175"/>
      <c r="XCK614" s="175"/>
      <c r="XCL614" s="175"/>
      <c r="XCM614" s="175"/>
      <c r="XCN614" s="175"/>
      <c r="XCO614" s="175"/>
      <c r="XCP614" s="175"/>
      <c r="XCQ614" s="175"/>
      <c r="XCR614" s="175"/>
      <c r="XCS614" s="175"/>
      <c r="XCT614" s="175"/>
      <c r="XCU614" s="175"/>
      <c r="XCV614" s="175"/>
      <c r="XCW614" s="175"/>
      <c r="XCX614" s="175"/>
      <c r="XCY614" s="175"/>
      <c r="XCZ614" s="175"/>
      <c r="XDA614" s="175"/>
      <c r="XDB614" s="175"/>
      <c r="XDC614" s="175"/>
      <c r="XDD614" s="175"/>
      <c r="XDE614" s="175"/>
      <c r="XDF614" s="175"/>
      <c r="XDG614" s="175"/>
      <c r="XDH614" s="175"/>
      <c r="XDI614" s="175"/>
      <c r="XDJ614" s="175"/>
      <c r="XDK614" s="175"/>
      <c r="XDL614" s="175"/>
      <c r="XDM614" s="175"/>
      <c r="XDN614" s="175"/>
      <c r="XDO614" s="175"/>
      <c r="XDP614" s="175"/>
      <c r="XDQ614" s="175"/>
      <c r="XDR614" s="175"/>
      <c r="XDS614" s="175"/>
      <c r="XDT614" s="175"/>
      <c r="XDU614" s="175"/>
      <c r="XDV614" s="175"/>
      <c r="XDW614" s="175"/>
      <c r="XDX614" s="175"/>
      <c r="XDY614" s="175"/>
      <c r="XDZ614" s="175"/>
      <c r="XEA614" s="175"/>
      <c r="XEB614" s="175"/>
      <c r="XEC614" s="175"/>
      <c r="XED614" s="175"/>
      <c r="XEE614" s="175"/>
      <c r="XEF614" s="175"/>
      <c r="XEG614" s="175"/>
      <c r="XEH614" s="175"/>
      <c r="XEI614" s="175"/>
      <c r="XEJ614" s="175"/>
      <c r="XEK614" s="175"/>
      <c r="XEL614" s="175"/>
      <c r="XEM614" s="175"/>
      <c r="XEN614" s="175"/>
      <c r="XEO614" s="175"/>
      <c r="XEP614" s="175"/>
      <c r="XEQ614" s="175"/>
      <c r="XER614" s="175"/>
      <c r="XES614" s="175"/>
      <c r="XET614" s="175"/>
      <c r="XEU614" s="175"/>
      <c r="XEV614" s="175"/>
      <c r="XEW614" s="175"/>
      <c r="XEX614" s="175"/>
      <c r="XEY614" s="175"/>
      <c r="XEZ614" s="175"/>
    </row>
    <row r="615" spans="1:16380" s="181" customFormat="1" ht="63.75" x14ac:dyDescent="0.25">
      <c r="A615" s="306">
        <v>7</v>
      </c>
      <c r="B615" s="183" t="s">
        <v>2342</v>
      </c>
      <c r="C615" s="306" t="s">
        <v>60</v>
      </c>
      <c r="D615" s="158" t="s">
        <v>530</v>
      </c>
      <c r="E615" s="306" t="s">
        <v>341</v>
      </c>
      <c r="F615" s="306" t="s">
        <v>826</v>
      </c>
      <c r="G615" s="306" t="s">
        <v>1361</v>
      </c>
      <c r="H615" s="306" t="s">
        <v>1008</v>
      </c>
      <c r="I615" s="306" t="s">
        <v>831</v>
      </c>
      <c r="J615" s="306">
        <v>1</v>
      </c>
      <c r="K615" s="306"/>
      <c r="L615" s="305" t="s">
        <v>167</v>
      </c>
      <c r="M615" s="306"/>
      <c r="N615" s="306" t="s">
        <v>345</v>
      </c>
      <c r="O615" s="148">
        <v>212.1639344262295</v>
      </c>
      <c r="P615" s="148">
        <v>258.83999999999997</v>
      </c>
      <c r="Q615" s="148">
        <v>258.83999999999997</v>
      </c>
      <c r="R615" s="148"/>
      <c r="S615" s="148"/>
      <c r="T615" s="148"/>
      <c r="U615" s="148"/>
      <c r="V615" s="148"/>
      <c r="W615" s="305" t="s">
        <v>404</v>
      </c>
      <c r="X615" s="162" t="s">
        <v>540</v>
      </c>
      <c r="Y615" s="306" t="s">
        <v>71</v>
      </c>
      <c r="Z615" s="153">
        <v>46073</v>
      </c>
      <c r="AA615" s="153">
        <v>46078</v>
      </c>
      <c r="AB615" s="305"/>
      <c r="AC615" s="153"/>
      <c r="AD615" s="153"/>
      <c r="AE615" s="306"/>
      <c r="AF615" s="306" t="s">
        <v>1362</v>
      </c>
      <c r="AG615" s="305" t="s">
        <v>800</v>
      </c>
      <c r="AH615" s="306">
        <v>876</v>
      </c>
      <c r="AI615" s="306" t="s">
        <v>73</v>
      </c>
      <c r="AJ615" s="163">
        <v>1</v>
      </c>
      <c r="AK615" s="182">
        <v>52000000000</v>
      </c>
      <c r="AL615" s="306" t="s">
        <v>542</v>
      </c>
      <c r="AM615" s="153">
        <v>46082</v>
      </c>
      <c r="AN615" s="153">
        <v>46082</v>
      </c>
      <c r="AO615" s="153">
        <v>46142</v>
      </c>
      <c r="AP615" s="306">
        <v>2026</v>
      </c>
      <c r="AQ615" s="153"/>
      <c r="AR615" s="153"/>
      <c r="AS615" s="306"/>
      <c r="AT615" s="306"/>
      <c r="AU615" s="306"/>
      <c r="AV615" s="306"/>
      <c r="AW615" s="306"/>
      <c r="AX615" s="306"/>
      <c r="AY615" s="306"/>
      <c r="AZ615" s="306"/>
      <c r="BA615" s="306"/>
      <c r="BB615" s="306"/>
      <c r="BC615" s="175"/>
      <c r="BD615" s="175"/>
      <c r="BE615" s="175"/>
      <c r="BF615" s="175"/>
      <c r="BG615" s="175"/>
      <c r="BH615" s="175"/>
      <c r="BI615" s="175"/>
      <c r="BJ615" s="175"/>
      <c r="BK615" s="175"/>
      <c r="BL615" s="175"/>
      <c r="BM615" s="175"/>
      <c r="BN615" s="175"/>
      <c r="BO615" s="175"/>
      <c r="BP615" s="175"/>
      <c r="BQ615" s="175"/>
      <c r="BR615" s="175"/>
      <c r="BS615" s="175"/>
      <c r="BT615" s="175"/>
      <c r="BU615" s="175"/>
      <c r="BV615" s="175"/>
      <c r="BW615" s="175"/>
      <c r="BX615" s="175"/>
      <c r="BY615" s="175"/>
      <c r="BZ615" s="175"/>
      <c r="CA615" s="175"/>
      <c r="CB615" s="175"/>
      <c r="CC615" s="175"/>
      <c r="CD615" s="175"/>
      <c r="CE615" s="175"/>
      <c r="CF615" s="175"/>
      <c r="CG615" s="175"/>
      <c r="CH615" s="175"/>
      <c r="CI615" s="175"/>
      <c r="CJ615" s="175"/>
      <c r="CK615" s="175"/>
      <c r="CL615" s="175"/>
      <c r="CM615" s="175"/>
      <c r="CN615" s="175"/>
      <c r="CO615" s="175"/>
      <c r="CP615" s="175"/>
      <c r="CQ615" s="175"/>
      <c r="CR615" s="175"/>
      <c r="CS615" s="175"/>
      <c r="CT615" s="175"/>
      <c r="CU615" s="175"/>
      <c r="CV615" s="175"/>
      <c r="CW615" s="175"/>
      <c r="CX615" s="175"/>
      <c r="CY615" s="175"/>
      <c r="CZ615" s="175"/>
      <c r="DA615" s="175"/>
      <c r="DB615" s="175"/>
      <c r="DC615" s="175"/>
      <c r="DD615" s="175"/>
      <c r="DE615" s="175"/>
      <c r="DF615" s="175"/>
      <c r="DG615" s="175"/>
      <c r="DH615" s="175"/>
      <c r="DI615" s="175"/>
      <c r="DJ615" s="175"/>
      <c r="DK615" s="175"/>
      <c r="DL615" s="175"/>
      <c r="DM615" s="175"/>
      <c r="DN615" s="175"/>
      <c r="DO615" s="175"/>
      <c r="DP615" s="175"/>
      <c r="DQ615" s="175"/>
      <c r="DR615" s="175"/>
      <c r="DS615" s="175"/>
      <c r="DT615" s="175"/>
      <c r="DU615" s="175"/>
      <c r="DV615" s="175"/>
      <c r="DW615" s="175"/>
      <c r="DX615" s="175"/>
      <c r="DY615" s="175"/>
      <c r="DZ615" s="175"/>
      <c r="EA615" s="175"/>
      <c r="EB615" s="175"/>
      <c r="EC615" s="175"/>
      <c r="ED615" s="175"/>
      <c r="EE615" s="175"/>
      <c r="EF615" s="175"/>
      <c r="EG615" s="175"/>
      <c r="EH615" s="175"/>
      <c r="EI615" s="175"/>
      <c r="EJ615" s="175"/>
      <c r="EK615" s="175"/>
      <c r="EL615" s="175"/>
      <c r="EM615" s="175"/>
      <c r="EN615" s="175"/>
      <c r="EO615" s="175"/>
      <c r="EP615" s="175"/>
      <c r="EQ615" s="175"/>
      <c r="ER615" s="175"/>
      <c r="ES615" s="175"/>
      <c r="ET615" s="175"/>
      <c r="EU615" s="175"/>
      <c r="EV615" s="175"/>
      <c r="EW615" s="175"/>
      <c r="EX615" s="175"/>
      <c r="EY615" s="175"/>
      <c r="EZ615" s="175"/>
      <c r="FA615" s="175"/>
      <c r="FB615" s="175"/>
      <c r="FC615" s="175"/>
      <c r="FD615" s="175"/>
      <c r="FE615" s="175"/>
      <c r="FF615" s="175"/>
      <c r="FG615" s="175"/>
      <c r="FH615" s="175"/>
      <c r="FI615" s="175"/>
      <c r="FJ615" s="175"/>
      <c r="FK615" s="175"/>
      <c r="FL615" s="175"/>
      <c r="FM615" s="175"/>
      <c r="FN615" s="175"/>
      <c r="FO615" s="175"/>
      <c r="FP615" s="175"/>
      <c r="FQ615" s="175"/>
      <c r="FR615" s="175"/>
      <c r="FS615" s="175"/>
      <c r="FT615" s="175"/>
      <c r="FU615" s="175"/>
      <c r="FV615" s="175"/>
      <c r="FW615" s="175"/>
      <c r="FX615" s="175"/>
      <c r="FY615" s="175"/>
      <c r="FZ615" s="175"/>
      <c r="GA615" s="175"/>
      <c r="GB615" s="175"/>
      <c r="GC615" s="175"/>
      <c r="GD615" s="175"/>
      <c r="GE615" s="175"/>
      <c r="GF615" s="175"/>
      <c r="GG615" s="175"/>
      <c r="GH615" s="175"/>
      <c r="GI615" s="175"/>
      <c r="GJ615" s="175"/>
      <c r="GK615" s="175"/>
      <c r="GL615" s="175"/>
      <c r="GM615" s="175"/>
      <c r="GN615" s="175"/>
      <c r="GO615" s="175"/>
      <c r="GP615" s="175"/>
      <c r="GQ615" s="175"/>
      <c r="GR615" s="175"/>
      <c r="GS615" s="175"/>
      <c r="GT615" s="175"/>
      <c r="GU615" s="175"/>
      <c r="GV615" s="175"/>
      <c r="GW615" s="175"/>
      <c r="GX615" s="175"/>
      <c r="GY615" s="175"/>
      <c r="GZ615" s="175"/>
      <c r="HA615" s="175"/>
      <c r="HB615" s="175"/>
      <c r="HC615" s="175"/>
      <c r="HD615" s="175"/>
      <c r="HE615" s="175"/>
      <c r="HF615" s="175"/>
      <c r="HG615" s="175"/>
      <c r="HH615" s="175"/>
      <c r="HI615" s="175"/>
      <c r="HJ615" s="175"/>
      <c r="HK615" s="175"/>
      <c r="HL615" s="175"/>
      <c r="HM615" s="175"/>
      <c r="HN615" s="175"/>
      <c r="HO615" s="175"/>
      <c r="HP615" s="175"/>
      <c r="HQ615" s="175"/>
      <c r="HR615" s="175"/>
      <c r="HS615" s="175"/>
      <c r="HT615" s="175"/>
      <c r="HU615" s="175"/>
      <c r="HV615" s="175"/>
      <c r="HW615" s="175"/>
      <c r="HX615" s="175"/>
      <c r="HY615" s="175"/>
      <c r="HZ615" s="175"/>
      <c r="IA615" s="175"/>
      <c r="IB615" s="175"/>
      <c r="IC615" s="175"/>
      <c r="ID615" s="175"/>
      <c r="IE615" s="175"/>
      <c r="IF615" s="175"/>
      <c r="IG615" s="175"/>
      <c r="IH615" s="175"/>
      <c r="II615" s="175"/>
      <c r="IJ615" s="175"/>
      <c r="IK615" s="175"/>
      <c r="IL615" s="175"/>
      <c r="IM615" s="175"/>
      <c r="IN615" s="175"/>
      <c r="IO615" s="175"/>
      <c r="IP615" s="175"/>
      <c r="IQ615" s="175"/>
      <c r="IR615" s="175"/>
      <c r="IS615" s="175"/>
      <c r="IT615" s="175"/>
      <c r="IU615" s="175"/>
      <c r="IV615" s="175"/>
      <c r="IW615" s="175"/>
      <c r="IX615" s="175"/>
      <c r="IY615" s="175"/>
      <c r="IZ615" s="175"/>
      <c r="JA615" s="175"/>
      <c r="JB615" s="175"/>
      <c r="JC615" s="175"/>
      <c r="JD615" s="175"/>
      <c r="JE615" s="175"/>
      <c r="JF615" s="175"/>
      <c r="JG615" s="175"/>
      <c r="JH615" s="175"/>
      <c r="JI615" s="175"/>
      <c r="JJ615" s="175"/>
      <c r="JK615" s="175"/>
      <c r="JL615" s="175"/>
      <c r="JM615" s="175"/>
      <c r="JN615" s="175"/>
      <c r="JO615" s="175"/>
      <c r="JP615" s="175"/>
      <c r="JQ615" s="175"/>
      <c r="JR615" s="175"/>
      <c r="JS615" s="175"/>
      <c r="JT615" s="175"/>
      <c r="JU615" s="175"/>
      <c r="JV615" s="175"/>
      <c r="JW615" s="175"/>
      <c r="JX615" s="175"/>
      <c r="JY615" s="175"/>
      <c r="JZ615" s="175"/>
      <c r="KA615" s="175"/>
      <c r="KB615" s="175"/>
      <c r="KC615" s="175"/>
      <c r="KD615" s="175"/>
      <c r="KE615" s="175"/>
      <c r="KF615" s="175"/>
      <c r="KG615" s="175"/>
      <c r="KH615" s="175"/>
      <c r="KI615" s="175"/>
      <c r="KJ615" s="175"/>
      <c r="KK615" s="175"/>
      <c r="KL615" s="175"/>
      <c r="KM615" s="175"/>
      <c r="KN615" s="175"/>
      <c r="KO615" s="175"/>
      <c r="KP615" s="175"/>
      <c r="KQ615" s="175"/>
      <c r="KR615" s="175"/>
      <c r="KS615" s="175"/>
      <c r="KT615" s="175"/>
      <c r="KU615" s="175"/>
      <c r="KV615" s="175"/>
      <c r="KW615" s="175"/>
      <c r="KX615" s="175"/>
      <c r="KY615" s="175"/>
      <c r="KZ615" s="175"/>
      <c r="LA615" s="175"/>
      <c r="LB615" s="175"/>
      <c r="LC615" s="175"/>
      <c r="LD615" s="175"/>
      <c r="LE615" s="175"/>
      <c r="LF615" s="175"/>
      <c r="LG615" s="175"/>
      <c r="LH615" s="175"/>
      <c r="LI615" s="175"/>
      <c r="LJ615" s="175"/>
      <c r="LK615" s="175"/>
      <c r="LL615" s="175"/>
      <c r="LM615" s="175"/>
      <c r="LN615" s="175"/>
      <c r="LO615" s="175"/>
      <c r="LP615" s="175"/>
      <c r="LQ615" s="175"/>
      <c r="LR615" s="175"/>
      <c r="LS615" s="175"/>
      <c r="LT615" s="175"/>
      <c r="LU615" s="175"/>
      <c r="LV615" s="175"/>
      <c r="LW615" s="175"/>
      <c r="LX615" s="175"/>
      <c r="LY615" s="175"/>
      <c r="LZ615" s="175"/>
      <c r="MA615" s="175"/>
      <c r="MB615" s="175"/>
      <c r="MC615" s="175"/>
      <c r="MD615" s="175"/>
      <c r="ME615" s="175"/>
      <c r="MF615" s="175"/>
      <c r="MG615" s="175"/>
      <c r="MH615" s="175"/>
      <c r="MI615" s="175"/>
      <c r="MJ615" s="175"/>
      <c r="MK615" s="175"/>
      <c r="ML615" s="175"/>
      <c r="MM615" s="175"/>
      <c r="MN615" s="175"/>
      <c r="MO615" s="175"/>
      <c r="MP615" s="175"/>
      <c r="MQ615" s="175"/>
      <c r="MR615" s="175"/>
      <c r="MS615" s="175"/>
      <c r="MT615" s="175"/>
      <c r="MU615" s="175"/>
      <c r="MV615" s="175"/>
      <c r="MW615" s="175"/>
      <c r="MX615" s="175"/>
      <c r="MY615" s="175"/>
      <c r="MZ615" s="175"/>
      <c r="NA615" s="175"/>
      <c r="NB615" s="175"/>
      <c r="NC615" s="175"/>
      <c r="ND615" s="175"/>
      <c r="NE615" s="175"/>
      <c r="NF615" s="175"/>
      <c r="NG615" s="175"/>
      <c r="NH615" s="175"/>
      <c r="NI615" s="175"/>
      <c r="NJ615" s="175"/>
      <c r="NK615" s="175"/>
      <c r="NL615" s="175"/>
      <c r="NM615" s="175"/>
      <c r="NN615" s="175"/>
      <c r="NO615" s="175"/>
      <c r="NP615" s="175"/>
      <c r="NQ615" s="175"/>
      <c r="NR615" s="175"/>
      <c r="NS615" s="175"/>
      <c r="NT615" s="175"/>
      <c r="NU615" s="175"/>
      <c r="NV615" s="175"/>
      <c r="NW615" s="175"/>
      <c r="NX615" s="175"/>
      <c r="NY615" s="175"/>
      <c r="NZ615" s="175"/>
      <c r="OA615" s="175"/>
      <c r="OB615" s="175"/>
      <c r="OC615" s="175"/>
      <c r="OD615" s="175"/>
      <c r="OE615" s="175"/>
      <c r="OF615" s="175"/>
      <c r="OG615" s="175"/>
      <c r="OH615" s="175"/>
      <c r="OI615" s="175"/>
      <c r="OJ615" s="175"/>
      <c r="OK615" s="175"/>
      <c r="OL615" s="175"/>
      <c r="OM615" s="175"/>
      <c r="ON615" s="175"/>
      <c r="OO615" s="175"/>
      <c r="OP615" s="175"/>
      <c r="OQ615" s="175"/>
      <c r="OR615" s="175"/>
      <c r="OS615" s="175"/>
      <c r="OT615" s="175"/>
      <c r="OU615" s="175"/>
      <c r="OV615" s="175"/>
      <c r="OW615" s="175"/>
      <c r="OX615" s="175"/>
      <c r="OY615" s="175"/>
      <c r="OZ615" s="175"/>
      <c r="PA615" s="175"/>
      <c r="PB615" s="175"/>
      <c r="PC615" s="175"/>
      <c r="PD615" s="175"/>
      <c r="PE615" s="175"/>
      <c r="PF615" s="175"/>
      <c r="PG615" s="175"/>
      <c r="PH615" s="175"/>
      <c r="PI615" s="175"/>
      <c r="PJ615" s="175"/>
      <c r="PK615" s="175"/>
      <c r="PL615" s="175"/>
      <c r="PM615" s="175"/>
      <c r="PN615" s="175"/>
      <c r="PO615" s="175"/>
      <c r="PP615" s="175"/>
      <c r="PQ615" s="175"/>
      <c r="PR615" s="175"/>
      <c r="PS615" s="175"/>
      <c r="PT615" s="175"/>
      <c r="PU615" s="175"/>
      <c r="PV615" s="175"/>
      <c r="PW615" s="175"/>
      <c r="PX615" s="175"/>
      <c r="PY615" s="175"/>
      <c r="PZ615" s="175"/>
      <c r="QA615" s="175"/>
      <c r="QB615" s="175"/>
      <c r="QC615" s="175"/>
      <c r="QD615" s="175"/>
      <c r="QE615" s="175"/>
      <c r="QF615" s="175"/>
      <c r="QG615" s="175"/>
      <c r="QH615" s="175"/>
      <c r="QI615" s="175"/>
      <c r="QJ615" s="175"/>
      <c r="QK615" s="175"/>
      <c r="QL615" s="175"/>
      <c r="QM615" s="175"/>
      <c r="QN615" s="175"/>
      <c r="QO615" s="175"/>
      <c r="QP615" s="175"/>
      <c r="QQ615" s="175"/>
      <c r="QR615" s="175"/>
      <c r="QS615" s="175"/>
      <c r="QT615" s="175"/>
      <c r="QU615" s="175"/>
      <c r="QV615" s="175"/>
      <c r="QW615" s="175"/>
      <c r="QX615" s="175"/>
      <c r="QY615" s="175"/>
      <c r="QZ615" s="175"/>
      <c r="RA615" s="175"/>
      <c r="RB615" s="175"/>
      <c r="RC615" s="175"/>
      <c r="RD615" s="175"/>
      <c r="RE615" s="175"/>
      <c r="RF615" s="175"/>
      <c r="RG615" s="175"/>
      <c r="RH615" s="175"/>
      <c r="RI615" s="175"/>
      <c r="RJ615" s="175"/>
      <c r="RK615" s="175"/>
      <c r="RL615" s="175"/>
      <c r="RM615" s="175"/>
      <c r="RN615" s="175"/>
      <c r="RO615" s="175"/>
      <c r="RP615" s="175"/>
      <c r="RQ615" s="175"/>
      <c r="RR615" s="175"/>
      <c r="RS615" s="175"/>
      <c r="RT615" s="175"/>
      <c r="RU615" s="175"/>
      <c r="RV615" s="175"/>
      <c r="RW615" s="175"/>
      <c r="RX615" s="175"/>
      <c r="RY615" s="175"/>
      <c r="RZ615" s="175"/>
      <c r="SA615" s="175"/>
      <c r="SB615" s="175"/>
      <c r="SC615" s="175"/>
      <c r="SD615" s="175"/>
      <c r="SE615" s="175"/>
      <c r="SF615" s="175"/>
      <c r="SG615" s="175"/>
      <c r="SH615" s="175"/>
      <c r="SI615" s="175"/>
      <c r="SJ615" s="175"/>
      <c r="SK615" s="175"/>
      <c r="SL615" s="175"/>
      <c r="SM615" s="175"/>
      <c r="SN615" s="175"/>
      <c r="SO615" s="175"/>
      <c r="SP615" s="175"/>
      <c r="SQ615" s="175"/>
      <c r="SR615" s="175"/>
      <c r="SS615" s="175"/>
      <c r="ST615" s="175"/>
      <c r="SU615" s="175"/>
      <c r="SV615" s="175"/>
      <c r="SW615" s="175"/>
      <c r="SX615" s="175"/>
      <c r="SY615" s="175"/>
      <c r="SZ615" s="175"/>
      <c r="TA615" s="175"/>
      <c r="TB615" s="175"/>
      <c r="TC615" s="175"/>
      <c r="TD615" s="175"/>
      <c r="TE615" s="175"/>
      <c r="TF615" s="175"/>
      <c r="TG615" s="175"/>
      <c r="TH615" s="175"/>
      <c r="TI615" s="175"/>
      <c r="TJ615" s="175"/>
      <c r="TK615" s="175"/>
      <c r="TL615" s="175"/>
      <c r="TM615" s="175"/>
      <c r="TN615" s="175"/>
      <c r="TO615" s="175"/>
      <c r="TP615" s="175"/>
      <c r="TQ615" s="175"/>
      <c r="TR615" s="175"/>
      <c r="TS615" s="175"/>
      <c r="TT615" s="175"/>
      <c r="TU615" s="175"/>
      <c r="TV615" s="175"/>
      <c r="TW615" s="175"/>
      <c r="TX615" s="175"/>
      <c r="TY615" s="175"/>
      <c r="TZ615" s="175"/>
      <c r="UA615" s="175"/>
      <c r="UB615" s="175"/>
      <c r="UC615" s="175"/>
      <c r="UD615" s="175"/>
      <c r="UE615" s="175"/>
      <c r="UF615" s="175"/>
      <c r="UG615" s="175"/>
      <c r="UH615" s="175"/>
      <c r="UI615" s="175"/>
      <c r="UJ615" s="175"/>
      <c r="UK615" s="175"/>
      <c r="UL615" s="175"/>
      <c r="UM615" s="175"/>
      <c r="UN615" s="175"/>
      <c r="UO615" s="175"/>
      <c r="UP615" s="175"/>
      <c r="UQ615" s="175"/>
      <c r="UR615" s="175"/>
      <c r="US615" s="175"/>
      <c r="UT615" s="175"/>
      <c r="UU615" s="175"/>
      <c r="UV615" s="175"/>
      <c r="UW615" s="175"/>
      <c r="UX615" s="175"/>
      <c r="UY615" s="175"/>
      <c r="UZ615" s="175"/>
      <c r="VA615" s="175"/>
      <c r="VB615" s="175"/>
      <c r="VC615" s="175"/>
      <c r="VD615" s="175"/>
      <c r="VE615" s="175"/>
      <c r="VF615" s="175"/>
      <c r="VG615" s="175"/>
      <c r="VH615" s="175"/>
      <c r="VI615" s="175"/>
      <c r="VJ615" s="175"/>
      <c r="VK615" s="175"/>
      <c r="VL615" s="175"/>
      <c r="VM615" s="175"/>
      <c r="VN615" s="175"/>
      <c r="VO615" s="175"/>
      <c r="VP615" s="175"/>
      <c r="VQ615" s="175"/>
      <c r="VR615" s="175"/>
      <c r="VS615" s="175"/>
      <c r="VT615" s="175"/>
      <c r="VU615" s="175"/>
      <c r="VV615" s="175"/>
      <c r="VW615" s="175"/>
      <c r="VX615" s="175"/>
      <c r="VY615" s="175"/>
      <c r="VZ615" s="175"/>
      <c r="WA615" s="175"/>
      <c r="WB615" s="175"/>
      <c r="WC615" s="175"/>
      <c r="WD615" s="175"/>
      <c r="WE615" s="175"/>
      <c r="WF615" s="175"/>
      <c r="WG615" s="175"/>
      <c r="WH615" s="175"/>
      <c r="WI615" s="175"/>
      <c r="WJ615" s="175"/>
      <c r="WK615" s="175"/>
      <c r="WL615" s="175"/>
      <c r="WM615" s="175"/>
      <c r="WN615" s="175"/>
      <c r="WO615" s="175"/>
      <c r="WP615" s="175"/>
      <c r="WQ615" s="175"/>
      <c r="WR615" s="175"/>
      <c r="WS615" s="175"/>
      <c r="WT615" s="175"/>
      <c r="WU615" s="175"/>
      <c r="WV615" s="175"/>
      <c r="WW615" s="175"/>
      <c r="WX615" s="175"/>
      <c r="WY615" s="175"/>
      <c r="WZ615" s="175"/>
      <c r="XA615" s="175"/>
      <c r="XB615" s="175"/>
      <c r="XC615" s="175"/>
      <c r="XD615" s="175"/>
      <c r="XE615" s="175"/>
      <c r="XF615" s="175"/>
      <c r="XG615" s="175"/>
      <c r="XH615" s="175"/>
      <c r="XI615" s="175"/>
      <c r="XJ615" s="175"/>
      <c r="XK615" s="175"/>
      <c r="XL615" s="175"/>
      <c r="XM615" s="175"/>
      <c r="XN615" s="175"/>
      <c r="XO615" s="175"/>
      <c r="XP615" s="175"/>
      <c r="XQ615" s="175"/>
      <c r="XR615" s="175"/>
      <c r="XS615" s="175"/>
      <c r="XT615" s="175"/>
      <c r="XU615" s="175"/>
      <c r="XV615" s="175"/>
      <c r="XW615" s="175"/>
      <c r="XX615" s="175"/>
      <c r="XY615" s="175"/>
      <c r="XZ615" s="175"/>
      <c r="YA615" s="175"/>
      <c r="YB615" s="175"/>
      <c r="YC615" s="175"/>
      <c r="YD615" s="175"/>
      <c r="YE615" s="175"/>
      <c r="YF615" s="175"/>
      <c r="YG615" s="175"/>
      <c r="YH615" s="175"/>
      <c r="YI615" s="175"/>
      <c r="YJ615" s="175"/>
      <c r="YK615" s="175"/>
      <c r="YL615" s="175"/>
      <c r="YM615" s="175"/>
      <c r="YN615" s="175"/>
      <c r="YO615" s="175"/>
      <c r="YP615" s="175"/>
      <c r="YQ615" s="175"/>
      <c r="YR615" s="175"/>
      <c r="YS615" s="175"/>
      <c r="YT615" s="175"/>
      <c r="YU615" s="175"/>
      <c r="YV615" s="175"/>
      <c r="YW615" s="175"/>
      <c r="YX615" s="175"/>
      <c r="YY615" s="175"/>
      <c r="YZ615" s="175"/>
      <c r="ZA615" s="175"/>
      <c r="ZB615" s="175"/>
      <c r="ZC615" s="175"/>
      <c r="ZD615" s="175"/>
      <c r="ZE615" s="175"/>
      <c r="ZF615" s="175"/>
      <c r="ZG615" s="175"/>
      <c r="ZH615" s="175"/>
      <c r="ZI615" s="175"/>
      <c r="ZJ615" s="175"/>
      <c r="ZK615" s="175"/>
      <c r="ZL615" s="175"/>
      <c r="ZM615" s="175"/>
      <c r="ZN615" s="175"/>
      <c r="ZO615" s="175"/>
      <c r="ZP615" s="175"/>
      <c r="ZQ615" s="175"/>
      <c r="ZR615" s="175"/>
      <c r="ZS615" s="175"/>
      <c r="ZT615" s="175"/>
      <c r="ZU615" s="175"/>
      <c r="ZV615" s="175"/>
      <c r="ZW615" s="175"/>
      <c r="ZX615" s="175"/>
      <c r="ZY615" s="175"/>
      <c r="ZZ615" s="175"/>
      <c r="AAA615" s="175"/>
      <c r="AAB615" s="175"/>
      <c r="AAC615" s="175"/>
      <c r="AAD615" s="175"/>
      <c r="AAE615" s="175"/>
      <c r="AAF615" s="175"/>
      <c r="AAG615" s="175"/>
      <c r="AAH615" s="175"/>
      <c r="AAI615" s="175"/>
      <c r="AAJ615" s="175"/>
      <c r="AAK615" s="175"/>
      <c r="AAL615" s="175"/>
      <c r="AAM615" s="175"/>
      <c r="AAN615" s="175"/>
      <c r="AAO615" s="175"/>
      <c r="AAP615" s="175"/>
      <c r="AAQ615" s="175"/>
      <c r="AAR615" s="175"/>
      <c r="AAS615" s="175"/>
      <c r="AAT615" s="175"/>
      <c r="AAU615" s="175"/>
      <c r="AAV615" s="175"/>
      <c r="AAW615" s="175"/>
      <c r="AAX615" s="175"/>
      <c r="AAY615" s="175"/>
      <c r="AAZ615" s="175"/>
      <c r="ABA615" s="175"/>
      <c r="ABB615" s="175"/>
      <c r="ABC615" s="175"/>
      <c r="ABD615" s="175"/>
      <c r="ABE615" s="175"/>
      <c r="ABF615" s="175"/>
      <c r="ABG615" s="175"/>
      <c r="ABH615" s="175"/>
      <c r="ABI615" s="175"/>
      <c r="ABJ615" s="175"/>
      <c r="ABK615" s="175"/>
      <c r="ABL615" s="175"/>
      <c r="ABM615" s="175"/>
      <c r="ABN615" s="175"/>
      <c r="ABO615" s="175"/>
      <c r="ABP615" s="175"/>
      <c r="ABQ615" s="175"/>
      <c r="ABR615" s="175"/>
      <c r="ABS615" s="175"/>
      <c r="ABT615" s="175"/>
      <c r="ABU615" s="175"/>
      <c r="ABV615" s="175"/>
      <c r="ABW615" s="175"/>
      <c r="ABX615" s="175"/>
      <c r="ABY615" s="175"/>
      <c r="ABZ615" s="175"/>
      <c r="ACA615" s="175"/>
      <c r="ACB615" s="175"/>
      <c r="ACC615" s="175"/>
      <c r="ACD615" s="175"/>
      <c r="ACE615" s="175"/>
      <c r="ACF615" s="175"/>
      <c r="ACG615" s="175"/>
      <c r="ACH615" s="175"/>
      <c r="ACI615" s="175"/>
      <c r="ACJ615" s="175"/>
      <c r="ACK615" s="175"/>
      <c r="ACL615" s="175"/>
      <c r="ACM615" s="175"/>
      <c r="ACN615" s="175"/>
      <c r="ACO615" s="175"/>
      <c r="ACP615" s="175"/>
      <c r="ACQ615" s="175"/>
      <c r="ACR615" s="175"/>
      <c r="ACS615" s="175"/>
      <c r="ACT615" s="175"/>
      <c r="ACU615" s="175"/>
      <c r="ACV615" s="175"/>
      <c r="ACW615" s="175"/>
      <c r="ACX615" s="175"/>
      <c r="ACY615" s="175"/>
      <c r="ACZ615" s="175"/>
      <c r="ADA615" s="175"/>
      <c r="ADB615" s="175"/>
      <c r="ADC615" s="175"/>
      <c r="ADD615" s="175"/>
      <c r="ADE615" s="175"/>
      <c r="ADF615" s="175"/>
      <c r="ADG615" s="175"/>
      <c r="ADH615" s="175"/>
      <c r="ADI615" s="175"/>
      <c r="ADJ615" s="175"/>
      <c r="ADK615" s="175"/>
      <c r="ADL615" s="175"/>
      <c r="ADM615" s="175"/>
      <c r="ADN615" s="175"/>
      <c r="ADO615" s="175"/>
      <c r="ADP615" s="175"/>
      <c r="ADQ615" s="175"/>
      <c r="ADR615" s="175"/>
      <c r="ADS615" s="175"/>
      <c r="ADT615" s="175"/>
      <c r="ADU615" s="175"/>
      <c r="ADV615" s="175"/>
      <c r="ADW615" s="175"/>
      <c r="ADX615" s="175"/>
      <c r="ADY615" s="175"/>
      <c r="ADZ615" s="175"/>
      <c r="AEA615" s="175"/>
      <c r="AEB615" s="175"/>
      <c r="AEC615" s="175"/>
      <c r="AED615" s="175"/>
      <c r="AEE615" s="175"/>
      <c r="AEF615" s="175"/>
      <c r="AEG615" s="175"/>
      <c r="AEH615" s="175"/>
      <c r="AEI615" s="175"/>
      <c r="AEJ615" s="175"/>
      <c r="AEK615" s="175"/>
      <c r="AEL615" s="175"/>
      <c r="AEM615" s="175"/>
      <c r="AEN615" s="175"/>
      <c r="AEO615" s="175"/>
      <c r="AEP615" s="175"/>
      <c r="AEQ615" s="175"/>
      <c r="AER615" s="175"/>
      <c r="AES615" s="175"/>
      <c r="AET615" s="175"/>
      <c r="AEU615" s="175"/>
      <c r="AEV615" s="175"/>
      <c r="AEW615" s="175"/>
      <c r="AEX615" s="175"/>
      <c r="AEY615" s="175"/>
      <c r="AEZ615" s="175"/>
      <c r="AFA615" s="175"/>
      <c r="AFB615" s="175"/>
      <c r="AFC615" s="175"/>
      <c r="AFD615" s="175"/>
      <c r="AFE615" s="175"/>
      <c r="AFF615" s="175"/>
      <c r="AFG615" s="175"/>
      <c r="AFH615" s="175"/>
      <c r="AFI615" s="175"/>
      <c r="AFJ615" s="175"/>
      <c r="AFK615" s="175"/>
      <c r="AFL615" s="175"/>
      <c r="AFM615" s="175"/>
      <c r="AFN615" s="175"/>
      <c r="AFO615" s="175"/>
      <c r="AFP615" s="175"/>
      <c r="AFQ615" s="175"/>
      <c r="AFR615" s="175"/>
      <c r="AFS615" s="175"/>
      <c r="AFT615" s="175"/>
      <c r="AFU615" s="175"/>
      <c r="AFV615" s="175"/>
      <c r="AFW615" s="175"/>
      <c r="AFX615" s="175"/>
      <c r="AFY615" s="175"/>
      <c r="AFZ615" s="175"/>
      <c r="AGA615" s="175"/>
      <c r="AGB615" s="175"/>
      <c r="AGC615" s="175"/>
      <c r="AGD615" s="175"/>
      <c r="AGE615" s="175"/>
      <c r="AGF615" s="175"/>
      <c r="AGG615" s="175"/>
      <c r="AGH615" s="175"/>
      <c r="AGI615" s="175"/>
      <c r="AGJ615" s="175"/>
      <c r="AGK615" s="175"/>
      <c r="AGL615" s="175"/>
      <c r="AGM615" s="175"/>
      <c r="AGN615" s="175"/>
      <c r="AGO615" s="175"/>
      <c r="AGP615" s="175"/>
      <c r="AGQ615" s="175"/>
      <c r="AGR615" s="175"/>
      <c r="AGS615" s="175"/>
      <c r="AGT615" s="175"/>
      <c r="AGU615" s="175"/>
      <c r="AGV615" s="175"/>
      <c r="AGW615" s="175"/>
      <c r="AGX615" s="175"/>
      <c r="AGY615" s="175"/>
      <c r="AGZ615" s="175"/>
      <c r="AHA615" s="175"/>
      <c r="AHB615" s="175"/>
      <c r="AHC615" s="175"/>
      <c r="AHD615" s="175"/>
      <c r="AHE615" s="175"/>
      <c r="AHF615" s="175"/>
      <c r="AHG615" s="175"/>
      <c r="AHH615" s="175"/>
      <c r="AHI615" s="175"/>
      <c r="AHJ615" s="175"/>
      <c r="AHK615" s="175"/>
      <c r="AHL615" s="175"/>
      <c r="AHM615" s="175"/>
      <c r="AHN615" s="175"/>
      <c r="AHO615" s="175"/>
      <c r="AHP615" s="175"/>
      <c r="AHQ615" s="175"/>
      <c r="AHR615" s="175"/>
      <c r="AHS615" s="175"/>
      <c r="AHT615" s="175"/>
      <c r="AHU615" s="175"/>
      <c r="AHV615" s="175"/>
      <c r="AHW615" s="175"/>
      <c r="AHX615" s="175"/>
      <c r="AHY615" s="175"/>
      <c r="AHZ615" s="175"/>
      <c r="AIA615" s="175"/>
      <c r="AIB615" s="175"/>
      <c r="AIC615" s="175"/>
      <c r="AID615" s="175"/>
      <c r="AIE615" s="175"/>
      <c r="AIF615" s="175"/>
      <c r="AIG615" s="175"/>
      <c r="AIH615" s="175"/>
      <c r="AII615" s="175"/>
      <c r="AIJ615" s="175"/>
      <c r="AIK615" s="175"/>
      <c r="AIL615" s="175"/>
      <c r="AIM615" s="175"/>
      <c r="AIN615" s="175"/>
      <c r="AIO615" s="175"/>
      <c r="AIP615" s="175"/>
      <c r="AIQ615" s="175"/>
      <c r="AIR615" s="175"/>
      <c r="AIS615" s="175"/>
      <c r="AIT615" s="175"/>
      <c r="AIU615" s="175"/>
      <c r="AIV615" s="175"/>
      <c r="AIW615" s="175"/>
      <c r="AIX615" s="175"/>
      <c r="AIY615" s="175"/>
      <c r="AIZ615" s="175"/>
      <c r="AJA615" s="175"/>
      <c r="AJB615" s="175"/>
      <c r="AJC615" s="175"/>
      <c r="AJD615" s="175"/>
      <c r="AJE615" s="175"/>
      <c r="AJF615" s="175"/>
      <c r="AJG615" s="175"/>
      <c r="AJH615" s="175"/>
      <c r="AJI615" s="175"/>
      <c r="AJJ615" s="175"/>
      <c r="AJK615" s="175"/>
      <c r="AJL615" s="175"/>
      <c r="AJM615" s="175"/>
      <c r="AJN615" s="175"/>
      <c r="AJO615" s="175"/>
      <c r="AJP615" s="175"/>
      <c r="AJQ615" s="175"/>
      <c r="AJR615" s="175"/>
      <c r="AJS615" s="175"/>
      <c r="AJT615" s="175"/>
      <c r="AJU615" s="175"/>
      <c r="AJV615" s="175"/>
      <c r="AJW615" s="175"/>
      <c r="AJX615" s="175"/>
      <c r="AJY615" s="175"/>
      <c r="AJZ615" s="175"/>
      <c r="AKA615" s="175"/>
      <c r="AKB615" s="175"/>
      <c r="AKC615" s="175"/>
      <c r="AKD615" s="175"/>
      <c r="AKE615" s="175"/>
      <c r="AKF615" s="175"/>
      <c r="AKG615" s="175"/>
      <c r="AKH615" s="175"/>
      <c r="AKI615" s="175"/>
      <c r="AKJ615" s="175"/>
      <c r="AKK615" s="175"/>
      <c r="AKL615" s="175"/>
      <c r="AKM615" s="175"/>
      <c r="AKN615" s="175"/>
      <c r="AKO615" s="175"/>
      <c r="AKP615" s="175"/>
      <c r="AKQ615" s="175"/>
      <c r="AKR615" s="175"/>
      <c r="AKS615" s="175"/>
      <c r="AKT615" s="175"/>
      <c r="AKU615" s="175"/>
      <c r="AKV615" s="175"/>
      <c r="AKW615" s="175"/>
      <c r="AKX615" s="175"/>
      <c r="AKY615" s="175"/>
      <c r="AKZ615" s="175"/>
      <c r="ALA615" s="175"/>
      <c r="ALB615" s="175"/>
      <c r="ALC615" s="175"/>
      <c r="ALD615" s="175"/>
      <c r="ALE615" s="175"/>
      <c r="ALF615" s="175"/>
      <c r="ALG615" s="175"/>
      <c r="ALH615" s="175"/>
      <c r="ALI615" s="175"/>
      <c r="ALJ615" s="175"/>
      <c r="ALK615" s="175"/>
      <c r="ALL615" s="175"/>
      <c r="ALM615" s="175"/>
      <c r="ALN615" s="175"/>
      <c r="ALO615" s="175"/>
      <c r="ALP615" s="175"/>
      <c r="ALQ615" s="175"/>
      <c r="ALR615" s="175"/>
      <c r="ALS615" s="175"/>
      <c r="ALT615" s="175"/>
      <c r="ALU615" s="175"/>
      <c r="ALV615" s="175"/>
      <c r="ALW615" s="175"/>
      <c r="ALX615" s="175"/>
      <c r="ALY615" s="175"/>
      <c r="ALZ615" s="175"/>
      <c r="AMA615" s="175"/>
      <c r="AMB615" s="175"/>
      <c r="AMC615" s="175"/>
      <c r="AMD615" s="175"/>
      <c r="AME615" s="175"/>
      <c r="AMF615" s="175"/>
      <c r="AMG615" s="175"/>
      <c r="AMH615" s="175"/>
      <c r="AMI615" s="175"/>
      <c r="AMJ615" s="175"/>
      <c r="AMK615" s="175"/>
      <c r="AML615" s="175"/>
      <c r="AMM615" s="175"/>
      <c r="AMN615" s="175"/>
      <c r="AMO615" s="175"/>
      <c r="AMP615" s="175"/>
      <c r="AMQ615" s="175"/>
      <c r="AMR615" s="175"/>
      <c r="AMS615" s="175"/>
      <c r="AMT615" s="175"/>
      <c r="AMU615" s="175"/>
      <c r="AMV615" s="175"/>
      <c r="AMW615" s="175"/>
      <c r="AMX615" s="175"/>
      <c r="AMY615" s="175"/>
      <c r="AMZ615" s="175"/>
      <c r="ANA615" s="175"/>
      <c r="ANB615" s="175"/>
      <c r="ANC615" s="175"/>
      <c r="AND615" s="175"/>
      <c r="ANE615" s="175"/>
      <c r="ANF615" s="175"/>
      <c r="ANG615" s="175"/>
      <c r="ANH615" s="175"/>
      <c r="ANI615" s="175"/>
      <c r="ANJ615" s="175"/>
      <c r="ANK615" s="175"/>
      <c r="ANL615" s="175"/>
      <c r="ANM615" s="175"/>
      <c r="ANN615" s="175"/>
      <c r="ANO615" s="175"/>
      <c r="ANP615" s="175"/>
      <c r="ANQ615" s="175"/>
      <c r="ANR615" s="175"/>
      <c r="ANS615" s="175"/>
      <c r="ANT615" s="175"/>
      <c r="ANU615" s="175"/>
      <c r="ANV615" s="175"/>
      <c r="ANW615" s="175"/>
      <c r="ANX615" s="175"/>
      <c r="ANY615" s="175"/>
      <c r="ANZ615" s="175"/>
      <c r="AOA615" s="175"/>
      <c r="AOB615" s="175"/>
      <c r="AOC615" s="175"/>
      <c r="AOD615" s="175"/>
      <c r="AOE615" s="175"/>
      <c r="AOF615" s="175"/>
      <c r="AOG615" s="175"/>
      <c r="AOH615" s="175"/>
      <c r="AOI615" s="175"/>
      <c r="AOJ615" s="175"/>
      <c r="AOK615" s="175"/>
      <c r="AOL615" s="175"/>
      <c r="AOM615" s="175"/>
      <c r="AON615" s="175"/>
      <c r="AOO615" s="175"/>
      <c r="AOP615" s="175"/>
      <c r="AOQ615" s="175"/>
      <c r="AOR615" s="175"/>
      <c r="AOS615" s="175"/>
      <c r="AOT615" s="175"/>
      <c r="AOU615" s="175"/>
      <c r="AOV615" s="175"/>
      <c r="AOW615" s="175"/>
      <c r="AOX615" s="175"/>
      <c r="AOY615" s="175"/>
      <c r="AOZ615" s="175"/>
      <c r="APA615" s="175"/>
      <c r="APB615" s="175"/>
      <c r="APC615" s="175"/>
      <c r="APD615" s="175"/>
      <c r="APE615" s="175"/>
      <c r="APF615" s="175"/>
      <c r="APG615" s="175"/>
      <c r="APH615" s="175"/>
      <c r="API615" s="175"/>
      <c r="APJ615" s="175"/>
      <c r="APK615" s="175"/>
      <c r="APL615" s="175"/>
      <c r="APM615" s="175"/>
      <c r="APN615" s="175"/>
      <c r="APO615" s="175"/>
      <c r="APP615" s="175"/>
      <c r="APQ615" s="175"/>
      <c r="APR615" s="175"/>
      <c r="APS615" s="175"/>
      <c r="APT615" s="175"/>
      <c r="APU615" s="175"/>
      <c r="APV615" s="175"/>
      <c r="APW615" s="175"/>
      <c r="APX615" s="175"/>
      <c r="APY615" s="175"/>
      <c r="APZ615" s="175"/>
      <c r="AQA615" s="175"/>
      <c r="AQB615" s="175"/>
      <c r="AQC615" s="175"/>
      <c r="AQD615" s="175"/>
      <c r="AQE615" s="175"/>
      <c r="AQF615" s="175"/>
      <c r="AQG615" s="175"/>
      <c r="AQH615" s="175"/>
      <c r="AQI615" s="175"/>
      <c r="AQJ615" s="175"/>
      <c r="AQK615" s="175"/>
      <c r="AQL615" s="175"/>
      <c r="AQM615" s="175"/>
      <c r="AQN615" s="175"/>
      <c r="AQO615" s="175"/>
      <c r="AQP615" s="175"/>
      <c r="AQQ615" s="175"/>
      <c r="AQR615" s="175"/>
      <c r="AQS615" s="175"/>
      <c r="AQT615" s="175"/>
      <c r="AQU615" s="175"/>
      <c r="AQV615" s="175"/>
      <c r="AQW615" s="175"/>
      <c r="AQX615" s="175"/>
      <c r="AQY615" s="175"/>
      <c r="AQZ615" s="175"/>
      <c r="ARA615" s="175"/>
      <c r="ARB615" s="175"/>
      <c r="ARC615" s="175"/>
      <c r="ARD615" s="175"/>
      <c r="ARE615" s="175"/>
      <c r="ARF615" s="175"/>
      <c r="ARG615" s="175"/>
      <c r="ARH615" s="175"/>
      <c r="ARI615" s="175"/>
      <c r="ARJ615" s="175"/>
      <c r="ARK615" s="175"/>
      <c r="ARL615" s="175"/>
      <c r="ARM615" s="175"/>
      <c r="ARN615" s="175"/>
      <c r="ARO615" s="175"/>
      <c r="ARP615" s="175"/>
      <c r="ARQ615" s="175"/>
      <c r="ARR615" s="175"/>
      <c r="ARS615" s="175"/>
      <c r="ART615" s="175"/>
      <c r="ARU615" s="175"/>
      <c r="ARV615" s="175"/>
      <c r="ARW615" s="175"/>
      <c r="ARX615" s="175"/>
      <c r="ARY615" s="175"/>
      <c r="ARZ615" s="175"/>
      <c r="ASA615" s="175"/>
      <c r="ASB615" s="175"/>
      <c r="ASC615" s="175"/>
      <c r="ASD615" s="175"/>
      <c r="ASE615" s="175"/>
      <c r="ASF615" s="175"/>
      <c r="ASG615" s="175"/>
      <c r="ASH615" s="175"/>
      <c r="ASI615" s="175"/>
      <c r="ASJ615" s="175"/>
      <c r="ASK615" s="175"/>
      <c r="ASL615" s="175"/>
      <c r="ASM615" s="175"/>
      <c r="ASN615" s="175"/>
      <c r="ASO615" s="175"/>
      <c r="ASP615" s="175"/>
      <c r="ASQ615" s="175"/>
      <c r="ASR615" s="175"/>
      <c r="ASS615" s="175"/>
      <c r="AST615" s="175"/>
      <c r="ASU615" s="175"/>
      <c r="ASV615" s="175"/>
      <c r="ASW615" s="175"/>
      <c r="ASX615" s="175"/>
      <c r="ASY615" s="175"/>
      <c r="ASZ615" s="175"/>
      <c r="ATA615" s="175"/>
      <c r="ATB615" s="175"/>
      <c r="ATC615" s="175"/>
      <c r="ATD615" s="175"/>
      <c r="ATE615" s="175"/>
      <c r="ATF615" s="175"/>
      <c r="ATG615" s="175"/>
      <c r="ATH615" s="175"/>
      <c r="ATI615" s="175"/>
      <c r="ATJ615" s="175"/>
      <c r="ATK615" s="175"/>
      <c r="ATL615" s="175"/>
      <c r="ATM615" s="175"/>
      <c r="ATN615" s="175"/>
      <c r="ATO615" s="175"/>
      <c r="ATP615" s="175"/>
      <c r="ATQ615" s="175"/>
      <c r="ATR615" s="175"/>
      <c r="ATS615" s="175"/>
      <c r="ATT615" s="175"/>
      <c r="ATU615" s="175"/>
      <c r="ATV615" s="175"/>
      <c r="ATW615" s="175"/>
      <c r="ATX615" s="175"/>
      <c r="ATY615" s="175"/>
      <c r="ATZ615" s="175"/>
      <c r="AUA615" s="175"/>
      <c r="AUB615" s="175"/>
      <c r="AUC615" s="175"/>
      <c r="AUD615" s="175"/>
      <c r="AUE615" s="175"/>
      <c r="AUF615" s="175"/>
      <c r="AUG615" s="175"/>
      <c r="AUH615" s="175"/>
      <c r="AUI615" s="175"/>
      <c r="AUJ615" s="175"/>
      <c r="AUK615" s="175"/>
      <c r="AUL615" s="175"/>
      <c r="AUM615" s="175"/>
      <c r="AUN615" s="175"/>
      <c r="AUO615" s="175"/>
      <c r="AUP615" s="175"/>
      <c r="AUQ615" s="175"/>
      <c r="AUR615" s="175"/>
      <c r="AUS615" s="175"/>
      <c r="AUT615" s="175"/>
      <c r="AUU615" s="175"/>
      <c r="AUV615" s="175"/>
      <c r="AUW615" s="175"/>
      <c r="AUX615" s="175"/>
      <c r="AUY615" s="175"/>
      <c r="AUZ615" s="175"/>
      <c r="AVA615" s="175"/>
      <c r="AVB615" s="175"/>
      <c r="AVC615" s="175"/>
      <c r="AVD615" s="175"/>
      <c r="AVE615" s="175"/>
      <c r="AVF615" s="175"/>
      <c r="AVG615" s="175"/>
      <c r="AVH615" s="175"/>
      <c r="AVI615" s="175"/>
      <c r="AVJ615" s="175"/>
      <c r="AVK615" s="175"/>
      <c r="AVL615" s="175"/>
      <c r="AVM615" s="175"/>
      <c r="AVN615" s="175"/>
      <c r="AVO615" s="175"/>
      <c r="AVP615" s="175"/>
      <c r="AVQ615" s="175"/>
      <c r="AVR615" s="175"/>
      <c r="AVS615" s="175"/>
      <c r="AVT615" s="175"/>
      <c r="AVU615" s="175"/>
      <c r="AVV615" s="175"/>
      <c r="AVW615" s="175"/>
      <c r="AVX615" s="175"/>
      <c r="AVY615" s="175"/>
      <c r="AVZ615" s="175"/>
      <c r="AWA615" s="175"/>
      <c r="AWB615" s="175"/>
      <c r="AWC615" s="175"/>
      <c r="AWD615" s="175"/>
      <c r="AWE615" s="175"/>
      <c r="AWF615" s="175"/>
      <c r="AWG615" s="175"/>
      <c r="AWH615" s="175"/>
      <c r="AWI615" s="175"/>
      <c r="AWJ615" s="175"/>
      <c r="AWK615" s="175"/>
      <c r="AWL615" s="175"/>
      <c r="AWM615" s="175"/>
      <c r="AWN615" s="175"/>
      <c r="AWO615" s="175"/>
      <c r="AWP615" s="175"/>
      <c r="AWQ615" s="175"/>
      <c r="AWR615" s="175"/>
      <c r="AWS615" s="175"/>
      <c r="AWT615" s="175"/>
      <c r="AWU615" s="175"/>
      <c r="AWV615" s="175"/>
      <c r="AWW615" s="175"/>
      <c r="AWX615" s="175"/>
      <c r="AWY615" s="175"/>
      <c r="AWZ615" s="175"/>
      <c r="AXA615" s="175"/>
      <c r="AXB615" s="175"/>
      <c r="AXC615" s="175"/>
      <c r="AXD615" s="175"/>
      <c r="AXE615" s="175"/>
      <c r="AXF615" s="175"/>
      <c r="AXG615" s="175"/>
      <c r="AXH615" s="175"/>
      <c r="AXI615" s="175"/>
      <c r="AXJ615" s="175"/>
      <c r="AXK615" s="175"/>
      <c r="AXL615" s="175"/>
      <c r="AXM615" s="175"/>
      <c r="AXN615" s="175"/>
      <c r="AXO615" s="175"/>
      <c r="AXP615" s="175"/>
      <c r="AXQ615" s="175"/>
      <c r="AXR615" s="175"/>
      <c r="AXS615" s="175"/>
      <c r="AXT615" s="175"/>
      <c r="AXU615" s="175"/>
      <c r="AXV615" s="175"/>
      <c r="AXW615" s="175"/>
      <c r="AXX615" s="175"/>
      <c r="AXY615" s="175"/>
      <c r="AXZ615" s="175"/>
      <c r="AYA615" s="175"/>
      <c r="AYB615" s="175"/>
      <c r="AYC615" s="175"/>
      <c r="AYD615" s="175"/>
      <c r="AYE615" s="175"/>
      <c r="AYF615" s="175"/>
      <c r="AYG615" s="175"/>
      <c r="AYH615" s="175"/>
      <c r="AYI615" s="175"/>
      <c r="AYJ615" s="175"/>
      <c r="AYK615" s="175"/>
      <c r="AYL615" s="175"/>
      <c r="AYM615" s="175"/>
      <c r="AYN615" s="175"/>
      <c r="AYO615" s="175"/>
      <c r="AYP615" s="175"/>
      <c r="AYQ615" s="175"/>
      <c r="AYR615" s="175"/>
      <c r="AYS615" s="175"/>
      <c r="AYT615" s="175"/>
      <c r="AYU615" s="175"/>
      <c r="AYV615" s="175"/>
      <c r="AYW615" s="175"/>
      <c r="AYX615" s="175"/>
      <c r="AYY615" s="175"/>
      <c r="AYZ615" s="175"/>
      <c r="AZA615" s="175"/>
      <c r="AZB615" s="175"/>
      <c r="AZC615" s="175"/>
      <c r="AZD615" s="175"/>
      <c r="AZE615" s="175"/>
      <c r="AZF615" s="175"/>
      <c r="AZG615" s="175"/>
      <c r="AZH615" s="175"/>
      <c r="AZI615" s="175"/>
      <c r="AZJ615" s="175"/>
      <c r="AZK615" s="175"/>
      <c r="AZL615" s="175"/>
      <c r="AZM615" s="175"/>
      <c r="AZN615" s="175"/>
      <c r="AZO615" s="175"/>
      <c r="AZP615" s="175"/>
      <c r="AZQ615" s="175"/>
      <c r="AZR615" s="175"/>
      <c r="AZS615" s="175"/>
      <c r="AZT615" s="175"/>
      <c r="AZU615" s="175"/>
      <c r="AZV615" s="175"/>
      <c r="AZW615" s="175"/>
      <c r="AZX615" s="175"/>
      <c r="AZY615" s="175"/>
      <c r="AZZ615" s="175"/>
      <c r="BAA615" s="175"/>
      <c r="BAB615" s="175"/>
      <c r="BAC615" s="175"/>
      <c r="BAD615" s="175"/>
      <c r="BAE615" s="175"/>
      <c r="BAF615" s="175"/>
      <c r="BAG615" s="175"/>
      <c r="BAH615" s="175"/>
      <c r="BAI615" s="175"/>
      <c r="BAJ615" s="175"/>
      <c r="BAK615" s="175"/>
      <c r="BAL615" s="175"/>
      <c r="BAM615" s="175"/>
      <c r="BAN615" s="175"/>
      <c r="BAO615" s="175"/>
      <c r="BAP615" s="175"/>
      <c r="BAQ615" s="175"/>
      <c r="BAR615" s="175"/>
      <c r="BAS615" s="175"/>
      <c r="BAT615" s="175"/>
      <c r="BAU615" s="175"/>
      <c r="BAV615" s="175"/>
      <c r="BAW615" s="175"/>
      <c r="BAX615" s="175"/>
      <c r="BAY615" s="175"/>
      <c r="BAZ615" s="175"/>
      <c r="BBA615" s="175"/>
      <c r="BBB615" s="175"/>
      <c r="BBC615" s="175"/>
      <c r="BBD615" s="175"/>
      <c r="BBE615" s="175"/>
      <c r="BBF615" s="175"/>
      <c r="BBG615" s="175"/>
      <c r="BBH615" s="175"/>
      <c r="BBI615" s="175"/>
      <c r="BBJ615" s="175"/>
      <c r="BBK615" s="175"/>
      <c r="BBL615" s="175"/>
      <c r="BBM615" s="175"/>
      <c r="BBN615" s="175"/>
      <c r="BBO615" s="175"/>
      <c r="BBP615" s="175"/>
      <c r="BBQ615" s="175"/>
      <c r="BBR615" s="175"/>
      <c r="BBS615" s="175"/>
      <c r="BBT615" s="175"/>
      <c r="BBU615" s="175"/>
      <c r="BBV615" s="175"/>
      <c r="BBW615" s="175"/>
      <c r="BBX615" s="175"/>
      <c r="BBY615" s="175"/>
      <c r="BBZ615" s="175"/>
      <c r="BCA615" s="175"/>
      <c r="BCB615" s="175"/>
      <c r="BCC615" s="175"/>
      <c r="BCD615" s="175"/>
      <c r="BCE615" s="175"/>
      <c r="BCF615" s="175"/>
      <c r="BCG615" s="175"/>
      <c r="BCH615" s="175"/>
      <c r="BCI615" s="175"/>
      <c r="BCJ615" s="175"/>
      <c r="BCK615" s="175"/>
      <c r="BCL615" s="175"/>
      <c r="BCM615" s="175"/>
      <c r="BCN615" s="175"/>
      <c r="BCO615" s="175"/>
      <c r="BCP615" s="175"/>
      <c r="BCQ615" s="175"/>
      <c r="BCR615" s="175"/>
      <c r="BCS615" s="175"/>
      <c r="BCT615" s="175"/>
      <c r="BCU615" s="175"/>
      <c r="BCV615" s="175"/>
      <c r="BCW615" s="175"/>
      <c r="BCX615" s="175"/>
      <c r="BCY615" s="175"/>
      <c r="BCZ615" s="175"/>
      <c r="BDA615" s="175"/>
      <c r="BDB615" s="175"/>
      <c r="BDC615" s="175"/>
      <c r="BDD615" s="175"/>
      <c r="BDE615" s="175"/>
      <c r="BDF615" s="175"/>
      <c r="BDG615" s="175"/>
      <c r="BDH615" s="175"/>
      <c r="BDI615" s="175"/>
      <c r="BDJ615" s="175"/>
      <c r="BDK615" s="175"/>
      <c r="BDL615" s="175"/>
      <c r="BDM615" s="175"/>
      <c r="BDN615" s="175"/>
      <c r="BDO615" s="175"/>
      <c r="BDP615" s="175"/>
      <c r="BDQ615" s="175"/>
      <c r="BDR615" s="175"/>
      <c r="BDS615" s="175"/>
      <c r="BDT615" s="175"/>
      <c r="BDU615" s="175"/>
      <c r="BDV615" s="175"/>
      <c r="BDW615" s="175"/>
      <c r="BDX615" s="175"/>
      <c r="BDY615" s="175"/>
      <c r="BDZ615" s="175"/>
      <c r="BEA615" s="175"/>
      <c r="BEB615" s="175"/>
      <c r="BEC615" s="175"/>
      <c r="BED615" s="175"/>
      <c r="BEE615" s="175"/>
      <c r="BEF615" s="175"/>
      <c r="BEG615" s="175"/>
      <c r="BEH615" s="175"/>
      <c r="BEI615" s="175"/>
      <c r="BEJ615" s="175"/>
      <c r="BEK615" s="175"/>
      <c r="BEL615" s="175"/>
      <c r="BEM615" s="175"/>
      <c r="BEN615" s="175"/>
      <c r="BEO615" s="175"/>
      <c r="BEP615" s="175"/>
      <c r="BEQ615" s="175"/>
      <c r="BER615" s="175"/>
      <c r="BES615" s="175"/>
      <c r="BET615" s="175"/>
      <c r="BEU615" s="175"/>
      <c r="BEV615" s="175"/>
      <c r="BEW615" s="175"/>
      <c r="BEX615" s="175"/>
      <c r="BEY615" s="175"/>
      <c r="BEZ615" s="175"/>
      <c r="BFA615" s="175"/>
      <c r="BFB615" s="175"/>
      <c r="BFC615" s="175"/>
      <c r="BFD615" s="175"/>
      <c r="BFE615" s="175"/>
      <c r="BFF615" s="175"/>
      <c r="BFG615" s="175"/>
      <c r="BFH615" s="175"/>
      <c r="BFI615" s="175"/>
      <c r="BFJ615" s="175"/>
      <c r="BFK615" s="175"/>
      <c r="BFL615" s="175"/>
      <c r="BFM615" s="175"/>
      <c r="BFN615" s="175"/>
      <c r="BFO615" s="175"/>
      <c r="BFP615" s="175"/>
      <c r="BFQ615" s="175"/>
      <c r="BFR615" s="175"/>
      <c r="BFS615" s="175"/>
      <c r="BFT615" s="175"/>
      <c r="BFU615" s="175"/>
      <c r="BFV615" s="175"/>
      <c r="BFW615" s="175"/>
      <c r="BFX615" s="175"/>
      <c r="BFY615" s="175"/>
      <c r="BFZ615" s="175"/>
      <c r="BGA615" s="175"/>
      <c r="BGB615" s="175"/>
      <c r="BGC615" s="175"/>
      <c r="BGD615" s="175"/>
      <c r="BGE615" s="175"/>
      <c r="BGF615" s="175"/>
      <c r="BGG615" s="175"/>
      <c r="BGH615" s="175"/>
      <c r="BGI615" s="175"/>
      <c r="BGJ615" s="175"/>
      <c r="BGK615" s="175"/>
      <c r="BGL615" s="175"/>
      <c r="BGM615" s="175"/>
      <c r="BGN615" s="175"/>
      <c r="BGO615" s="175"/>
      <c r="BGP615" s="175"/>
      <c r="BGQ615" s="175"/>
      <c r="BGR615" s="175"/>
      <c r="BGS615" s="175"/>
      <c r="BGT615" s="175"/>
      <c r="BGU615" s="175"/>
      <c r="BGV615" s="175"/>
      <c r="BGW615" s="175"/>
      <c r="BGX615" s="175"/>
      <c r="BGY615" s="175"/>
      <c r="BGZ615" s="175"/>
      <c r="BHA615" s="175"/>
      <c r="BHB615" s="175"/>
      <c r="BHC615" s="175"/>
      <c r="BHD615" s="175"/>
      <c r="BHE615" s="175"/>
      <c r="BHF615" s="175"/>
      <c r="BHG615" s="175"/>
      <c r="BHH615" s="175"/>
      <c r="BHI615" s="175"/>
      <c r="BHJ615" s="175"/>
      <c r="BHK615" s="175"/>
      <c r="BHL615" s="175"/>
      <c r="BHM615" s="175"/>
      <c r="BHN615" s="175"/>
      <c r="BHO615" s="175"/>
      <c r="BHP615" s="175"/>
      <c r="BHQ615" s="175"/>
      <c r="BHR615" s="175"/>
      <c r="BHS615" s="175"/>
      <c r="BHT615" s="175"/>
      <c r="BHU615" s="175"/>
      <c r="BHV615" s="175"/>
      <c r="BHW615" s="175"/>
      <c r="BHX615" s="175"/>
      <c r="BHY615" s="175"/>
      <c r="BHZ615" s="175"/>
      <c r="BIA615" s="175"/>
      <c r="BIB615" s="175"/>
      <c r="BIC615" s="175"/>
      <c r="BID615" s="175"/>
      <c r="BIE615" s="175"/>
      <c r="BIF615" s="175"/>
      <c r="BIG615" s="175"/>
      <c r="BIH615" s="175"/>
      <c r="BII615" s="175"/>
      <c r="BIJ615" s="175"/>
      <c r="BIK615" s="175"/>
      <c r="BIL615" s="175"/>
      <c r="BIM615" s="175"/>
      <c r="BIN615" s="175"/>
      <c r="BIO615" s="175"/>
      <c r="BIP615" s="175"/>
      <c r="BIQ615" s="175"/>
      <c r="BIR615" s="175"/>
      <c r="BIS615" s="175"/>
      <c r="BIT615" s="175"/>
      <c r="BIU615" s="175"/>
      <c r="BIV615" s="175"/>
      <c r="BIW615" s="175"/>
      <c r="BIX615" s="175"/>
      <c r="BIY615" s="175"/>
      <c r="BIZ615" s="175"/>
      <c r="BJA615" s="175"/>
      <c r="BJB615" s="175"/>
      <c r="BJC615" s="175"/>
      <c r="BJD615" s="175"/>
      <c r="BJE615" s="175"/>
      <c r="BJF615" s="175"/>
      <c r="BJG615" s="175"/>
      <c r="BJH615" s="175"/>
      <c r="BJI615" s="175"/>
      <c r="BJJ615" s="175"/>
      <c r="BJK615" s="175"/>
      <c r="BJL615" s="175"/>
      <c r="BJM615" s="175"/>
      <c r="BJN615" s="175"/>
      <c r="BJO615" s="175"/>
      <c r="BJP615" s="175"/>
      <c r="BJQ615" s="175"/>
      <c r="BJR615" s="175"/>
      <c r="BJS615" s="175"/>
      <c r="BJT615" s="175"/>
      <c r="BJU615" s="175"/>
      <c r="BJV615" s="175"/>
      <c r="BJW615" s="175"/>
      <c r="BJX615" s="175"/>
      <c r="BJY615" s="175"/>
      <c r="BJZ615" s="175"/>
      <c r="BKA615" s="175"/>
      <c r="BKB615" s="175"/>
      <c r="BKC615" s="175"/>
      <c r="BKD615" s="175"/>
      <c r="BKE615" s="175"/>
      <c r="BKF615" s="175"/>
      <c r="BKG615" s="175"/>
      <c r="BKH615" s="175"/>
      <c r="BKI615" s="175"/>
      <c r="BKJ615" s="175"/>
      <c r="BKK615" s="175"/>
      <c r="BKL615" s="175"/>
      <c r="BKM615" s="175"/>
      <c r="BKN615" s="175"/>
      <c r="BKO615" s="175"/>
      <c r="BKP615" s="175"/>
      <c r="BKQ615" s="175"/>
      <c r="BKR615" s="175"/>
      <c r="BKS615" s="175"/>
      <c r="BKT615" s="175"/>
      <c r="BKU615" s="175"/>
      <c r="BKV615" s="175"/>
      <c r="BKW615" s="175"/>
      <c r="BKX615" s="175"/>
      <c r="BKY615" s="175"/>
      <c r="BKZ615" s="175"/>
      <c r="BLA615" s="175"/>
      <c r="BLB615" s="175"/>
      <c r="BLC615" s="175"/>
      <c r="BLD615" s="175"/>
      <c r="BLE615" s="175"/>
      <c r="BLF615" s="175"/>
      <c r="BLG615" s="175"/>
      <c r="BLH615" s="175"/>
      <c r="BLI615" s="175"/>
      <c r="BLJ615" s="175"/>
      <c r="BLK615" s="175"/>
      <c r="BLL615" s="175"/>
      <c r="BLM615" s="175"/>
      <c r="BLN615" s="175"/>
      <c r="BLO615" s="175"/>
      <c r="BLP615" s="175"/>
      <c r="BLQ615" s="175"/>
      <c r="BLR615" s="175"/>
      <c r="BLS615" s="175"/>
      <c r="BLT615" s="175"/>
      <c r="BLU615" s="175"/>
      <c r="BLV615" s="175"/>
      <c r="BLW615" s="175"/>
      <c r="BLX615" s="175"/>
      <c r="BLY615" s="175"/>
      <c r="BLZ615" s="175"/>
      <c r="BMA615" s="175"/>
      <c r="BMB615" s="175"/>
      <c r="BMC615" s="175"/>
      <c r="BMD615" s="175"/>
      <c r="BME615" s="175"/>
      <c r="BMF615" s="175"/>
      <c r="BMG615" s="175"/>
      <c r="BMH615" s="175"/>
      <c r="BMI615" s="175"/>
      <c r="BMJ615" s="175"/>
      <c r="BMK615" s="175"/>
      <c r="BML615" s="175"/>
      <c r="BMM615" s="175"/>
      <c r="BMN615" s="175"/>
      <c r="BMO615" s="175"/>
      <c r="BMP615" s="175"/>
      <c r="BMQ615" s="175"/>
      <c r="BMR615" s="175"/>
      <c r="BMS615" s="175"/>
      <c r="BMT615" s="175"/>
      <c r="BMU615" s="175"/>
      <c r="BMV615" s="175"/>
      <c r="BMW615" s="175"/>
      <c r="BMX615" s="175"/>
      <c r="BMY615" s="175"/>
      <c r="BMZ615" s="175"/>
      <c r="BNA615" s="175"/>
      <c r="BNB615" s="175"/>
      <c r="BNC615" s="175"/>
      <c r="BND615" s="175"/>
      <c r="BNE615" s="175"/>
      <c r="BNF615" s="175"/>
      <c r="BNG615" s="175"/>
      <c r="BNH615" s="175"/>
      <c r="BNI615" s="175"/>
      <c r="BNJ615" s="175"/>
      <c r="BNK615" s="175"/>
      <c r="BNL615" s="175"/>
      <c r="BNM615" s="175"/>
      <c r="BNN615" s="175"/>
      <c r="BNO615" s="175"/>
      <c r="BNP615" s="175"/>
      <c r="BNQ615" s="175"/>
      <c r="BNR615" s="175"/>
      <c r="BNS615" s="175"/>
      <c r="BNT615" s="175"/>
      <c r="BNU615" s="175"/>
      <c r="BNV615" s="175"/>
      <c r="BNW615" s="175"/>
      <c r="BNX615" s="175"/>
      <c r="BNY615" s="175"/>
      <c r="BNZ615" s="175"/>
      <c r="BOA615" s="175"/>
      <c r="BOB615" s="175"/>
      <c r="BOC615" s="175"/>
      <c r="BOD615" s="175"/>
      <c r="BOE615" s="175"/>
      <c r="BOF615" s="175"/>
      <c r="BOG615" s="175"/>
      <c r="BOH615" s="175"/>
      <c r="BOI615" s="175"/>
      <c r="BOJ615" s="175"/>
      <c r="BOK615" s="175"/>
      <c r="BOL615" s="175"/>
      <c r="BOM615" s="175"/>
      <c r="BON615" s="175"/>
      <c r="BOO615" s="175"/>
      <c r="BOP615" s="175"/>
      <c r="BOQ615" s="175"/>
      <c r="BOR615" s="175"/>
      <c r="BOS615" s="175"/>
      <c r="BOT615" s="175"/>
      <c r="BOU615" s="175"/>
      <c r="BOV615" s="175"/>
      <c r="BOW615" s="175"/>
      <c r="BOX615" s="175"/>
      <c r="BOY615" s="175"/>
      <c r="BOZ615" s="175"/>
      <c r="BPA615" s="175"/>
      <c r="BPB615" s="175"/>
      <c r="BPC615" s="175"/>
      <c r="BPD615" s="175"/>
      <c r="BPE615" s="175"/>
      <c r="BPF615" s="175"/>
      <c r="BPG615" s="175"/>
      <c r="BPH615" s="175"/>
      <c r="BPI615" s="175"/>
      <c r="BPJ615" s="175"/>
      <c r="BPK615" s="175"/>
      <c r="BPL615" s="175"/>
      <c r="BPM615" s="175"/>
      <c r="BPN615" s="175"/>
      <c r="BPO615" s="175"/>
      <c r="BPP615" s="175"/>
      <c r="BPQ615" s="175"/>
      <c r="BPR615" s="175"/>
      <c r="BPS615" s="175"/>
      <c r="BPT615" s="175"/>
      <c r="BPU615" s="175"/>
      <c r="BPV615" s="175"/>
      <c r="BPW615" s="175"/>
      <c r="BPX615" s="175"/>
      <c r="BPY615" s="175"/>
      <c r="BPZ615" s="175"/>
      <c r="BQA615" s="175"/>
      <c r="BQB615" s="175"/>
      <c r="BQC615" s="175"/>
      <c r="BQD615" s="175"/>
      <c r="BQE615" s="175"/>
      <c r="BQF615" s="175"/>
      <c r="BQG615" s="175"/>
      <c r="BQH615" s="175"/>
      <c r="BQI615" s="175"/>
      <c r="BQJ615" s="175"/>
      <c r="BQK615" s="175"/>
      <c r="BQL615" s="175"/>
      <c r="BQM615" s="175"/>
      <c r="BQN615" s="175"/>
      <c r="BQO615" s="175"/>
      <c r="BQP615" s="175"/>
      <c r="BQQ615" s="175"/>
      <c r="BQR615" s="175"/>
      <c r="BQS615" s="175"/>
      <c r="BQT615" s="175"/>
      <c r="BQU615" s="175"/>
      <c r="BQV615" s="175"/>
      <c r="BQW615" s="175"/>
      <c r="BQX615" s="175"/>
      <c r="BQY615" s="175"/>
      <c r="BQZ615" s="175"/>
      <c r="BRA615" s="175"/>
      <c r="BRB615" s="175"/>
      <c r="BRC615" s="175"/>
      <c r="BRD615" s="175"/>
      <c r="BRE615" s="175"/>
      <c r="BRF615" s="175"/>
      <c r="BRG615" s="175"/>
      <c r="BRH615" s="175"/>
      <c r="BRI615" s="175"/>
      <c r="BRJ615" s="175"/>
      <c r="BRK615" s="175"/>
      <c r="BRL615" s="175"/>
      <c r="BRM615" s="175"/>
      <c r="BRN615" s="175"/>
      <c r="BRO615" s="175"/>
      <c r="BRP615" s="175"/>
      <c r="BRQ615" s="175"/>
      <c r="BRR615" s="175"/>
      <c r="BRS615" s="175"/>
      <c r="BRT615" s="175"/>
      <c r="BRU615" s="175"/>
      <c r="BRV615" s="175"/>
      <c r="BRW615" s="175"/>
      <c r="BRX615" s="175"/>
      <c r="BRY615" s="175"/>
      <c r="BRZ615" s="175"/>
      <c r="BSA615" s="175"/>
      <c r="BSB615" s="175"/>
      <c r="BSC615" s="175"/>
      <c r="BSD615" s="175"/>
      <c r="BSE615" s="175"/>
      <c r="BSF615" s="175"/>
      <c r="BSG615" s="175"/>
      <c r="BSH615" s="175"/>
      <c r="BSI615" s="175"/>
      <c r="BSJ615" s="175"/>
      <c r="BSK615" s="175"/>
      <c r="BSL615" s="175"/>
      <c r="BSM615" s="175"/>
      <c r="BSN615" s="175"/>
      <c r="BSO615" s="175"/>
      <c r="BSP615" s="175"/>
      <c r="BSQ615" s="175"/>
      <c r="BSR615" s="175"/>
      <c r="BSS615" s="175"/>
      <c r="BST615" s="175"/>
      <c r="BSU615" s="175"/>
      <c r="BSV615" s="175"/>
      <c r="BSW615" s="175"/>
      <c r="BSX615" s="175"/>
      <c r="BSY615" s="175"/>
      <c r="BSZ615" s="175"/>
      <c r="BTA615" s="175"/>
      <c r="BTB615" s="175"/>
      <c r="BTC615" s="175"/>
      <c r="BTD615" s="175"/>
      <c r="BTE615" s="175"/>
      <c r="BTF615" s="175"/>
      <c r="BTG615" s="175"/>
      <c r="BTH615" s="175"/>
      <c r="BTI615" s="175"/>
      <c r="BTJ615" s="175"/>
      <c r="BTK615" s="175"/>
      <c r="BTL615" s="175"/>
      <c r="BTM615" s="175"/>
      <c r="BTN615" s="175"/>
      <c r="BTO615" s="175"/>
      <c r="BTP615" s="175"/>
      <c r="BTQ615" s="175"/>
      <c r="BTR615" s="175"/>
      <c r="BTS615" s="175"/>
      <c r="BTT615" s="175"/>
      <c r="BTU615" s="175"/>
      <c r="BTV615" s="175"/>
      <c r="BTW615" s="175"/>
      <c r="BTX615" s="175"/>
      <c r="BTY615" s="175"/>
      <c r="BTZ615" s="175"/>
      <c r="BUA615" s="175"/>
      <c r="BUB615" s="175"/>
      <c r="BUC615" s="175"/>
      <c r="BUD615" s="175"/>
      <c r="BUE615" s="175"/>
      <c r="BUF615" s="175"/>
      <c r="BUG615" s="175"/>
      <c r="BUH615" s="175"/>
      <c r="BUI615" s="175"/>
      <c r="BUJ615" s="175"/>
      <c r="BUK615" s="175"/>
      <c r="BUL615" s="175"/>
      <c r="BUM615" s="175"/>
      <c r="BUN615" s="175"/>
      <c r="BUO615" s="175"/>
      <c r="BUP615" s="175"/>
      <c r="BUQ615" s="175"/>
      <c r="BUR615" s="175"/>
      <c r="BUS615" s="175"/>
      <c r="BUT615" s="175"/>
      <c r="BUU615" s="175"/>
      <c r="BUV615" s="175"/>
      <c r="BUW615" s="175"/>
      <c r="BUX615" s="175"/>
      <c r="BUY615" s="175"/>
      <c r="BUZ615" s="175"/>
      <c r="BVA615" s="175"/>
      <c r="BVB615" s="175"/>
      <c r="BVC615" s="175"/>
      <c r="BVD615" s="175"/>
      <c r="BVE615" s="175"/>
      <c r="BVF615" s="175"/>
      <c r="BVG615" s="175"/>
      <c r="BVH615" s="175"/>
      <c r="BVI615" s="175"/>
      <c r="BVJ615" s="175"/>
      <c r="BVK615" s="175"/>
      <c r="BVL615" s="175"/>
      <c r="BVM615" s="175"/>
      <c r="BVN615" s="175"/>
      <c r="BVO615" s="175"/>
      <c r="BVP615" s="175"/>
      <c r="BVQ615" s="175"/>
      <c r="BVR615" s="175"/>
      <c r="BVS615" s="175"/>
      <c r="BVT615" s="175"/>
      <c r="BVU615" s="175"/>
      <c r="BVV615" s="175"/>
      <c r="BVW615" s="175"/>
      <c r="BVX615" s="175"/>
      <c r="BVY615" s="175"/>
      <c r="BVZ615" s="175"/>
      <c r="BWA615" s="175"/>
      <c r="BWB615" s="175"/>
      <c r="BWC615" s="175"/>
      <c r="BWD615" s="175"/>
      <c r="BWE615" s="175"/>
      <c r="BWF615" s="175"/>
      <c r="BWG615" s="175"/>
      <c r="BWH615" s="175"/>
      <c r="BWI615" s="175"/>
      <c r="BWJ615" s="175"/>
      <c r="BWK615" s="175"/>
      <c r="BWL615" s="175"/>
      <c r="BWM615" s="175"/>
      <c r="BWN615" s="175"/>
      <c r="BWO615" s="175"/>
      <c r="BWP615" s="175"/>
      <c r="BWQ615" s="175"/>
      <c r="BWR615" s="175"/>
      <c r="BWS615" s="175"/>
      <c r="BWT615" s="175"/>
      <c r="BWU615" s="175"/>
      <c r="BWV615" s="175"/>
      <c r="BWW615" s="175"/>
      <c r="BWX615" s="175"/>
      <c r="BWY615" s="175"/>
      <c r="BWZ615" s="175"/>
      <c r="BXA615" s="175"/>
      <c r="BXB615" s="175"/>
      <c r="BXC615" s="175"/>
      <c r="BXD615" s="175"/>
      <c r="BXE615" s="175"/>
      <c r="BXF615" s="175"/>
      <c r="BXG615" s="175"/>
      <c r="BXH615" s="175"/>
      <c r="BXI615" s="175"/>
      <c r="BXJ615" s="175"/>
      <c r="BXK615" s="175"/>
      <c r="BXL615" s="175"/>
      <c r="BXM615" s="175"/>
      <c r="BXN615" s="175"/>
      <c r="BXO615" s="175"/>
      <c r="BXP615" s="175"/>
      <c r="BXQ615" s="175"/>
      <c r="BXR615" s="175"/>
      <c r="BXS615" s="175"/>
      <c r="BXT615" s="175"/>
      <c r="BXU615" s="175"/>
      <c r="BXV615" s="175"/>
      <c r="BXW615" s="175"/>
      <c r="BXX615" s="175"/>
      <c r="BXY615" s="175"/>
      <c r="BXZ615" s="175"/>
      <c r="BYA615" s="175"/>
      <c r="BYB615" s="175"/>
      <c r="BYC615" s="175"/>
      <c r="BYD615" s="175"/>
      <c r="BYE615" s="175"/>
      <c r="BYF615" s="175"/>
      <c r="BYG615" s="175"/>
      <c r="BYH615" s="175"/>
      <c r="BYI615" s="175"/>
      <c r="BYJ615" s="175"/>
      <c r="BYK615" s="175"/>
      <c r="BYL615" s="175"/>
      <c r="BYM615" s="175"/>
      <c r="BYN615" s="175"/>
      <c r="BYO615" s="175"/>
      <c r="BYP615" s="175"/>
      <c r="BYQ615" s="175"/>
      <c r="BYR615" s="175"/>
      <c r="BYS615" s="175"/>
      <c r="BYT615" s="175"/>
      <c r="BYU615" s="175"/>
      <c r="BYV615" s="175"/>
      <c r="BYW615" s="175"/>
      <c r="BYX615" s="175"/>
      <c r="BYY615" s="175"/>
      <c r="BYZ615" s="175"/>
      <c r="BZA615" s="175"/>
      <c r="BZB615" s="175"/>
      <c r="BZC615" s="175"/>
      <c r="BZD615" s="175"/>
      <c r="BZE615" s="175"/>
      <c r="BZF615" s="175"/>
      <c r="BZG615" s="175"/>
      <c r="BZH615" s="175"/>
      <c r="BZI615" s="175"/>
      <c r="BZJ615" s="175"/>
      <c r="BZK615" s="175"/>
      <c r="BZL615" s="175"/>
      <c r="BZM615" s="175"/>
      <c r="BZN615" s="175"/>
      <c r="BZO615" s="175"/>
      <c r="BZP615" s="175"/>
      <c r="BZQ615" s="175"/>
      <c r="BZR615" s="175"/>
      <c r="BZS615" s="175"/>
      <c r="BZT615" s="175"/>
      <c r="BZU615" s="175"/>
      <c r="BZV615" s="175"/>
      <c r="BZW615" s="175"/>
      <c r="BZX615" s="175"/>
      <c r="BZY615" s="175"/>
      <c r="BZZ615" s="175"/>
      <c r="CAA615" s="175"/>
      <c r="CAB615" s="175"/>
      <c r="CAC615" s="175"/>
      <c r="CAD615" s="175"/>
      <c r="CAE615" s="175"/>
      <c r="CAF615" s="175"/>
      <c r="CAG615" s="175"/>
      <c r="CAH615" s="175"/>
      <c r="CAI615" s="175"/>
      <c r="CAJ615" s="175"/>
      <c r="CAK615" s="175"/>
      <c r="CAL615" s="175"/>
      <c r="CAM615" s="175"/>
      <c r="CAN615" s="175"/>
      <c r="CAO615" s="175"/>
      <c r="CAP615" s="175"/>
      <c r="CAQ615" s="175"/>
      <c r="CAR615" s="175"/>
      <c r="CAS615" s="175"/>
      <c r="CAT615" s="175"/>
      <c r="CAU615" s="175"/>
      <c r="CAV615" s="175"/>
      <c r="CAW615" s="175"/>
      <c r="CAX615" s="175"/>
      <c r="CAY615" s="175"/>
      <c r="CAZ615" s="175"/>
      <c r="CBA615" s="175"/>
      <c r="CBB615" s="175"/>
      <c r="CBC615" s="175"/>
      <c r="CBD615" s="175"/>
      <c r="CBE615" s="175"/>
      <c r="CBF615" s="175"/>
      <c r="CBG615" s="175"/>
      <c r="CBH615" s="175"/>
      <c r="CBI615" s="175"/>
      <c r="CBJ615" s="175"/>
      <c r="CBK615" s="175"/>
      <c r="CBL615" s="175"/>
      <c r="CBM615" s="175"/>
      <c r="CBN615" s="175"/>
      <c r="CBO615" s="175"/>
      <c r="CBP615" s="175"/>
      <c r="CBQ615" s="175"/>
      <c r="CBR615" s="175"/>
      <c r="CBS615" s="175"/>
      <c r="CBT615" s="175"/>
      <c r="CBU615" s="175"/>
      <c r="CBV615" s="175"/>
      <c r="CBW615" s="175"/>
      <c r="CBX615" s="175"/>
      <c r="CBY615" s="175"/>
      <c r="CBZ615" s="175"/>
      <c r="CCA615" s="175"/>
      <c r="CCB615" s="175"/>
      <c r="CCC615" s="175"/>
      <c r="CCD615" s="175"/>
      <c r="CCE615" s="175"/>
      <c r="CCF615" s="175"/>
      <c r="CCG615" s="175"/>
      <c r="CCH615" s="175"/>
      <c r="CCI615" s="175"/>
      <c r="CCJ615" s="175"/>
      <c r="CCK615" s="175"/>
      <c r="CCL615" s="175"/>
      <c r="CCM615" s="175"/>
      <c r="CCN615" s="175"/>
      <c r="CCO615" s="175"/>
      <c r="CCP615" s="175"/>
      <c r="CCQ615" s="175"/>
      <c r="CCR615" s="175"/>
      <c r="CCS615" s="175"/>
      <c r="CCT615" s="175"/>
      <c r="CCU615" s="175"/>
      <c r="CCV615" s="175"/>
      <c r="CCW615" s="175"/>
      <c r="CCX615" s="175"/>
      <c r="CCY615" s="175"/>
      <c r="CCZ615" s="175"/>
      <c r="CDA615" s="175"/>
      <c r="CDB615" s="175"/>
      <c r="CDC615" s="175"/>
      <c r="CDD615" s="175"/>
      <c r="CDE615" s="175"/>
      <c r="CDF615" s="175"/>
      <c r="CDG615" s="175"/>
      <c r="CDH615" s="175"/>
      <c r="CDI615" s="175"/>
      <c r="CDJ615" s="175"/>
      <c r="CDK615" s="175"/>
      <c r="CDL615" s="175"/>
      <c r="CDM615" s="175"/>
      <c r="CDN615" s="175"/>
      <c r="CDO615" s="175"/>
      <c r="CDP615" s="175"/>
      <c r="CDQ615" s="175"/>
      <c r="CDR615" s="175"/>
      <c r="CDS615" s="175"/>
      <c r="CDT615" s="175"/>
      <c r="CDU615" s="175"/>
      <c r="CDV615" s="175"/>
      <c r="CDW615" s="175"/>
      <c r="CDX615" s="175"/>
      <c r="CDY615" s="175"/>
      <c r="CDZ615" s="175"/>
      <c r="CEA615" s="175"/>
      <c r="CEB615" s="175"/>
      <c r="CEC615" s="175"/>
      <c r="CED615" s="175"/>
      <c r="CEE615" s="175"/>
      <c r="CEF615" s="175"/>
      <c r="CEG615" s="175"/>
      <c r="CEH615" s="175"/>
      <c r="CEI615" s="175"/>
      <c r="CEJ615" s="175"/>
      <c r="CEK615" s="175"/>
      <c r="CEL615" s="175"/>
      <c r="CEM615" s="175"/>
      <c r="CEN615" s="175"/>
      <c r="CEO615" s="175"/>
      <c r="CEP615" s="175"/>
      <c r="CEQ615" s="175"/>
      <c r="CER615" s="175"/>
      <c r="CES615" s="175"/>
      <c r="CET615" s="175"/>
      <c r="CEU615" s="175"/>
      <c r="CEV615" s="175"/>
      <c r="CEW615" s="175"/>
      <c r="CEX615" s="175"/>
      <c r="CEY615" s="175"/>
      <c r="CEZ615" s="175"/>
      <c r="CFA615" s="175"/>
      <c r="CFB615" s="175"/>
      <c r="CFC615" s="175"/>
      <c r="CFD615" s="175"/>
      <c r="CFE615" s="175"/>
      <c r="CFF615" s="175"/>
      <c r="CFG615" s="175"/>
      <c r="CFH615" s="175"/>
      <c r="CFI615" s="175"/>
      <c r="CFJ615" s="175"/>
      <c r="CFK615" s="175"/>
      <c r="CFL615" s="175"/>
      <c r="CFM615" s="175"/>
      <c r="CFN615" s="175"/>
      <c r="CFO615" s="175"/>
      <c r="CFP615" s="175"/>
      <c r="CFQ615" s="175"/>
      <c r="CFR615" s="175"/>
      <c r="CFS615" s="175"/>
      <c r="CFT615" s="175"/>
      <c r="CFU615" s="175"/>
      <c r="CFV615" s="175"/>
      <c r="CFW615" s="175"/>
      <c r="CFX615" s="175"/>
      <c r="CFY615" s="175"/>
      <c r="CFZ615" s="175"/>
      <c r="CGA615" s="175"/>
      <c r="CGB615" s="175"/>
      <c r="CGC615" s="175"/>
      <c r="CGD615" s="175"/>
      <c r="CGE615" s="175"/>
      <c r="CGF615" s="175"/>
      <c r="CGG615" s="175"/>
      <c r="CGH615" s="175"/>
      <c r="CGI615" s="175"/>
      <c r="CGJ615" s="175"/>
      <c r="CGK615" s="175"/>
      <c r="CGL615" s="175"/>
      <c r="CGM615" s="175"/>
      <c r="CGN615" s="175"/>
      <c r="CGO615" s="175"/>
      <c r="CGP615" s="175"/>
      <c r="CGQ615" s="175"/>
      <c r="CGR615" s="175"/>
      <c r="CGS615" s="175"/>
      <c r="CGT615" s="175"/>
      <c r="CGU615" s="175"/>
      <c r="CGV615" s="175"/>
      <c r="CGW615" s="175"/>
      <c r="CGX615" s="175"/>
      <c r="CGY615" s="175"/>
      <c r="CGZ615" s="175"/>
      <c r="CHA615" s="175"/>
      <c r="CHB615" s="175"/>
      <c r="CHC615" s="175"/>
      <c r="CHD615" s="175"/>
      <c r="CHE615" s="175"/>
      <c r="CHF615" s="175"/>
      <c r="CHG615" s="175"/>
      <c r="CHH615" s="175"/>
      <c r="CHI615" s="175"/>
      <c r="CHJ615" s="175"/>
      <c r="CHK615" s="175"/>
      <c r="CHL615" s="175"/>
      <c r="CHM615" s="175"/>
      <c r="CHN615" s="175"/>
      <c r="CHO615" s="175"/>
      <c r="CHP615" s="175"/>
      <c r="CHQ615" s="175"/>
      <c r="CHR615" s="175"/>
      <c r="CHS615" s="175"/>
      <c r="CHT615" s="175"/>
      <c r="CHU615" s="175"/>
      <c r="CHV615" s="175"/>
      <c r="CHW615" s="175"/>
      <c r="CHX615" s="175"/>
      <c r="CHY615" s="175"/>
      <c r="CHZ615" s="175"/>
      <c r="CIA615" s="175"/>
      <c r="CIB615" s="175"/>
      <c r="CIC615" s="175"/>
      <c r="CID615" s="175"/>
      <c r="CIE615" s="175"/>
      <c r="CIF615" s="175"/>
      <c r="CIG615" s="175"/>
      <c r="CIH615" s="175"/>
      <c r="CII615" s="175"/>
      <c r="CIJ615" s="175"/>
      <c r="CIK615" s="175"/>
      <c r="CIL615" s="175"/>
      <c r="CIM615" s="175"/>
      <c r="CIN615" s="175"/>
      <c r="CIO615" s="175"/>
      <c r="CIP615" s="175"/>
      <c r="CIQ615" s="175"/>
      <c r="CIR615" s="175"/>
      <c r="CIS615" s="175"/>
      <c r="CIT615" s="175"/>
      <c r="CIU615" s="175"/>
      <c r="CIV615" s="175"/>
      <c r="CIW615" s="175"/>
      <c r="CIX615" s="175"/>
      <c r="CIY615" s="175"/>
      <c r="CIZ615" s="175"/>
      <c r="CJA615" s="175"/>
      <c r="CJB615" s="175"/>
      <c r="CJC615" s="175"/>
      <c r="CJD615" s="175"/>
      <c r="CJE615" s="175"/>
      <c r="CJF615" s="175"/>
      <c r="CJG615" s="175"/>
      <c r="CJH615" s="175"/>
      <c r="CJI615" s="175"/>
      <c r="CJJ615" s="175"/>
      <c r="CJK615" s="175"/>
      <c r="CJL615" s="175"/>
      <c r="CJM615" s="175"/>
      <c r="CJN615" s="175"/>
      <c r="CJO615" s="175"/>
      <c r="CJP615" s="175"/>
      <c r="CJQ615" s="175"/>
      <c r="CJR615" s="175"/>
      <c r="CJS615" s="175"/>
      <c r="CJT615" s="175"/>
      <c r="CJU615" s="175"/>
      <c r="CJV615" s="175"/>
      <c r="CJW615" s="175"/>
      <c r="CJX615" s="175"/>
      <c r="CJY615" s="175"/>
      <c r="CJZ615" s="175"/>
      <c r="CKA615" s="175"/>
      <c r="CKB615" s="175"/>
      <c r="CKC615" s="175"/>
      <c r="CKD615" s="175"/>
      <c r="CKE615" s="175"/>
      <c r="CKF615" s="175"/>
      <c r="CKG615" s="175"/>
      <c r="CKH615" s="175"/>
      <c r="CKI615" s="175"/>
      <c r="CKJ615" s="175"/>
      <c r="CKK615" s="175"/>
      <c r="CKL615" s="175"/>
      <c r="CKM615" s="175"/>
      <c r="CKN615" s="175"/>
      <c r="CKO615" s="175"/>
      <c r="CKP615" s="175"/>
      <c r="CKQ615" s="175"/>
      <c r="CKR615" s="175"/>
      <c r="CKS615" s="175"/>
      <c r="CKT615" s="175"/>
      <c r="CKU615" s="175"/>
      <c r="CKV615" s="175"/>
      <c r="CKW615" s="175"/>
      <c r="CKX615" s="175"/>
      <c r="CKY615" s="175"/>
      <c r="CKZ615" s="175"/>
      <c r="CLA615" s="175"/>
      <c r="CLB615" s="175"/>
      <c r="CLC615" s="175"/>
      <c r="CLD615" s="175"/>
      <c r="CLE615" s="175"/>
      <c r="CLF615" s="175"/>
      <c r="CLG615" s="175"/>
      <c r="CLH615" s="175"/>
      <c r="CLI615" s="175"/>
      <c r="CLJ615" s="175"/>
      <c r="CLK615" s="175"/>
      <c r="CLL615" s="175"/>
      <c r="CLM615" s="175"/>
      <c r="CLN615" s="175"/>
      <c r="CLO615" s="175"/>
      <c r="CLP615" s="175"/>
      <c r="CLQ615" s="175"/>
      <c r="CLR615" s="175"/>
      <c r="CLS615" s="175"/>
      <c r="CLT615" s="175"/>
      <c r="CLU615" s="175"/>
      <c r="CLV615" s="175"/>
      <c r="CLW615" s="175"/>
      <c r="CLX615" s="175"/>
      <c r="CLY615" s="175"/>
      <c r="CLZ615" s="175"/>
      <c r="CMA615" s="175"/>
      <c r="CMB615" s="175"/>
      <c r="CMC615" s="175"/>
      <c r="CMD615" s="175"/>
      <c r="CME615" s="175"/>
      <c r="CMF615" s="175"/>
      <c r="CMG615" s="175"/>
      <c r="CMH615" s="175"/>
      <c r="CMI615" s="175"/>
      <c r="CMJ615" s="175"/>
      <c r="CMK615" s="175"/>
      <c r="CML615" s="175"/>
      <c r="CMM615" s="175"/>
      <c r="CMN615" s="175"/>
      <c r="CMO615" s="175"/>
      <c r="CMP615" s="175"/>
      <c r="CMQ615" s="175"/>
      <c r="CMR615" s="175"/>
      <c r="CMS615" s="175"/>
      <c r="CMT615" s="175"/>
      <c r="CMU615" s="175"/>
      <c r="CMV615" s="175"/>
      <c r="CMW615" s="175"/>
      <c r="CMX615" s="175"/>
      <c r="CMY615" s="175"/>
      <c r="CMZ615" s="175"/>
      <c r="CNA615" s="175"/>
      <c r="CNB615" s="175"/>
      <c r="CNC615" s="175"/>
      <c r="CND615" s="175"/>
      <c r="CNE615" s="175"/>
      <c r="CNF615" s="175"/>
      <c r="CNG615" s="175"/>
      <c r="CNH615" s="175"/>
      <c r="CNI615" s="175"/>
      <c r="CNJ615" s="175"/>
      <c r="CNK615" s="175"/>
      <c r="CNL615" s="175"/>
      <c r="CNM615" s="175"/>
      <c r="CNN615" s="175"/>
      <c r="CNO615" s="175"/>
      <c r="CNP615" s="175"/>
      <c r="CNQ615" s="175"/>
      <c r="CNR615" s="175"/>
      <c r="CNS615" s="175"/>
      <c r="CNT615" s="175"/>
      <c r="CNU615" s="175"/>
      <c r="CNV615" s="175"/>
      <c r="CNW615" s="175"/>
      <c r="CNX615" s="175"/>
      <c r="CNY615" s="175"/>
      <c r="CNZ615" s="175"/>
      <c r="COA615" s="175"/>
      <c r="COB615" s="175"/>
      <c r="COC615" s="175"/>
      <c r="COD615" s="175"/>
      <c r="COE615" s="175"/>
      <c r="COF615" s="175"/>
      <c r="COG615" s="175"/>
      <c r="COH615" s="175"/>
      <c r="COI615" s="175"/>
      <c r="COJ615" s="175"/>
      <c r="COK615" s="175"/>
      <c r="COL615" s="175"/>
      <c r="COM615" s="175"/>
      <c r="CON615" s="175"/>
      <c r="COO615" s="175"/>
      <c r="COP615" s="175"/>
      <c r="COQ615" s="175"/>
      <c r="COR615" s="175"/>
      <c r="COS615" s="175"/>
      <c r="COT615" s="175"/>
      <c r="COU615" s="175"/>
      <c r="COV615" s="175"/>
      <c r="COW615" s="175"/>
      <c r="COX615" s="175"/>
      <c r="COY615" s="175"/>
      <c r="COZ615" s="175"/>
      <c r="CPA615" s="175"/>
      <c r="CPB615" s="175"/>
      <c r="CPC615" s="175"/>
      <c r="CPD615" s="175"/>
      <c r="CPE615" s="175"/>
      <c r="CPF615" s="175"/>
      <c r="CPG615" s="175"/>
      <c r="CPH615" s="175"/>
      <c r="CPI615" s="175"/>
      <c r="CPJ615" s="175"/>
      <c r="CPK615" s="175"/>
      <c r="CPL615" s="175"/>
      <c r="CPM615" s="175"/>
      <c r="CPN615" s="175"/>
      <c r="CPO615" s="175"/>
      <c r="CPP615" s="175"/>
      <c r="CPQ615" s="175"/>
      <c r="CPR615" s="175"/>
      <c r="CPS615" s="175"/>
      <c r="CPT615" s="175"/>
      <c r="CPU615" s="175"/>
      <c r="CPV615" s="175"/>
      <c r="CPW615" s="175"/>
      <c r="CPX615" s="175"/>
      <c r="CPY615" s="175"/>
      <c r="CPZ615" s="175"/>
      <c r="CQA615" s="175"/>
      <c r="CQB615" s="175"/>
      <c r="CQC615" s="175"/>
      <c r="CQD615" s="175"/>
      <c r="CQE615" s="175"/>
      <c r="CQF615" s="175"/>
      <c r="CQG615" s="175"/>
      <c r="CQH615" s="175"/>
      <c r="CQI615" s="175"/>
      <c r="CQJ615" s="175"/>
      <c r="CQK615" s="175"/>
      <c r="CQL615" s="175"/>
      <c r="CQM615" s="175"/>
      <c r="CQN615" s="175"/>
      <c r="CQO615" s="175"/>
      <c r="CQP615" s="175"/>
      <c r="CQQ615" s="175"/>
      <c r="CQR615" s="175"/>
      <c r="CQS615" s="175"/>
      <c r="CQT615" s="175"/>
      <c r="CQU615" s="175"/>
      <c r="CQV615" s="175"/>
      <c r="CQW615" s="175"/>
      <c r="CQX615" s="175"/>
      <c r="CQY615" s="175"/>
      <c r="CQZ615" s="175"/>
      <c r="CRA615" s="175"/>
      <c r="CRB615" s="175"/>
      <c r="CRC615" s="175"/>
      <c r="CRD615" s="175"/>
      <c r="CRE615" s="175"/>
      <c r="CRF615" s="175"/>
      <c r="CRG615" s="175"/>
      <c r="CRH615" s="175"/>
      <c r="CRI615" s="175"/>
      <c r="CRJ615" s="175"/>
      <c r="CRK615" s="175"/>
      <c r="CRL615" s="175"/>
      <c r="CRM615" s="175"/>
      <c r="CRN615" s="175"/>
      <c r="CRO615" s="175"/>
      <c r="CRP615" s="175"/>
      <c r="CRQ615" s="175"/>
      <c r="CRR615" s="175"/>
      <c r="CRS615" s="175"/>
      <c r="CRT615" s="175"/>
      <c r="CRU615" s="175"/>
      <c r="CRV615" s="175"/>
      <c r="CRW615" s="175"/>
      <c r="CRX615" s="175"/>
      <c r="CRY615" s="175"/>
      <c r="CRZ615" s="175"/>
      <c r="CSA615" s="175"/>
      <c r="CSB615" s="175"/>
      <c r="CSC615" s="175"/>
      <c r="CSD615" s="175"/>
      <c r="CSE615" s="175"/>
      <c r="CSF615" s="175"/>
      <c r="CSG615" s="175"/>
      <c r="CSH615" s="175"/>
      <c r="CSI615" s="175"/>
      <c r="CSJ615" s="175"/>
      <c r="CSK615" s="175"/>
      <c r="CSL615" s="175"/>
      <c r="CSM615" s="175"/>
      <c r="CSN615" s="175"/>
      <c r="CSO615" s="175"/>
      <c r="CSP615" s="175"/>
      <c r="CSQ615" s="175"/>
      <c r="CSR615" s="175"/>
      <c r="CSS615" s="175"/>
      <c r="CST615" s="175"/>
      <c r="CSU615" s="175"/>
      <c r="CSV615" s="175"/>
      <c r="CSW615" s="175"/>
      <c r="CSX615" s="175"/>
      <c r="CSY615" s="175"/>
      <c r="CSZ615" s="175"/>
      <c r="CTA615" s="175"/>
      <c r="CTB615" s="175"/>
      <c r="CTC615" s="175"/>
      <c r="CTD615" s="175"/>
      <c r="CTE615" s="175"/>
      <c r="CTF615" s="175"/>
      <c r="CTG615" s="175"/>
      <c r="CTH615" s="175"/>
      <c r="CTI615" s="175"/>
      <c r="CTJ615" s="175"/>
      <c r="CTK615" s="175"/>
      <c r="CTL615" s="175"/>
      <c r="CTM615" s="175"/>
      <c r="CTN615" s="175"/>
      <c r="CTO615" s="175"/>
      <c r="CTP615" s="175"/>
      <c r="CTQ615" s="175"/>
      <c r="CTR615" s="175"/>
      <c r="CTS615" s="175"/>
      <c r="CTT615" s="175"/>
      <c r="CTU615" s="175"/>
      <c r="CTV615" s="175"/>
      <c r="CTW615" s="175"/>
      <c r="CTX615" s="175"/>
      <c r="CTY615" s="175"/>
      <c r="CTZ615" s="175"/>
      <c r="CUA615" s="175"/>
      <c r="CUB615" s="175"/>
      <c r="CUC615" s="175"/>
      <c r="CUD615" s="175"/>
      <c r="CUE615" s="175"/>
      <c r="CUF615" s="175"/>
      <c r="CUG615" s="175"/>
      <c r="CUH615" s="175"/>
      <c r="CUI615" s="175"/>
      <c r="CUJ615" s="175"/>
      <c r="CUK615" s="175"/>
      <c r="CUL615" s="175"/>
      <c r="CUM615" s="175"/>
      <c r="CUN615" s="175"/>
      <c r="CUO615" s="175"/>
      <c r="CUP615" s="175"/>
      <c r="CUQ615" s="175"/>
      <c r="CUR615" s="175"/>
      <c r="CUS615" s="175"/>
      <c r="CUT615" s="175"/>
      <c r="CUU615" s="175"/>
      <c r="CUV615" s="175"/>
      <c r="CUW615" s="175"/>
      <c r="CUX615" s="175"/>
      <c r="CUY615" s="175"/>
      <c r="CUZ615" s="175"/>
      <c r="CVA615" s="175"/>
      <c r="CVB615" s="175"/>
      <c r="CVC615" s="175"/>
      <c r="CVD615" s="175"/>
      <c r="CVE615" s="175"/>
      <c r="CVF615" s="175"/>
      <c r="CVG615" s="175"/>
      <c r="CVH615" s="175"/>
      <c r="CVI615" s="175"/>
      <c r="CVJ615" s="175"/>
      <c r="CVK615" s="175"/>
      <c r="CVL615" s="175"/>
      <c r="CVM615" s="175"/>
      <c r="CVN615" s="175"/>
      <c r="CVO615" s="175"/>
      <c r="CVP615" s="175"/>
      <c r="CVQ615" s="175"/>
      <c r="CVR615" s="175"/>
      <c r="CVS615" s="175"/>
      <c r="CVT615" s="175"/>
      <c r="CVU615" s="175"/>
      <c r="CVV615" s="175"/>
      <c r="CVW615" s="175"/>
      <c r="CVX615" s="175"/>
      <c r="CVY615" s="175"/>
      <c r="CVZ615" s="175"/>
      <c r="CWA615" s="175"/>
      <c r="CWB615" s="175"/>
      <c r="CWC615" s="175"/>
      <c r="CWD615" s="175"/>
      <c r="CWE615" s="175"/>
      <c r="CWF615" s="175"/>
      <c r="CWG615" s="175"/>
      <c r="CWH615" s="175"/>
      <c r="CWI615" s="175"/>
      <c r="CWJ615" s="175"/>
      <c r="CWK615" s="175"/>
      <c r="CWL615" s="175"/>
      <c r="CWM615" s="175"/>
      <c r="CWN615" s="175"/>
      <c r="CWO615" s="175"/>
      <c r="CWP615" s="175"/>
      <c r="CWQ615" s="175"/>
      <c r="CWR615" s="175"/>
      <c r="CWS615" s="175"/>
      <c r="CWT615" s="175"/>
      <c r="CWU615" s="175"/>
      <c r="CWV615" s="175"/>
      <c r="CWW615" s="175"/>
      <c r="CWX615" s="175"/>
      <c r="CWY615" s="175"/>
      <c r="CWZ615" s="175"/>
      <c r="CXA615" s="175"/>
      <c r="CXB615" s="175"/>
      <c r="CXC615" s="175"/>
      <c r="CXD615" s="175"/>
      <c r="CXE615" s="175"/>
      <c r="CXF615" s="175"/>
      <c r="CXG615" s="175"/>
      <c r="CXH615" s="175"/>
      <c r="CXI615" s="175"/>
      <c r="CXJ615" s="175"/>
      <c r="CXK615" s="175"/>
      <c r="CXL615" s="175"/>
      <c r="CXM615" s="175"/>
      <c r="CXN615" s="175"/>
      <c r="CXO615" s="175"/>
      <c r="CXP615" s="175"/>
      <c r="CXQ615" s="175"/>
      <c r="CXR615" s="175"/>
      <c r="CXS615" s="175"/>
      <c r="CXT615" s="175"/>
      <c r="CXU615" s="175"/>
      <c r="CXV615" s="175"/>
      <c r="CXW615" s="175"/>
      <c r="CXX615" s="175"/>
      <c r="CXY615" s="175"/>
      <c r="CXZ615" s="175"/>
      <c r="CYA615" s="175"/>
      <c r="CYB615" s="175"/>
      <c r="CYC615" s="175"/>
      <c r="CYD615" s="175"/>
      <c r="CYE615" s="175"/>
      <c r="CYF615" s="175"/>
      <c r="CYG615" s="175"/>
      <c r="CYH615" s="175"/>
      <c r="CYI615" s="175"/>
      <c r="CYJ615" s="175"/>
      <c r="CYK615" s="175"/>
      <c r="CYL615" s="175"/>
      <c r="CYM615" s="175"/>
      <c r="CYN615" s="175"/>
      <c r="CYO615" s="175"/>
      <c r="CYP615" s="175"/>
      <c r="CYQ615" s="175"/>
      <c r="CYR615" s="175"/>
      <c r="CYS615" s="175"/>
      <c r="CYT615" s="175"/>
      <c r="CYU615" s="175"/>
      <c r="CYV615" s="175"/>
      <c r="CYW615" s="175"/>
      <c r="CYX615" s="175"/>
      <c r="CYY615" s="175"/>
      <c r="CYZ615" s="175"/>
      <c r="CZA615" s="175"/>
      <c r="CZB615" s="175"/>
      <c r="CZC615" s="175"/>
      <c r="CZD615" s="175"/>
      <c r="CZE615" s="175"/>
      <c r="CZF615" s="175"/>
      <c r="CZG615" s="175"/>
      <c r="CZH615" s="175"/>
      <c r="CZI615" s="175"/>
      <c r="CZJ615" s="175"/>
      <c r="CZK615" s="175"/>
      <c r="CZL615" s="175"/>
      <c r="CZM615" s="175"/>
      <c r="CZN615" s="175"/>
      <c r="CZO615" s="175"/>
      <c r="CZP615" s="175"/>
      <c r="CZQ615" s="175"/>
      <c r="CZR615" s="175"/>
      <c r="CZS615" s="175"/>
      <c r="CZT615" s="175"/>
      <c r="CZU615" s="175"/>
      <c r="CZV615" s="175"/>
      <c r="CZW615" s="175"/>
      <c r="CZX615" s="175"/>
      <c r="CZY615" s="175"/>
      <c r="CZZ615" s="175"/>
      <c r="DAA615" s="175"/>
      <c r="DAB615" s="175"/>
      <c r="DAC615" s="175"/>
      <c r="DAD615" s="175"/>
      <c r="DAE615" s="175"/>
      <c r="DAF615" s="175"/>
      <c r="DAG615" s="175"/>
      <c r="DAH615" s="175"/>
      <c r="DAI615" s="175"/>
      <c r="DAJ615" s="175"/>
      <c r="DAK615" s="175"/>
      <c r="DAL615" s="175"/>
      <c r="DAM615" s="175"/>
      <c r="DAN615" s="175"/>
      <c r="DAO615" s="175"/>
      <c r="DAP615" s="175"/>
      <c r="DAQ615" s="175"/>
      <c r="DAR615" s="175"/>
      <c r="DAS615" s="175"/>
      <c r="DAT615" s="175"/>
      <c r="DAU615" s="175"/>
      <c r="DAV615" s="175"/>
      <c r="DAW615" s="175"/>
      <c r="DAX615" s="175"/>
      <c r="DAY615" s="175"/>
      <c r="DAZ615" s="175"/>
      <c r="DBA615" s="175"/>
      <c r="DBB615" s="175"/>
      <c r="DBC615" s="175"/>
      <c r="DBD615" s="175"/>
      <c r="DBE615" s="175"/>
      <c r="DBF615" s="175"/>
      <c r="DBG615" s="175"/>
      <c r="DBH615" s="175"/>
      <c r="DBI615" s="175"/>
      <c r="DBJ615" s="175"/>
      <c r="DBK615" s="175"/>
      <c r="DBL615" s="175"/>
      <c r="DBM615" s="175"/>
      <c r="DBN615" s="175"/>
      <c r="DBO615" s="175"/>
      <c r="DBP615" s="175"/>
      <c r="DBQ615" s="175"/>
      <c r="DBR615" s="175"/>
      <c r="DBS615" s="175"/>
      <c r="DBT615" s="175"/>
      <c r="DBU615" s="175"/>
      <c r="DBV615" s="175"/>
      <c r="DBW615" s="175"/>
      <c r="DBX615" s="175"/>
      <c r="DBY615" s="175"/>
      <c r="DBZ615" s="175"/>
      <c r="DCA615" s="175"/>
      <c r="DCB615" s="175"/>
      <c r="DCC615" s="175"/>
      <c r="DCD615" s="175"/>
      <c r="DCE615" s="175"/>
      <c r="DCF615" s="175"/>
      <c r="DCG615" s="175"/>
      <c r="DCH615" s="175"/>
      <c r="DCI615" s="175"/>
      <c r="DCJ615" s="175"/>
      <c r="DCK615" s="175"/>
      <c r="DCL615" s="175"/>
      <c r="DCM615" s="175"/>
      <c r="DCN615" s="175"/>
      <c r="DCO615" s="175"/>
      <c r="DCP615" s="175"/>
      <c r="DCQ615" s="175"/>
      <c r="DCR615" s="175"/>
      <c r="DCS615" s="175"/>
      <c r="DCT615" s="175"/>
      <c r="DCU615" s="175"/>
      <c r="DCV615" s="175"/>
      <c r="DCW615" s="175"/>
      <c r="DCX615" s="175"/>
      <c r="DCY615" s="175"/>
      <c r="DCZ615" s="175"/>
      <c r="DDA615" s="175"/>
      <c r="DDB615" s="175"/>
      <c r="DDC615" s="175"/>
      <c r="DDD615" s="175"/>
      <c r="DDE615" s="175"/>
      <c r="DDF615" s="175"/>
      <c r="DDG615" s="175"/>
      <c r="DDH615" s="175"/>
      <c r="DDI615" s="175"/>
      <c r="DDJ615" s="175"/>
      <c r="DDK615" s="175"/>
      <c r="DDL615" s="175"/>
      <c r="DDM615" s="175"/>
      <c r="DDN615" s="175"/>
      <c r="DDO615" s="175"/>
      <c r="DDP615" s="175"/>
      <c r="DDQ615" s="175"/>
      <c r="DDR615" s="175"/>
      <c r="DDS615" s="175"/>
      <c r="DDT615" s="175"/>
      <c r="DDU615" s="175"/>
      <c r="DDV615" s="175"/>
      <c r="DDW615" s="175"/>
      <c r="DDX615" s="175"/>
      <c r="DDY615" s="175"/>
      <c r="DDZ615" s="175"/>
      <c r="DEA615" s="175"/>
      <c r="DEB615" s="175"/>
      <c r="DEC615" s="175"/>
      <c r="DED615" s="175"/>
      <c r="DEE615" s="175"/>
      <c r="DEF615" s="175"/>
      <c r="DEG615" s="175"/>
      <c r="DEH615" s="175"/>
      <c r="DEI615" s="175"/>
      <c r="DEJ615" s="175"/>
      <c r="DEK615" s="175"/>
      <c r="DEL615" s="175"/>
      <c r="DEM615" s="175"/>
      <c r="DEN615" s="175"/>
      <c r="DEO615" s="175"/>
      <c r="DEP615" s="175"/>
      <c r="DEQ615" s="175"/>
      <c r="DER615" s="175"/>
      <c r="DES615" s="175"/>
      <c r="DET615" s="175"/>
      <c r="DEU615" s="175"/>
      <c r="DEV615" s="175"/>
      <c r="DEW615" s="175"/>
      <c r="DEX615" s="175"/>
      <c r="DEY615" s="175"/>
      <c r="DEZ615" s="175"/>
      <c r="DFA615" s="175"/>
      <c r="DFB615" s="175"/>
      <c r="DFC615" s="175"/>
      <c r="DFD615" s="175"/>
      <c r="DFE615" s="175"/>
      <c r="DFF615" s="175"/>
      <c r="DFG615" s="175"/>
      <c r="DFH615" s="175"/>
      <c r="DFI615" s="175"/>
      <c r="DFJ615" s="175"/>
      <c r="DFK615" s="175"/>
      <c r="DFL615" s="175"/>
      <c r="DFM615" s="175"/>
      <c r="DFN615" s="175"/>
      <c r="DFO615" s="175"/>
      <c r="DFP615" s="175"/>
      <c r="DFQ615" s="175"/>
      <c r="DFR615" s="175"/>
      <c r="DFS615" s="175"/>
      <c r="DFT615" s="175"/>
      <c r="DFU615" s="175"/>
      <c r="DFV615" s="175"/>
      <c r="DFW615" s="175"/>
      <c r="DFX615" s="175"/>
      <c r="DFY615" s="175"/>
      <c r="DFZ615" s="175"/>
      <c r="DGA615" s="175"/>
      <c r="DGB615" s="175"/>
      <c r="DGC615" s="175"/>
      <c r="DGD615" s="175"/>
      <c r="DGE615" s="175"/>
      <c r="DGF615" s="175"/>
      <c r="DGG615" s="175"/>
      <c r="DGH615" s="175"/>
      <c r="DGI615" s="175"/>
      <c r="DGJ615" s="175"/>
      <c r="DGK615" s="175"/>
      <c r="DGL615" s="175"/>
      <c r="DGM615" s="175"/>
      <c r="DGN615" s="175"/>
      <c r="DGO615" s="175"/>
      <c r="DGP615" s="175"/>
      <c r="DGQ615" s="175"/>
      <c r="DGR615" s="175"/>
      <c r="DGS615" s="175"/>
      <c r="DGT615" s="175"/>
      <c r="DGU615" s="175"/>
      <c r="DGV615" s="175"/>
      <c r="DGW615" s="175"/>
      <c r="DGX615" s="175"/>
      <c r="DGY615" s="175"/>
      <c r="DGZ615" s="175"/>
      <c r="DHA615" s="175"/>
      <c r="DHB615" s="175"/>
      <c r="DHC615" s="175"/>
      <c r="DHD615" s="175"/>
      <c r="DHE615" s="175"/>
      <c r="DHF615" s="175"/>
      <c r="DHG615" s="175"/>
      <c r="DHH615" s="175"/>
      <c r="DHI615" s="175"/>
      <c r="DHJ615" s="175"/>
      <c r="DHK615" s="175"/>
      <c r="DHL615" s="175"/>
      <c r="DHM615" s="175"/>
      <c r="DHN615" s="175"/>
      <c r="DHO615" s="175"/>
      <c r="DHP615" s="175"/>
      <c r="DHQ615" s="175"/>
      <c r="DHR615" s="175"/>
      <c r="DHS615" s="175"/>
      <c r="DHT615" s="175"/>
      <c r="DHU615" s="175"/>
      <c r="DHV615" s="175"/>
      <c r="DHW615" s="175"/>
      <c r="DHX615" s="175"/>
      <c r="DHY615" s="175"/>
      <c r="DHZ615" s="175"/>
      <c r="DIA615" s="175"/>
      <c r="DIB615" s="175"/>
      <c r="DIC615" s="175"/>
      <c r="DID615" s="175"/>
      <c r="DIE615" s="175"/>
      <c r="DIF615" s="175"/>
      <c r="DIG615" s="175"/>
      <c r="DIH615" s="175"/>
      <c r="DII615" s="175"/>
      <c r="DIJ615" s="175"/>
      <c r="DIK615" s="175"/>
      <c r="DIL615" s="175"/>
      <c r="DIM615" s="175"/>
      <c r="DIN615" s="175"/>
      <c r="DIO615" s="175"/>
      <c r="DIP615" s="175"/>
      <c r="DIQ615" s="175"/>
      <c r="DIR615" s="175"/>
      <c r="DIS615" s="175"/>
      <c r="DIT615" s="175"/>
      <c r="DIU615" s="175"/>
      <c r="DIV615" s="175"/>
      <c r="DIW615" s="175"/>
      <c r="DIX615" s="175"/>
      <c r="DIY615" s="175"/>
      <c r="DIZ615" s="175"/>
      <c r="DJA615" s="175"/>
      <c r="DJB615" s="175"/>
      <c r="DJC615" s="175"/>
      <c r="DJD615" s="175"/>
      <c r="DJE615" s="175"/>
      <c r="DJF615" s="175"/>
      <c r="DJG615" s="175"/>
      <c r="DJH615" s="175"/>
      <c r="DJI615" s="175"/>
      <c r="DJJ615" s="175"/>
      <c r="DJK615" s="175"/>
      <c r="DJL615" s="175"/>
      <c r="DJM615" s="175"/>
      <c r="DJN615" s="175"/>
      <c r="DJO615" s="175"/>
      <c r="DJP615" s="175"/>
      <c r="DJQ615" s="175"/>
      <c r="DJR615" s="175"/>
      <c r="DJS615" s="175"/>
      <c r="DJT615" s="175"/>
      <c r="DJU615" s="175"/>
      <c r="DJV615" s="175"/>
      <c r="DJW615" s="175"/>
      <c r="DJX615" s="175"/>
      <c r="DJY615" s="175"/>
      <c r="DJZ615" s="175"/>
      <c r="DKA615" s="175"/>
      <c r="DKB615" s="175"/>
      <c r="DKC615" s="175"/>
      <c r="DKD615" s="175"/>
      <c r="DKE615" s="175"/>
      <c r="DKF615" s="175"/>
      <c r="DKG615" s="175"/>
      <c r="DKH615" s="175"/>
      <c r="DKI615" s="175"/>
      <c r="DKJ615" s="175"/>
      <c r="DKK615" s="175"/>
      <c r="DKL615" s="175"/>
      <c r="DKM615" s="175"/>
      <c r="DKN615" s="175"/>
      <c r="DKO615" s="175"/>
      <c r="DKP615" s="175"/>
      <c r="DKQ615" s="175"/>
      <c r="DKR615" s="175"/>
      <c r="DKS615" s="175"/>
      <c r="DKT615" s="175"/>
      <c r="DKU615" s="175"/>
      <c r="DKV615" s="175"/>
      <c r="DKW615" s="175"/>
      <c r="DKX615" s="175"/>
      <c r="DKY615" s="175"/>
      <c r="DKZ615" s="175"/>
      <c r="DLA615" s="175"/>
      <c r="DLB615" s="175"/>
      <c r="DLC615" s="175"/>
      <c r="DLD615" s="175"/>
      <c r="DLE615" s="175"/>
      <c r="DLF615" s="175"/>
      <c r="DLG615" s="175"/>
      <c r="DLH615" s="175"/>
      <c r="DLI615" s="175"/>
      <c r="DLJ615" s="175"/>
      <c r="DLK615" s="175"/>
      <c r="DLL615" s="175"/>
      <c r="DLM615" s="175"/>
      <c r="DLN615" s="175"/>
      <c r="DLO615" s="175"/>
      <c r="DLP615" s="175"/>
      <c r="DLQ615" s="175"/>
      <c r="DLR615" s="175"/>
      <c r="DLS615" s="175"/>
      <c r="DLT615" s="175"/>
      <c r="DLU615" s="175"/>
      <c r="DLV615" s="175"/>
      <c r="DLW615" s="175"/>
      <c r="DLX615" s="175"/>
      <c r="DLY615" s="175"/>
      <c r="DLZ615" s="175"/>
      <c r="DMA615" s="175"/>
      <c r="DMB615" s="175"/>
      <c r="DMC615" s="175"/>
      <c r="DMD615" s="175"/>
      <c r="DME615" s="175"/>
      <c r="DMF615" s="175"/>
      <c r="DMG615" s="175"/>
      <c r="DMH615" s="175"/>
      <c r="DMI615" s="175"/>
      <c r="DMJ615" s="175"/>
      <c r="DMK615" s="175"/>
      <c r="DML615" s="175"/>
      <c r="DMM615" s="175"/>
      <c r="DMN615" s="175"/>
      <c r="DMO615" s="175"/>
      <c r="DMP615" s="175"/>
      <c r="DMQ615" s="175"/>
      <c r="DMR615" s="175"/>
      <c r="DMS615" s="175"/>
      <c r="DMT615" s="175"/>
      <c r="DMU615" s="175"/>
      <c r="DMV615" s="175"/>
      <c r="DMW615" s="175"/>
      <c r="DMX615" s="175"/>
      <c r="DMY615" s="175"/>
      <c r="DMZ615" s="175"/>
      <c r="DNA615" s="175"/>
      <c r="DNB615" s="175"/>
      <c r="DNC615" s="175"/>
      <c r="DND615" s="175"/>
      <c r="DNE615" s="175"/>
      <c r="DNF615" s="175"/>
      <c r="DNG615" s="175"/>
      <c r="DNH615" s="175"/>
      <c r="DNI615" s="175"/>
      <c r="DNJ615" s="175"/>
      <c r="DNK615" s="175"/>
      <c r="DNL615" s="175"/>
      <c r="DNM615" s="175"/>
      <c r="DNN615" s="175"/>
      <c r="DNO615" s="175"/>
      <c r="DNP615" s="175"/>
      <c r="DNQ615" s="175"/>
      <c r="DNR615" s="175"/>
      <c r="DNS615" s="175"/>
      <c r="DNT615" s="175"/>
      <c r="DNU615" s="175"/>
      <c r="DNV615" s="175"/>
      <c r="DNW615" s="175"/>
      <c r="DNX615" s="175"/>
      <c r="DNY615" s="175"/>
      <c r="DNZ615" s="175"/>
      <c r="DOA615" s="175"/>
      <c r="DOB615" s="175"/>
      <c r="DOC615" s="175"/>
      <c r="DOD615" s="175"/>
      <c r="DOE615" s="175"/>
      <c r="DOF615" s="175"/>
      <c r="DOG615" s="175"/>
      <c r="DOH615" s="175"/>
      <c r="DOI615" s="175"/>
      <c r="DOJ615" s="175"/>
      <c r="DOK615" s="175"/>
      <c r="DOL615" s="175"/>
      <c r="DOM615" s="175"/>
      <c r="DON615" s="175"/>
      <c r="DOO615" s="175"/>
      <c r="DOP615" s="175"/>
      <c r="DOQ615" s="175"/>
      <c r="DOR615" s="175"/>
      <c r="DOS615" s="175"/>
      <c r="DOT615" s="175"/>
      <c r="DOU615" s="175"/>
      <c r="DOV615" s="175"/>
      <c r="DOW615" s="175"/>
      <c r="DOX615" s="175"/>
      <c r="DOY615" s="175"/>
      <c r="DOZ615" s="175"/>
      <c r="DPA615" s="175"/>
      <c r="DPB615" s="175"/>
      <c r="DPC615" s="175"/>
      <c r="DPD615" s="175"/>
      <c r="DPE615" s="175"/>
      <c r="DPF615" s="175"/>
      <c r="DPG615" s="175"/>
      <c r="DPH615" s="175"/>
      <c r="DPI615" s="175"/>
      <c r="DPJ615" s="175"/>
      <c r="DPK615" s="175"/>
      <c r="DPL615" s="175"/>
      <c r="DPM615" s="175"/>
      <c r="DPN615" s="175"/>
      <c r="DPO615" s="175"/>
      <c r="DPP615" s="175"/>
      <c r="DPQ615" s="175"/>
      <c r="DPR615" s="175"/>
      <c r="DPS615" s="175"/>
      <c r="DPT615" s="175"/>
      <c r="DPU615" s="175"/>
      <c r="DPV615" s="175"/>
      <c r="DPW615" s="175"/>
      <c r="DPX615" s="175"/>
      <c r="DPY615" s="175"/>
      <c r="DPZ615" s="175"/>
      <c r="DQA615" s="175"/>
      <c r="DQB615" s="175"/>
      <c r="DQC615" s="175"/>
      <c r="DQD615" s="175"/>
      <c r="DQE615" s="175"/>
      <c r="DQF615" s="175"/>
      <c r="DQG615" s="175"/>
      <c r="DQH615" s="175"/>
      <c r="DQI615" s="175"/>
      <c r="DQJ615" s="175"/>
      <c r="DQK615" s="175"/>
      <c r="DQL615" s="175"/>
      <c r="DQM615" s="175"/>
      <c r="DQN615" s="175"/>
      <c r="DQO615" s="175"/>
      <c r="DQP615" s="175"/>
      <c r="DQQ615" s="175"/>
      <c r="DQR615" s="175"/>
      <c r="DQS615" s="175"/>
      <c r="DQT615" s="175"/>
      <c r="DQU615" s="175"/>
      <c r="DQV615" s="175"/>
      <c r="DQW615" s="175"/>
      <c r="DQX615" s="175"/>
      <c r="DQY615" s="175"/>
      <c r="DQZ615" s="175"/>
      <c r="DRA615" s="175"/>
      <c r="DRB615" s="175"/>
      <c r="DRC615" s="175"/>
      <c r="DRD615" s="175"/>
      <c r="DRE615" s="175"/>
      <c r="DRF615" s="175"/>
      <c r="DRG615" s="175"/>
      <c r="DRH615" s="175"/>
      <c r="DRI615" s="175"/>
      <c r="DRJ615" s="175"/>
      <c r="DRK615" s="175"/>
      <c r="DRL615" s="175"/>
      <c r="DRM615" s="175"/>
      <c r="DRN615" s="175"/>
      <c r="DRO615" s="175"/>
      <c r="DRP615" s="175"/>
      <c r="DRQ615" s="175"/>
      <c r="DRR615" s="175"/>
      <c r="DRS615" s="175"/>
      <c r="DRT615" s="175"/>
      <c r="DRU615" s="175"/>
      <c r="DRV615" s="175"/>
      <c r="DRW615" s="175"/>
      <c r="DRX615" s="175"/>
      <c r="DRY615" s="175"/>
      <c r="DRZ615" s="175"/>
      <c r="DSA615" s="175"/>
      <c r="DSB615" s="175"/>
      <c r="DSC615" s="175"/>
      <c r="DSD615" s="175"/>
      <c r="DSE615" s="175"/>
      <c r="DSF615" s="175"/>
      <c r="DSG615" s="175"/>
      <c r="DSH615" s="175"/>
      <c r="DSI615" s="175"/>
      <c r="DSJ615" s="175"/>
      <c r="DSK615" s="175"/>
      <c r="DSL615" s="175"/>
      <c r="DSM615" s="175"/>
      <c r="DSN615" s="175"/>
      <c r="DSO615" s="175"/>
      <c r="DSP615" s="175"/>
      <c r="DSQ615" s="175"/>
      <c r="DSR615" s="175"/>
      <c r="DSS615" s="175"/>
      <c r="DST615" s="175"/>
      <c r="DSU615" s="175"/>
      <c r="DSV615" s="175"/>
      <c r="DSW615" s="175"/>
      <c r="DSX615" s="175"/>
      <c r="DSY615" s="175"/>
      <c r="DSZ615" s="175"/>
      <c r="DTA615" s="175"/>
      <c r="DTB615" s="175"/>
      <c r="DTC615" s="175"/>
      <c r="DTD615" s="175"/>
      <c r="DTE615" s="175"/>
      <c r="DTF615" s="175"/>
      <c r="DTG615" s="175"/>
      <c r="DTH615" s="175"/>
      <c r="DTI615" s="175"/>
      <c r="DTJ615" s="175"/>
      <c r="DTK615" s="175"/>
      <c r="DTL615" s="175"/>
      <c r="DTM615" s="175"/>
      <c r="DTN615" s="175"/>
      <c r="DTO615" s="175"/>
      <c r="DTP615" s="175"/>
      <c r="DTQ615" s="175"/>
      <c r="DTR615" s="175"/>
      <c r="DTS615" s="175"/>
      <c r="DTT615" s="175"/>
      <c r="DTU615" s="175"/>
      <c r="DTV615" s="175"/>
      <c r="DTW615" s="175"/>
      <c r="DTX615" s="175"/>
      <c r="DTY615" s="175"/>
      <c r="DTZ615" s="175"/>
      <c r="DUA615" s="175"/>
      <c r="DUB615" s="175"/>
      <c r="DUC615" s="175"/>
      <c r="DUD615" s="175"/>
      <c r="DUE615" s="175"/>
      <c r="DUF615" s="175"/>
      <c r="DUG615" s="175"/>
      <c r="DUH615" s="175"/>
      <c r="DUI615" s="175"/>
      <c r="DUJ615" s="175"/>
      <c r="DUK615" s="175"/>
      <c r="DUL615" s="175"/>
      <c r="DUM615" s="175"/>
      <c r="DUN615" s="175"/>
      <c r="DUO615" s="175"/>
      <c r="DUP615" s="175"/>
      <c r="DUQ615" s="175"/>
      <c r="DUR615" s="175"/>
      <c r="DUS615" s="175"/>
      <c r="DUT615" s="175"/>
      <c r="DUU615" s="175"/>
      <c r="DUV615" s="175"/>
      <c r="DUW615" s="175"/>
      <c r="DUX615" s="175"/>
      <c r="DUY615" s="175"/>
      <c r="DUZ615" s="175"/>
      <c r="DVA615" s="175"/>
      <c r="DVB615" s="175"/>
      <c r="DVC615" s="175"/>
      <c r="DVD615" s="175"/>
      <c r="DVE615" s="175"/>
      <c r="DVF615" s="175"/>
      <c r="DVG615" s="175"/>
      <c r="DVH615" s="175"/>
      <c r="DVI615" s="175"/>
      <c r="DVJ615" s="175"/>
      <c r="DVK615" s="175"/>
      <c r="DVL615" s="175"/>
      <c r="DVM615" s="175"/>
      <c r="DVN615" s="175"/>
      <c r="DVO615" s="175"/>
      <c r="DVP615" s="175"/>
      <c r="DVQ615" s="175"/>
      <c r="DVR615" s="175"/>
      <c r="DVS615" s="175"/>
      <c r="DVT615" s="175"/>
      <c r="DVU615" s="175"/>
      <c r="DVV615" s="175"/>
      <c r="DVW615" s="175"/>
      <c r="DVX615" s="175"/>
      <c r="DVY615" s="175"/>
      <c r="DVZ615" s="175"/>
      <c r="DWA615" s="175"/>
      <c r="DWB615" s="175"/>
      <c r="DWC615" s="175"/>
      <c r="DWD615" s="175"/>
      <c r="DWE615" s="175"/>
      <c r="DWF615" s="175"/>
      <c r="DWG615" s="175"/>
      <c r="DWH615" s="175"/>
      <c r="DWI615" s="175"/>
      <c r="DWJ615" s="175"/>
      <c r="DWK615" s="175"/>
      <c r="DWL615" s="175"/>
      <c r="DWM615" s="175"/>
      <c r="DWN615" s="175"/>
      <c r="DWO615" s="175"/>
      <c r="DWP615" s="175"/>
      <c r="DWQ615" s="175"/>
      <c r="DWR615" s="175"/>
      <c r="DWS615" s="175"/>
      <c r="DWT615" s="175"/>
      <c r="DWU615" s="175"/>
      <c r="DWV615" s="175"/>
      <c r="DWW615" s="175"/>
      <c r="DWX615" s="175"/>
      <c r="DWY615" s="175"/>
      <c r="DWZ615" s="175"/>
      <c r="DXA615" s="175"/>
      <c r="DXB615" s="175"/>
      <c r="DXC615" s="175"/>
      <c r="DXD615" s="175"/>
      <c r="DXE615" s="175"/>
      <c r="DXF615" s="175"/>
      <c r="DXG615" s="175"/>
      <c r="DXH615" s="175"/>
      <c r="DXI615" s="175"/>
      <c r="DXJ615" s="175"/>
      <c r="DXK615" s="175"/>
      <c r="DXL615" s="175"/>
      <c r="DXM615" s="175"/>
      <c r="DXN615" s="175"/>
      <c r="DXO615" s="175"/>
      <c r="DXP615" s="175"/>
      <c r="DXQ615" s="175"/>
      <c r="DXR615" s="175"/>
      <c r="DXS615" s="175"/>
      <c r="DXT615" s="175"/>
      <c r="DXU615" s="175"/>
      <c r="DXV615" s="175"/>
      <c r="DXW615" s="175"/>
      <c r="DXX615" s="175"/>
      <c r="DXY615" s="175"/>
      <c r="DXZ615" s="175"/>
      <c r="DYA615" s="175"/>
      <c r="DYB615" s="175"/>
      <c r="DYC615" s="175"/>
      <c r="DYD615" s="175"/>
      <c r="DYE615" s="175"/>
      <c r="DYF615" s="175"/>
      <c r="DYG615" s="175"/>
      <c r="DYH615" s="175"/>
      <c r="DYI615" s="175"/>
      <c r="DYJ615" s="175"/>
      <c r="DYK615" s="175"/>
      <c r="DYL615" s="175"/>
      <c r="DYM615" s="175"/>
      <c r="DYN615" s="175"/>
      <c r="DYO615" s="175"/>
      <c r="DYP615" s="175"/>
      <c r="DYQ615" s="175"/>
      <c r="DYR615" s="175"/>
      <c r="DYS615" s="175"/>
      <c r="DYT615" s="175"/>
      <c r="DYU615" s="175"/>
      <c r="DYV615" s="175"/>
      <c r="DYW615" s="175"/>
      <c r="DYX615" s="175"/>
      <c r="DYY615" s="175"/>
      <c r="DYZ615" s="175"/>
      <c r="DZA615" s="175"/>
      <c r="DZB615" s="175"/>
      <c r="DZC615" s="175"/>
      <c r="DZD615" s="175"/>
      <c r="DZE615" s="175"/>
      <c r="DZF615" s="175"/>
      <c r="DZG615" s="175"/>
      <c r="DZH615" s="175"/>
      <c r="DZI615" s="175"/>
      <c r="DZJ615" s="175"/>
      <c r="DZK615" s="175"/>
      <c r="DZL615" s="175"/>
      <c r="DZM615" s="175"/>
      <c r="DZN615" s="175"/>
      <c r="DZO615" s="175"/>
      <c r="DZP615" s="175"/>
      <c r="DZQ615" s="175"/>
      <c r="DZR615" s="175"/>
      <c r="DZS615" s="175"/>
      <c r="DZT615" s="175"/>
      <c r="DZU615" s="175"/>
      <c r="DZV615" s="175"/>
      <c r="DZW615" s="175"/>
      <c r="DZX615" s="175"/>
      <c r="DZY615" s="175"/>
      <c r="DZZ615" s="175"/>
      <c r="EAA615" s="175"/>
      <c r="EAB615" s="175"/>
      <c r="EAC615" s="175"/>
      <c r="EAD615" s="175"/>
      <c r="EAE615" s="175"/>
      <c r="EAF615" s="175"/>
      <c r="EAG615" s="175"/>
      <c r="EAH615" s="175"/>
      <c r="EAI615" s="175"/>
      <c r="EAJ615" s="175"/>
      <c r="EAK615" s="175"/>
      <c r="EAL615" s="175"/>
      <c r="EAM615" s="175"/>
      <c r="EAN615" s="175"/>
      <c r="EAO615" s="175"/>
      <c r="EAP615" s="175"/>
      <c r="EAQ615" s="175"/>
      <c r="EAR615" s="175"/>
      <c r="EAS615" s="175"/>
      <c r="EAT615" s="175"/>
      <c r="EAU615" s="175"/>
      <c r="EAV615" s="175"/>
      <c r="EAW615" s="175"/>
      <c r="EAX615" s="175"/>
      <c r="EAY615" s="175"/>
      <c r="EAZ615" s="175"/>
      <c r="EBA615" s="175"/>
      <c r="EBB615" s="175"/>
      <c r="EBC615" s="175"/>
      <c r="EBD615" s="175"/>
      <c r="EBE615" s="175"/>
      <c r="EBF615" s="175"/>
      <c r="EBG615" s="175"/>
      <c r="EBH615" s="175"/>
      <c r="EBI615" s="175"/>
      <c r="EBJ615" s="175"/>
      <c r="EBK615" s="175"/>
      <c r="EBL615" s="175"/>
      <c r="EBM615" s="175"/>
      <c r="EBN615" s="175"/>
      <c r="EBO615" s="175"/>
      <c r="EBP615" s="175"/>
      <c r="EBQ615" s="175"/>
      <c r="EBR615" s="175"/>
      <c r="EBS615" s="175"/>
      <c r="EBT615" s="175"/>
      <c r="EBU615" s="175"/>
      <c r="EBV615" s="175"/>
      <c r="EBW615" s="175"/>
      <c r="EBX615" s="175"/>
      <c r="EBY615" s="175"/>
      <c r="EBZ615" s="175"/>
      <c r="ECA615" s="175"/>
      <c r="ECB615" s="175"/>
      <c r="ECC615" s="175"/>
      <c r="ECD615" s="175"/>
      <c r="ECE615" s="175"/>
      <c r="ECF615" s="175"/>
      <c r="ECG615" s="175"/>
      <c r="ECH615" s="175"/>
      <c r="ECI615" s="175"/>
      <c r="ECJ615" s="175"/>
      <c r="ECK615" s="175"/>
      <c r="ECL615" s="175"/>
      <c r="ECM615" s="175"/>
      <c r="ECN615" s="175"/>
      <c r="ECO615" s="175"/>
      <c r="ECP615" s="175"/>
      <c r="ECQ615" s="175"/>
      <c r="ECR615" s="175"/>
      <c r="ECS615" s="175"/>
      <c r="ECT615" s="175"/>
      <c r="ECU615" s="175"/>
      <c r="ECV615" s="175"/>
      <c r="ECW615" s="175"/>
      <c r="ECX615" s="175"/>
      <c r="ECY615" s="175"/>
      <c r="ECZ615" s="175"/>
      <c r="EDA615" s="175"/>
      <c r="EDB615" s="175"/>
      <c r="EDC615" s="175"/>
      <c r="EDD615" s="175"/>
      <c r="EDE615" s="175"/>
      <c r="EDF615" s="175"/>
      <c r="EDG615" s="175"/>
      <c r="EDH615" s="175"/>
      <c r="EDI615" s="175"/>
      <c r="EDJ615" s="175"/>
      <c r="EDK615" s="175"/>
      <c r="EDL615" s="175"/>
      <c r="EDM615" s="175"/>
      <c r="EDN615" s="175"/>
      <c r="EDO615" s="175"/>
      <c r="EDP615" s="175"/>
      <c r="EDQ615" s="175"/>
      <c r="EDR615" s="175"/>
      <c r="EDS615" s="175"/>
      <c r="EDT615" s="175"/>
      <c r="EDU615" s="175"/>
      <c r="EDV615" s="175"/>
      <c r="EDW615" s="175"/>
      <c r="EDX615" s="175"/>
      <c r="EDY615" s="175"/>
      <c r="EDZ615" s="175"/>
      <c r="EEA615" s="175"/>
      <c r="EEB615" s="175"/>
      <c r="EEC615" s="175"/>
      <c r="EED615" s="175"/>
      <c r="EEE615" s="175"/>
      <c r="EEF615" s="175"/>
      <c r="EEG615" s="175"/>
      <c r="EEH615" s="175"/>
      <c r="EEI615" s="175"/>
      <c r="EEJ615" s="175"/>
      <c r="EEK615" s="175"/>
      <c r="EEL615" s="175"/>
      <c r="EEM615" s="175"/>
      <c r="EEN615" s="175"/>
      <c r="EEO615" s="175"/>
      <c r="EEP615" s="175"/>
      <c r="EEQ615" s="175"/>
      <c r="EER615" s="175"/>
      <c r="EES615" s="175"/>
      <c r="EET615" s="175"/>
      <c r="EEU615" s="175"/>
      <c r="EEV615" s="175"/>
      <c r="EEW615" s="175"/>
      <c r="EEX615" s="175"/>
      <c r="EEY615" s="175"/>
      <c r="EEZ615" s="175"/>
      <c r="EFA615" s="175"/>
      <c r="EFB615" s="175"/>
      <c r="EFC615" s="175"/>
      <c r="EFD615" s="175"/>
      <c r="EFE615" s="175"/>
      <c r="EFF615" s="175"/>
      <c r="EFG615" s="175"/>
      <c r="EFH615" s="175"/>
      <c r="EFI615" s="175"/>
      <c r="EFJ615" s="175"/>
      <c r="EFK615" s="175"/>
      <c r="EFL615" s="175"/>
      <c r="EFM615" s="175"/>
      <c r="EFN615" s="175"/>
      <c r="EFO615" s="175"/>
      <c r="EFP615" s="175"/>
      <c r="EFQ615" s="175"/>
      <c r="EFR615" s="175"/>
      <c r="EFS615" s="175"/>
      <c r="EFT615" s="175"/>
      <c r="EFU615" s="175"/>
      <c r="EFV615" s="175"/>
      <c r="EFW615" s="175"/>
      <c r="EFX615" s="175"/>
      <c r="EFY615" s="175"/>
      <c r="EFZ615" s="175"/>
      <c r="EGA615" s="175"/>
      <c r="EGB615" s="175"/>
      <c r="EGC615" s="175"/>
      <c r="EGD615" s="175"/>
      <c r="EGE615" s="175"/>
      <c r="EGF615" s="175"/>
      <c r="EGG615" s="175"/>
      <c r="EGH615" s="175"/>
      <c r="EGI615" s="175"/>
      <c r="EGJ615" s="175"/>
      <c r="EGK615" s="175"/>
      <c r="EGL615" s="175"/>
      <c r="EGM615" s="175"/>
      <c r="EGN615" s="175"/>
      <c r="EGO615" s="175"/>
      <c r="EGP615" s="175"/>
      <c r="EGQ615" s="175"/>
      <c r="EGR615" s="175"/>
      <c r="EGS615" s="175"/>
      <c r="EGT615" s="175"/>
      <c r="EGU615" s="175"/>
      <c r="EGV615" s="175"/>
      <c r="EGW615" s="175"/>
      <c r="EGX615" s="175"/>
      <c r="EGY615" s="175"/>
      <c r="EGZ615" s="175"/>
      <c r="EHA615" s="175"/>
      <c r="EHB615" s="175"/>
      <c r="EHC615" s="175"/>
      <c r="EHD615" s="175"/>
      <c r="EHE615" s="175"/>
      <c r="EHF615" s="175"/>
      <c r="EHG615" s="175"/>
      <c r="EHH615" s="175"/>
      <c r="EHI615" s="175"/>
      <c r="EHJ615" s="175"/>
      <c r="EHK615" s="175"/>
      <c r="EHL615" s="175"/>
      <c r="EHM615" s="175"/>
      <c r="EHN615" s="175"/>
      <c r="EHO615" s="175"/>
      <c r="EHP615" s="175"/>
      <c r="EHQ615" s="175"/>
      <c r="EHR615" s="175"/>
      <c r="EHS615" s="175"/>
      <c r="EHT615" s="175"/>
      <c r="EHU615" s="175"/>
      <c r="EHV615" s="175"/>
      <c r="EHW615" s="175"/>
      <c r="EHX615" s="175"/>
      <c r="EHY615" s="175"/>
      <c r="EHZ615" s="175"/>
      <c r="EIA615" s="175"/>
      <c r="EIB615" s="175"/>
      <c r="EIC615" s="175"/>
      <c r="EID615" s="175"/>
      <c r="EIE615" s="175"/>
      <c r="EIF615" s="175"/>
      <c r="EIG615" s="175"/>
      <c r="EIH615" s="175"/>
      <c r="EII615" s="175"/>
      <c r="EIJ615" s="175"/>
      <c r="EIK615" s="175"/>
      <c r="EIL615" s="175"/>
      <c r="EIM615" s="175"/>
      <c r="EIN615" s="175"/>
      <c r="EIO615" s="175"/>
      <c r="EIP615" s="175"/>
      <c r="EIQ615" s="175"/>
      <c r="EIR615" s="175"/>
      <c r="EIS615" s="175"/>
      <c r="EIT615" s="175"/>
      <c r="EIU615" s="175"/>
      <c r="EIV615" s="175"/>
      <c r="EIW615" s="175"/>
      <c r="EIX615" s="175"/>
      <c r="EIY615" s="175"/>
      <c r="EIZ615" s="175"/>
      <c r="EJA615" s="175"/>
      <c r="EJB615" s="175"/>
      <c r="EJC615" s="175"/>
      <c r="EJD615" s="175"/>
      <c r="EJE615" s="175"/>
      <c r="EJF615" s="175"/>
      <c r="EJG615" s="175"/>
      <c r="EJH615" s="175"/>
      <c r="EJI615" s="175"/>
      <c r="EJJ615" s="175"/>
      <c r="EJK615" s="175"/>
      <c r="EJL615" s="175"/>
      <c r="EJM615" s="175"/>
      <c r="EJN615" s="175"/>
      <c r="EJO615" s="175"/>
      <c r="EJP615" s="175"/>
      <c r="EJQ615" s="175"/>
      <c r="EJR615" s="175"/>
      <c r="EJS615" s="175"/>
      <c r="EJT615" s="175"/>
      <c r="EJU615" s="175"/>
      <c r="EJV615" s="175"/>
      <c r="EJW615" s="175"/>
      <c r="EJX615" s="175"/>
      <c r="EJY615" s="175"/>
      <c r="EJZ615" s="175"/>
      <c r="EKA615" s="175"/>
      <c r="EKB615" s="175"/>
      <c r="EKC615" s="175"/>
      <c r="EKD615" s="175"/>
      <c r="EKE615" s="175"/>
      <c r="EKF615" s="175"/>
      <c r="EKG615" s="175"/>
      <c r="EKH615" s="175"/>
      <c r="EKI615" s="175"/>
      <c r="EKJ615" s="175"/>
      <c r="EKK615" s="175"/>
      <c r="EKL615" s="175"/>
      <c r="EKM615" s="175"/>
      <c r="EKN615" s="175"/>
      <c r="EKO615" s="175"/>
      <c r="EKP615" s="175"/>
      <c r="EKQ615" s="175"/>
      <c r="EKR615" s="175"/>
      <c r="EKS615" s="175"/>
      <c r="EKT615" s="175"/>
      <c r="EKU615" s="175"/>
      <c r="EKV615" s="175"/>
      <c r="EKW615" s="175"/>
      <c r="EKX615" s="175"/>
      <c r="EKY615" s="175"/>
      <c r="EKZ615" s="175"/>
      <c r="ELA615" s="175"/>
      <c r="ELB615" s="175"/>
      <c r="ELC615" s="175"/>
      <c r="ELD615" s="175"/>
      <c r="ELE615" s="175"/>
      <c r="ELF615" s="175"/>
      <c r="ELG615" s="175"/>
      <c r="ELH615" s="175"/>
      <c r="ELI615" s="175"/>
      <c r="ELJ615" s="175"/>
      <c r="ELK615" s="175"/>
      <c r="ELL615" s="175"/>
      <c r="ELM615" s="175"/>
      <c r="ELN615" s="175"/>
      <c r="ELO615" s="175"/>
      <c r="ELP615" s="175"/>
      <c r="ELQ615" s="175"/>
      <c r="ELR615" s="175"/>
      <c r="ELS615" s="175"/>
      <c r="ELT615" s="175"/>
      <c r="ELU615" s="175"/>
      <c r="ELV615" s="175"/>
      <c r="ELW615" s="175"/>
      <c r="ELX615" s="175"/>
      <c r="ELY615" s="175"/>
      <c r="ELZ615" s="175"/>
      <c r="EMA615" s="175"/>
      <c r="EMB615" s="175"/>
      <c r="EMC615" s="175"/>
      <c r="EMD615" s="175"/>
      <c r="EME615" s="175"/>
      <c r="EMF615" s="175"/>
      <c r="EMG615" s="175"/>
      <c r="EMH615" s="175"/>
      <c r="EMI615" s="175"/>
      <c r="EMJ615" s="175"/>
      <c r="EMK615" s="175"/>
      <c r="EML615" s="175"/>
      <c r="EMM615" s="175"/>
      <c r="EMN615" s="175"/>
      <c r="EMO615" s="175"/>
      <c r="EMP615" s="175"/>
      <c r="EMQ615" s="175"/>
      <c r="EMR615" s="175"/>
      <c r="EMS615" s="175"/>
      <c r="EMT615" s="175"/>
      <c r="EMU615" s="175"/>
      <c r="EMV615" s="175"/>
      <c r="EMW615" s="175"/>
      <c r="EMX615" s="175"/>
      <c r="EMY615" s="175"/>
      <c r="EMZ615" s="175"/>
      <c r="ENA615" s="175"/>
      <c r="ENB615" s="175"/>
      <c r="ENC615" s="175"/>
      <c r="END615" s="175"/>
      <c r="ENE615" s="175"/>
      <c r="ENF615" s="175"/>
      <c r="ENG615" s="175"/>
      <c r="ENH615" s="175"/>
      <c r="ENI615" s="175"/>
      <c r="ENJ615" s="175"/>
      <c r="ENK615" s="175"/>
      <c r="ENL615" s="175"/>
      <c r="ENM615" s="175"/>
      <c r="ENN615" s="175"/>
      <c r="ENO615" s="175"/>
      <c r="ENP615" s="175"/>
      <c r="ENQ615" s="175"/>
      <c r="ENR615" s="175"/>
      <c r="ENS615" s="175"/>
      <c r="ENT615" s="175"/>
      <c r="ENU615" s="175"/>
      <c r="ENV615" s="175"/>
      <c r="ENW615" s="175"/>
      <c r="ENX615" s="175"/>
      <c r="ENY615" s="175"/>
      <c r="ENZ615" s="175"/>
      <c r="EOA615" s="175"/>
      <c r="EOB615" s="175"/>
      <c r="EOC615" s="175"/>
      <c r="EOD615" s="175"/>
      <c r="EOE615" s="175"/>
      <c r="EOF615" s="175"/>
      <c r="EOG615" s="175"/>
      <c r="EOH615" s="175"/>
      <c r="EOI615" s="175"/>
      <c r="EOJ615" s="175"/>
      <c r="EOK615" s="175"/>
      <c r="EOL615" s="175"/>
      <c r="EOM615" s="175"/>
      <c r="EON615" s="175"/>
      <c r="EOO615" s="175"/>
      <c r="EOP615" s="175"/>
      <c r="EOQ615" s="175"/>
      <c r="EOR615" s="175"/>
      <c r="EOS615" s="175"/>
      <c r="EOT615" s="175"/>
      <c r="EOU615" s="175"/>
      <c r="EOV615" s="175"/>
      <c r="EOW615" s="175"/>
      <c r="EOX615" s="175"/>
      <c r="EOY615" s="175"/>
      <c r="EOZ615" s="175"/>
      <c r="EPA615" s="175"/>
      <c r="EPB615" s="175"/>
      <c r="EPC615" s="175"/>
      <c r="EPD615" s="175"/>
      <c r="EPE615" s="175"/>
      <c r="EPF615" s="175"/>
      <c r="EPG615" s="175"/>
      <c r="EPH615" s="175"/>
      <c r="EPI615" s="175"/>
      <c r="EPJ615" s="175"/>
      <c r="EPK615" s="175"/>
      <c r="EPL615" s="175"/>
      <c r="EPM615" s="175"/>
      <c r="EPN615" s="175"/>
      <c r="EPO615" s="175"/>
      <c r="EPP615" s="175"/>
      <c r="EPQ615" s="175"/>
      <c r="EPR615" s="175"/>
      <c r="EPS615" s="175"/>
      <c r="EPT615" s="175"/>
      <c r="EPU615" s="175"/>
      <c r="EPV615" s="175"/>
      <c r="EPW615" s="175"/>
      <c r="EPX615" s="175"/>
      <c r="EPY615" s="175"/>
      <c r="EPZ615" s="175"/>
      <c r="EQA615" s="175"/>
      <c r="EQB615" s="175"/>
      <c r="EQC615" s="175"/>
      <c r="EQD615" s="175"/>
      <c r="EQE615" s="175"/>
      <c r="EQF615" s="175"/>
      <c r="EQG615" s="175"/>
      <c r="EQH615" s="175"/>
      <c r="EQI615" s="175"/>
      <c r="EQJ615" s="175"/>
      <c r="EQK615" s="175"/>
      <c r="EQL615" s="175"/>
      <c r="EQM615" s="175"/>
      <c r="EQN615" s="175"/>
      <c r="EQO615" s="175"/>
      <c r="EQP615" s="175"/>
      <c r="EQQ615" s="175"/>
      <c r="EQR615" s="175"/>
      <c r="EQS615" s="175"/>
      <c r="EQT615" s="175"/>
      <c r="EQU615" s="175"/>
      <c r="EQV615" s="175"/>
      <c r="EQW615" s="175"/>
      <c r="EQX615" s="175"/>
      <c r="EQY615" s="175"/>
      <c r="EQZ615" s="175"/>
      <c r="ERA615" s="175"/>
      <c r="ERB615" s="175"/>
      <c r="ERC615" s="175"/>
      <c r="ERD615" s="175"/>
      <c r="ERE615" s="175"/>
      <c r="ERF615" s="175"/>
      <c r="ERG615" s="175"/>
      <c r="ERH615" s="175"/>
      <c r="ERI615" s="175"/>
      <c r="ERJ615" s="175"/>
      <c r="ERK615" s="175"/>
      <c r="ERL615" s="175"/>
      <c r="ERM615" s="175"/>
      <c r="ERN615" s="175"/>
      <c r="ERO615" s="175"/>
      <c r="ERP615" s="175"/>
      <c r="ERQ615" s="175"/>
      <c r="ERR615" s="175"/>
      <c r="ERS615" s="175"/>
      <c r="ERT615" s="175"/>
      <c r="ERU615" s="175"/>
      <c r="ERV615" s="175"/>
      <c r="ERW615" s="175"/>
      <c r="ERX615" s="175"/>
      <c r="ERY615" s="175"/>
      <c r="ERZ615" s="175"/>
      <c r="ESA615" s="175"/>
      <c r="ESB615" s="175"/>
      <c r="ESC615" s="175"/>
      <c r="ESD615" s="175"/>
      <c r="ESE615" s="175"/>
      <c r="ESF615" s="175"/>
      <c r="ESG615" s="175"/>
      <c r="ESH615" s="175"/>
      <c r="ESI615" s="175"/>
      <c r="ESJ615" s="175"/>
      <c r="ESK615" s="175"/>
      <c r="ESL615" s="175"/>
      <c r="ESM615" s="175"/>
      <c r="ESN615" s="175"/>
      <c r="ESO615" s="175"/>
      <c r="ESP615" s="175"/>
      <c r="ESQ615" s="175"/>
      <c r="ESR615" s="175"/>
      <c r="ESS615" s="175"/>
      <c r="EST615" s="175"/>
      <c r="ESU615" s="175"/>
      <c r="ESV615" s="175"/>
      <c r="ESW615" s="175"/>
      <c r="ESX615" s="175"/>
      <c r="ESY615" s="175"/>
      <c r="ESZ615" s="175"/>
      <c r="ETA615" s="175"/>
      <c r="ETB615" s="175"/>
      <c r="ETC615" s="175"/>
      <c r="ETD615" s="175"/>
      <c r="ETE615" s="175"/>
      <c r="ETF615" s="175"/>
      <c r="ETG615" s="175"/>
      <c r="ETH615" s="175"/>
      <c r="ETI615" s="175"/>
      <c r="ETJ615" s="175"/>
      <c r="ETK615" s="175"/>
      <c r="ETL615" s="175"/>
      <c r="ETM615" s="175"/>
      <c r="ETN615" s="175"/>
      <c r="ETO615" s="175"/>
      <c r="ETP615" s="175"/>
      <c r="ETQ615" s="175"/>
      <c r="ETR615" s="175"/>
      <c r="ETS615" s="175"/>
      <c r="ETT615" s="175"/>
      <c r="ETU615" s="175"/>
      <c r="ETV615" s="175"/>
      <c r="ETW615" s="175"/>
      <c r="ETX615" s="175"/>
      <c r="ETY615" s="175"/>
      <c r="ETZ615" s="175"/>
      <c r="EUA615" s="175"/>
      <c r="EUB615" s="175"/>
      <c r="EUC615" s="175"/>
      <c r="EUD615" s="175"/>
      <c r="EUE615" s="175"/>
      <c r="EUF615" s="175"/>
      <c r="EUG615" s="175"/>
      <c r="EUH615" s="175"/>
      <c r="EUI615" s="175"/>
      <c r="EUJ615" s="175"/>
      <c r="EUK615" s="175"/>
      <c r="EUL615" s="175"/>
      <c r="EUM615" s="175"/>
      <c r="EUN615" s="175"/>
      <c r="EUO615" s="175"/>
      <c r="EUP615" s="175"/>
      <c r="EUQ615" s="175"/>
      <c r="EUR615" s="175"/>
      <c r="EUS615" s="175"/>
      <c r="EUT615" s="175"/>
      <c r="EUU615" s="175"/>
      <c r="EUV615" s="175"/>
      <c r="EUW615" s="175"/>
      <c r="EUX615" s="175"/>
      <c r="EUY615" s="175"/>
      <c r="EUZ615" s="175"/>
      <c r="EVA615" s="175"/>
      <c r="EVB615" s="175"/>
      <c r="EVC615" s="175"/>
      <c r="EVD615" s="175"/>
      <c r="EVE615" s="175"/>
      <c r="EVF615" s="175"/>
      <c r="EVG615" s="175"/>
      <c r="EVH615" s="175"/>
      <c r="EVI615" s="175"/>
      <c r="EVJ615" s="175"/>
      <c r="EVK615" s="175"/>
      <c r="EVL615" s="175"/>
      <c r="EVM615" s="175"/>
      <c r="EVN615" s="175"/>
      <c r="EVO615" s="175"/>
      <c r="EVP615" s="175"/>
      <c r="EVQ615" s="175"/>
      <c r="EVR615" s="175"/>
      <c r="EVS615" s="175"/>
      <c r="EVT615" s="175"/>
      <c r="EVU615" s="175"/>
      <c r="EVV615" s="175"/>
      <c r="EVW615" s="175"/>
      <c r="EVX615" s="175"/>
      <c r="EVY615" s="175"/>
      <c r="EVZ615" s="175"/>
      <c r="EWA615" s="175"/>
      <c r="EWB615" s="175"/>
      <c r="EWC615" s="175"/>
      <c r="EWD615" s="175"/>
      <c r="EWE615" s="175"/>
      <c r="EWF615" s="175"/>
      <c r="EWG615" s="175"/>
      <c r="EWH615" s="175"/>
      <c r="EWI615" s="175"/>
      <c r="EWJ615" s="175"/>
      <c r="EWK615" s="175"/>
      <c r="EWL615" s="175"/>
      <c r="EWM615" s="175"/>
      <c r="EWN615" s="175"/>
      <c r="EWO615" s="175"/>
      <c r="EWP615" s="175"/>
      <c r="EWQ615" s="175"/>
      <c r="EWR615" s="175"/>
      <c r="EWS615" s="175"/>
      <c r="EWT615" s="175"/>
      <c r="EWU615" s="175"/>
      <c r="EWV615" s="175"/>
      <c r="EWW615" s="175"/>
      <c r="EWX615" s="175"/>
      <c r="EWY615" s="175"/>
      <c r="EWZ615" s="175"/>
      <c r="EXA615" s="175"/>
      <c r="EXB615" s="175"/>
      <c r="EXC615" s="175"/>
      <c r="EXD615" s="175"/>
      <c r="EXE615" s="175"/>
      <c r="EXF615" s="175"/>
      <c r="EXG615" s="175"/>
      <c r="EXH615" s="175"/>
      <c r="EXI615" s="175"/>
      <c r="EXJ615" s="175"/>
      <c r="EXK615" s="175"/>
      <c r="EXL615" s="175"/>
      <c r="EXM615" s="175"/>
      <c r="EXN615" s="175"/>
      <c r="EXO615" s="175"/>
      <c r="EXP615" s="175"/>
      <c r="EXQ615" s="175"/>
      <c r="EXR615" s="175"/>
      <c r="EXS615" s="175"/>
      <c r="EXT615" s="175"/>
      <c r="EXU615" s="175"/>
      <c r="EXV615" s="175"/>
      <c r="EXW615" s="175"/>
      <c r="EXX615" s="175"/>
      <c r="EXY615" s="175"/>
      <c r="EXZ615" s="175"/>
      <c r="EYA615" s="175"/>
      <c r="EYB615" s="175"/>
      <c r="EYC615" s="175"/>
      <c r="EYD615" s="175"/>
      <c r="EYE615" s="175"/>
      <c r="EYF615" s="175"/>
      <c r="EYG615" s="175"/>
      <c r="EYH615" s="175"/>
      <c r="EYI615" s="175"/>
      <c r="EYJ615" s="175"/>
      <c r="EYK615" s="175"/>
      <c r="EYL615" s="175"/>
      <c r="EYM615" s="175"/>
      <c r="EYN615" s="175"/>
      <c r="EYO615" s="175"/>
      <c r="EYP615" s="175"/>
      <c r="EYQ615" s="175"/>
      <c r="EYR615" s="175"/>
      <c r="EYS615" s="175"/>
      <c r="EYT615" s="175"/>
      <c r="EYU615" s="175"/>
      <c r="EYV615" s="175"/>
      <c r="EYW615" s="175"/>
      <c r="EYX615" s="175"/>
      <c r="EYY615" s="175"/>
      <c r="EYZ615" s="175"/>
      <c r="EZA615" s="175"/>
      <c r="EZB615" s="175"/>
      <c r="EZC615" s="175"/>
      <c r="EZD615" s="175"/>
      <c r="EZE615" s="175"/>
      <c r="EZF615" s="175"/>
      <c r="EZG615" s="175"/>
      <c r="EZH615" s="175"/>
      <c r="EZI615" s="175"/>
      <c r="EZJ615" s="175"/>
      <c r="EZK615" s="175"/>
      <c r="EZL615" s="175"/>
      <c r="EZM615" s="175"/>
      <c r="EZN615" s="175"/>
      <c r="EZO615" s="175"/>
      <c r="EZP615" s="175"/>
      <c r="EZQ615" s="175"/>
      <c r="EZR615" s="175"/>
      <c r="EZS615" s="175"/>
      <c r="EZT615" s="175"/>
      <c r="EZU615" s="175"/>
      <c r="EZV615" s="175"/>
      <c r="EZW615" s="175"/>
      <c r="EZX615" s="175"/>
      <c r="EZY615" s="175"/>
      <c r="EZZ615" s="175"/>
      <c r="FAA615" s="175"/>
      <c r="FAB615" s="175"/>
      <c r="FAC615" s="175"/>
      <c r="FAD615" s="175"/>
      <c r="FAE615" s="175"/>
      <c r="FAF615" s="175"/>
      <c r="FAG615" s="175"/>
      <c r="FAH615" s="175"/>
      <c r="FAI615" s="175"/>
      <c r="FAJ615" s="175"/>
      <c r="FAK615" s="175"/>
      <c r="FAL615" s="175"/>
      <c r="FAM615" s="175"/>
      <c r="FAN615" s="175"/>
      <c r="FAO615" s="175"/>
      <c r="FAP615" s="175"/>
      <c r="FAQ615" s="175"/>
      <c r="FAR615" s="175"/>
      <c r="FAS615" s="175"/>
      <c r="FAT615" s="175"/>
      <c r="FAU615" s="175"/>
      <c r="FAV615" s="175"/>
      <c r="FAW615" s="175"/>
      <c r="FAX615" s="175"/>
      <c r="FAY615" s="175"/>
      <c r="FAZ615" s="175"/>
      <c r="FBA615" s="175"/>
      <c r="FBB615" s="175"/>
      <c r="FBC615" s="175"/>
      <c r="FBD615" s="175"/>
      <c r="FBE615" s="175"/>
      <c r="FBF615" s="175"/>
      <c r="FBG615" s="175"/>
      <c r="FBH615" s="175"/>
      <c r="FBI615" s="175"/>
      <c r="FBJ615" s="175"/>
      <c r="FBK615" s="175"/>
      <c r="FBL615" s="175"/>
      <c r="FBM615" s="175"/>
      <c r="FBN615" s="175"/>
      <c r="FBO615" s="175"/>
      <c r="FBP615" s="175"/>
      <c r="FBQ615" s="175"/>
      <c r="FBR615" s="175"/>
      <c r="FBS615" s="175"/>
      <c r="FBT615" s="175"/>
      <c r="FBU615" s="175"/>
      <c r="FBV615" s="175"/>
      <c r="FBW615" s="175"/>
      <c r="FBX615" s="175"/>
      <c r="FBY615" s="175"/>
      <c r="FBZ615" s="175"/>
      <c r="FCA615" s="175"/>
      <c r="FCB615" s="175"/>
      <c r="FCC615" s="175"/>
      <c r="FCD615" s="175"/>
      <c r="FCE615" s="175"/>
      <c r="FCF615" s="175"/>
      <c r="FCG615" s="175"/>
      <c r="FCH615" s="175"/>
      <c r="FCI615" s="175"/>
      <c r="FCJ615" s="175"/>
      <c r="FCK615" s="175"/>
      <c r="FCL615" s="175"/>
      <c r="FCM615" s="175"/>
      <c r="FCN615" s="175"/>
      <c r="FCO615" s="175"/>
      <c r="FCP615" s="175"/>
      <c r="FCQ615" s="175"/>
      <c r="FCR615" s="175"/>
      <c r="FCS615" s="175"/>
      <c r="FCT615" s="175"/>
      <c r="FCU615" s="175"/>
      <c r="FCV615" s="175"/>
      <c r="FCW615" s="175"/>
      <c r="FCX615" s="175"/>
      <c r="FCY615" s="175"/>
      <c r="FCZ615" s="175"/>
      <c r="FDA615" s="175"/>
      <c r="FDB615" s="175"/>
      <c r="FDC615" s="175"/>
      <c r="FDD615" s="175"/>
      <c r="FDE615" s="175"/>
      <c r="FDF615" s="175"/>
      <c r="FDG615" s="175"/>
      <c r="FDH615" s="175"/>
      <c r="FDI615" s="175"/>
      <c r="FDJ615" s="175"/>
      <c r="FDK615" s="175"/>
      <c r="FDL615" s="175"/>
      <c r="FDM615" s="175"/>
      <c r="FDN615" s="175"/>
      <c r="FDO615" s="175"/>
      <c r="FDP615" s="175"/>
      <c r="FDQ615" s="175"/>
      <c r="FDR615" s="175"/>
      <c r="FDS615" s="175"/>
      <c r="FDT615" s="175"/>
      <c r="FDU615" s="175"/>
      <c r="FDV615" s="175"/>
      <c r="FDW615" s="175"/>
      <c r="FDX615" s="175"/>
      <c r="FDY615" s="175"/>
      <c r="FDZ615" s="175"/>
      <c r="FEA615" s="175"/>
      <c r="FEB615" s="175"/>
      <c r="FEC615" s="175"/>
      <c r="FED615" s="175"/>
      <c r="FEE615" s="175"/>
      <c r="FEF615" s="175"/>
      <c r="FEG615" s="175"/>
      <c r="FEH615" s="175"/>
      <c r="FEI615" s="175"/>
      <c r="FEJ615" s="175"/>
      <c r="FEK615" s="175"/>
      <c r="FEL615" s="175"/>
      <c r="FEM615" s="175"/>
      <c r="FEN615" s="175"/>
      <c r="FEO615" s="175"/>
      <c r="FEP615" s="175"/>
      <c r="FEQ615" s="175"/>
      <c r="FER615" s="175"/>
      <c r="FES615" s="175"/>
      <c r="FET615" s="175"/>
      <c r="FEU615" s="175"/>
      <c r="FEV615" s="175"/>
      <c r="FEW615" s="175"/>
      <c r="FEX615" s="175"/>
      <c r="FEY615" s="175"/>
      <c r="FEZ615" s="175"/>
      <c r="FFA615" s="175"/>
      <c r="FFB615" s="175"/>
      <c r="FFC615" s="175"/>
      <c r="FFD615" s="175"/>
      <c r="FFE615" s="175"/>
      <c r="FFF615" s="175"/>
      <c r="FFG615" s="175"/>
      <c r="FFH615" s="175"/>
      <c r="FFI615" s="175"/>
      <c r="FFJ615" s="175"/>
      <c r="FFK615" s="175"/>
      <c r="FFL615" s="175"/>
      <c r="FFM615" s="175"/>
      <c r="FFN615" s="175"/>
      <c r="FFO615" s="175"/>
      <c r="FFP615" s="175"/>
      <c r="FFQ615" s="175"/>
      <c r="FFR615" s="175"/>
      <c r="FFS615" s="175"/>
      <c r="FFT615" s="175"/>
      <c r="FFU615" s="175"/>
      <c r="FFV615" s="175"/>
      <c r="FFW615" s="175"/>
      <c r="FFX615" s="175"/>
      <c r="FFY615" s="175"/>
      <c r="FFZ615" s="175"/>
      <c r="FGA615" s="175"/>
      <c r="FGB615" s="175"/>
      <c r="FGC615" s="175"/>
      <c r="FGD615" s="175"/>
      <c r="FGE615" s="175"/>
      <c r="FGF615" s="175"/>
      <c r="FGG615" s="175"/>
      <c r="FGH615" s="175"/>
      <c r="FGI615" s="175"/>
      <c r="FGJ615" s="175"/>
      <c r="FGK615" s="175"/>
      <c r="FGL615" s="175"/>
      <c r="FGM615" s="175"/>
      <c r="FGN615" s="175"/>
      <c r="FGO615" s="175"/>
      <c r="FGP615" s="175"/>
      <c r="FGQ615" s="175"/>
      <c r="FGR615" s="175"/>
      <c r="FGS615" s="175"/>
      <c r="FGT615" s="175"/>
      <c r="FGU615" s="175"/>
      <c r="FGV615" s="175"/>
      <c r="FGW615" s="175"/>
      <c r="FGX615" s="175"/>
      <c r="FGY615" s="175"/>
      <c r="FGZ615" s="175"/>
      <c r="FHA615" s="175"/>
      <c r="FHB615" s="175"/>
      <c r="FHC615" s="175"/>
      <c r="FHD615" s="175"/>
      <c r="FHE615" s="175"/>
      <c r="FHF615" s="175"/>
      <c r="FHG615" s="175"/>
      <c r="FHH615" s="175"/>
      <c r="FHI615" s="175"/>
      <c r="FHJ615" s="175"/>
      <c r="FHK615" s="175"/>
      <c r="FHL615" s="175"/>
      <c r="FHM615" s="175"/>
      <c r="FHN615" s="175"/>
      <c r="FHO615" s="175"/>
      <c r="FHP615" s="175"/>
      <c r="FHQ615" s="175"/>
      <c r="FHR615" s="175"/>
      <c r="FHS615" s="175"/>
      <c r="FHT615" s="175"/>
      <c r="FHU615" s="175"/>
      <c r="FHV615" s="175"/>
      <c r="FHW615" s="175"/>
      <c r="FHX615" s="175"/>
      <c r="FHY615" s="175"/>
      <c r="FHZ615" s="175"/>
      <c r="FIA615" s="175"/>
      <c r="FIB615" s="175"/>
      <c r="FIC615" s="175"/>
      <c r="FID615" s="175"/>
      <c r="FIE615" s="175"/>
      <c r="FIF615" s="175"/>
      <c r="FIG615" s="175"/>
      <c r="FIH615" s="175"/>
      <c r="FII615" s="175"/>
      <c r="FIJ615" s="175"/>
      <c r="FIK615" s="175"/>
      <c r="FIL615" s="175"/>
      <c r="FIM615" s="175"/>
      <c r="FIN615" s="175"/>
      <c r="FIO615" s="175"/>
      <c r="FIP615" s="175"/>
      <c r="FIQ615" s="175"/>
      <c r="FIR615" s="175"/>
      <c r="FIS615" s="175"/>
      <c r="FIT615" s="175"/>
      <c r="FIU615" s="175"/>
      <c r="FIV615" s="175"/>
      <c r="FIW615" s="175"/>
      <c r="FIX615" s="175"/>
      <c r="FIY615" s="175"/>
      <c r="FIZ615" s="175"/>
      <c r="FJA615" s="175"/>
      <c r="FJB615" s="175"/>
      <c r="FJC615" s="175"/>
      <c r="FJD615" s="175"/>
      <c r="FJE615" s="175"/>
      <c r="FJF615" s="175"/>
      <c r="FJG615" s="175"/>
      <c r="FJH615" s="175"/>
      <c r="FJI615" s="175"/>
      <c r="FJJ615" s="175"/>
      <c r="FJK615" s="175"/>
      <c r="FJL615" s="175"/>
      <c r="FJM615" s="175"/>
      <c r="FJN615" s="175"/>
      <c r="FJO615" s="175"/>
      <c r="FJP615" s="175"/>
      <c r="FJQ615" s="175"/>
      <c r="FJR615" s="175"/>
      <c r="FJS615" s="175"/>
      <c r="FJT615" s="175"/>
      <c r="FJU615" s="175"/>
      <c r="FJV615" s="175"/>
      <c r="FJW615" s="175"/>
      <c r="FJX615" s="175"/>
      <c r="FJY615" s="175"/>
      <c r="FJZ615" s="175"/>
      <c r="FKA615" s="175"/>
      <c r="FKB615" s="175"/>
      <c r="FKC615" s="175"/>
      <c r="FKD615" s="175"/>
      <c r="FKE615" s="175"/>
      <c r="FKF615" s="175"/>
      <c r="FKG615" s="175"/>
      <c r="FKH615" s="175"/>
      <c r="FKI615" s="175"/>
      <c r="FKJ615" s="175"/>
      <c r="FKK615" s="175"/>
      <c r="FKL615" s="175"/>
      <c r="FKM615" s="175"/>
      <c r="FKN615" s="175"/>
      <c r="FKO615" s="175"/>
      <c r="FKP615" s="175"/>
      <c r="FKQ615" s="175"/>
      <c r="FKR615" s="175"/>
      <c r="FKS615" s="175"/>
      <c r="FKT615" s="175"/>
      <c r="FKU615" s="175"/>
      <c r="FKV615" s="175"/>
      <c r="FKW615" s="175"/>
      <c r="FKX615" s="175"/>
      <c r="FKY615" s="175"/>
      <c r="FKZ615" s="175"/>
      <c r="FLA615" s="175"/>
      <c r="FLB615" s="175"/>
      <c r="FLC615" s="175"/>
      <c r="FLD615" s="175"/>
      <c r="FLE615" s="175"/>
      <c r="FLF615" s="175"/>
      <c r="FLG615" s="175"/>
      <c r="FLH615" s="175"/>
      <c r="FLI615" s="175"/>
      <c r="FLJ615" s="175"/>
      <c r="FLK615" s="175"/>
      <c r="FLL615" s="175"/>
      <c r="FLM615" s="175"/>
      <c r="FLN615" s="175"/>
      <c r="FLO615" s="175"/>
      <c r="FLP615" s="175"/>
      <c r="FLQ615" s="175"/>
      <c r="FLR615" s="175"/>
      <c r="FLS615" s="175"/>
      <c r="FLT615" s="175"/>
      <c r="FLU615" s="175"/>
      <c r="FLV615" s="175"/>
      <c r="FLW615" s="175"/>
      <c r="FLX615" s="175"/>
      <c r="FLY615" s="175"/>
      <c r="FLZ615" s="175"/>
      <c r="FMA615" s="175"/>
      <c r="FMB615" s="175"/>
      <c r="FMC615" s="175"/>
      <c r="FMD615" s="175"/>
      <c r="FME615" s="175"/>
      <c r="FMF615" s="175"/>
      <c r="FMG615" s="175"/>
      <c r="FMH615" s="175"/>
      <c r="FMI615" s="175"/>
      <c r="FMJ615" s="175"/>
      <c r="FMK615" s="175"/>
      <c r="FML615" s="175"/>
      <c r="FMM615" s="175"/>
      <c r="FMN615" s="175"/>
      <c r="FMO615" s="175"/>
      <c r="FMP615" s="175"/>
      <c r="FMQ615" s="175"/>
      <c r="FMR615" s="175"/>
      <c r="FMS615" s="175"/>
      <c r="FMT615" s="175"/>
      <c r="FMU615" s="175"/>
      <c r="FMV615" s="175"/>
      <c r="FMW615" s="175"/>
      <c r="FMX615" s="175"/>
      <c r="FMY615" s="175"/>
      <c r="FMZ615" s="175"/>
      <c r="FNA615" s="175"/>
      <c r="FNB615" s="175"/>
      <c r="FNC615" s="175"/>
      <c r="FND615" s="175"/>
      <c r="FNE615" s="175"/>
      <c r="FNF615" s="175"/>
      <c r="FNG615" s="175"/>
      <c r="FNH615" s="175"/>
      <c r="FNI615" s="175"/>
      <c r="FNJ615" s="175"/>
      <c r="FNK615" s="175"/>
      <c r="FNL615" s="175"/>
      <c r="FNM615" s="175"/>
      <c r="FNN615" s="175"/>
      <c r="FNO615" s="175"/>
      <c r="FNP615" s="175"/>
      <c r="FNQ615" s="175"/>
      <c r="FNR615" s="175"/>
      <c r="FNS615" s="175"/>
      <c r="FNT615" s="175"/>
      <c r="FNU615" s="175"/>
      <c r="FNV615" s="175"/>
      <c r="FNW615" s="175"/>
      <c r="FNX615" s="175"/>
      <c r="FNY615" s="175"/>
      <c r="FNZ615" s="175"/>
      <c r="FOA615" s="175"/>
      <c r="FOB615" s="175"/>
      <c r="FOC615" s="175"/>
      <c r="FOD615" s="175"/>
      <c r="FOE615" s="175"/>
      <c r="FOF615" s="175"/>
      <c r="FOG615" s="175"/>
      <c r="FOH615" s="175"/>
      <c r="FOI615" s="175"/>
      <c r="FOJ615" s="175"/>
      <c r="FOK615" s="175"/>
      <c r="FOL615" s="175"/>
      <c r="FOM615" s="175"/>
      <c r="FON615" s="175"/>
      <c r="FOO615" s="175"/>
      <c r="FOP615" s="175"/>
      <c r="FOQ615" s="175"/>
      <c r="FOR615" s="175"/>
      <c r="FOS615" s="175"/>
      <c r="FOT615" s="175"/>
      <c r="FOU615" s="175"/>
      <c r="FOV615" s="175"/>
      <c r="FOW615" s="175"/>
      <c r="FOX615" s="175"/>
      <c r="FOY615" s="175"/>
      <c r="FOZ615" s="175"/>
      <c r="FPA615" s="175"/>
      <c r="FPB615" s="175"/>
      <c r="FPC615" s="175"/>
      <c r="FPD615" s="175"/>
      <c r="FPE615" s="175"/>
      <c r="FPF615" s="175"/>
      <c r="FPG615" s="175"/>
      <c r="FPH615" s="175"/>
      <c r="FPI615" s="175"/>
      <c r="FPJ615" s="175"/>
      <c r="FPK615" s="175"/>
      <c r="FPL615" s="175"/>
      <c r="FPM615" s="175"/>
      <c r="FPN615" s="175"/>
      <c r="FPO615" s="175"/>
      <c r="FPP615" s="175"/>
      <c r="FPQ615" s="175"/>
      <c r="FPR615" s="175"/>
      <c r="FPS615" s="175"/>
      <c r="FPT615" s="175"/>
      <c r="FPU615" s="175"/>
      <c r="FPV615" s="175"/>
      <c r="FPW615" s="175"/>
      <c r="FPX615" s="175"/>
      <c r="FPY615" s="175"/>
      <c r="FPZ615" s="175"/>
      <c r="FQA615" s="175"/>
      <c r="FQB615" s="175"/>
      <c r="FQC615" s="175"/>
      <c r="FQD615" s="175"/>
      <c r="FQE615" s="175"/>
      <c r="FQF615" s="175"/>
      <c r="FQG615" s="175"/>
      <c r="FQH615" s="175"/>
      <c r="FQI615" s="175"/>
      <c r="FQJ615" s="175"/>
      <c r="FQK615" s="175"/>
      <c r="FQL615" s="175"/>
      <c r="FQM615" s="175"/>
      <c r="FQN615" s="175"/>
      <c r="FQO615" s="175"/>
      <c r="FQP615" s="175"/>
      <c r="FQQ615" s="175"/>
      <c r="FQR615" s="175"/>
      <c r="FQS615" s="175"/>
      <c r="FQT615" s="175"/>
      <c r="FQU615" s="175"/>
      <c r="FQV615" s="175"/>
      <c r="FQW615" s="175"/>
      <c r="FQX615" s="175"/>
      <c r="FQY615" s="175"/>
      <c r="FQZ615" s="175"/>
      <c r="FRA615" s="175"/>
      <c r="FRB615" s="175"/>
      <c r="FRC615" s="175"/>
      <c r="FRD615" s="175"/>
      <c r="FRE615" s="175"/>
      <c r="FRF615" s="175"/>
      <c r="FRG615" s="175"/>
      <c r="FRH615" s="175"/>
      <c r="FRI615" s="175"/>
      <c r="FRJ615" s="175"/>
      <c r="FRK615" s="175"/>
      <c r="FRL615" s="175"/>
      <c r="FRM615" s="175"/>
      <c r="FRN615" s="175"/>
      <c r="FRO615" s="175"/>
      <c r="FRP615" s="175"/>
      <c r="FRQ615" s="175"/>
      <c r="FRR615" s="175"/>
      <c r="FRS615" s="175"/>
      <c r="FRT615" s="175"/>
      <c r="FRU615" s="175"/>
      <c r="FRV615" s="175"/>
      <c r="FRW615" s="175"/>
      <c r="FRX615" s="175"/>
      <c r="FRY615" s="175"/>
      <c r="FRZ615" s="175"/>
      <c r="FSA615" s="175"/>
      <c r="FSB615" s="175"/>
      <c r="FSC615" s="175"/>
      <c r="FSD615" s="175"/>
      <c r="FSE615" s="175"/>
      <c r="FSF615" s="175"/>
      <c r="FSG615" s="175"/>
      <c r="FSH615" s="175"/>
      <c r="FSI615" s="175"/>
      <c r="FSJ615" s="175"/>
      <c r="FSK615" s="175"/>
      <c r="FSL615" s="175"/>
      <c r="FSM615" s="175"/>
      <c r="FSN615" s="175"/>
      <c r="FSO615" s="175"/>
      <c r="FSP615" s="175"/>
      <c r="FSQ615" s="175"/>
      <c r="FSR615" s="175"/>
      <c r="FSS615" s="175"/>
      <c r="FST615" s="175"/>
      <c r="FSU615" s="175"/>
      <c r="FSV615" s="175"/>
      <c r="FSW615" s="175"/>
      <c r="FSX615" s="175"/>
      <c r="FSY615" s="175"/>
      <c r="FSZ615" s="175"/>
      <c r="FTA615" s="175"/>
      <c r="FTB615" s="175"/>
      <c r="FTC615" s="175"/>
      <c r="FTD615" s="175"/>
      <c r="FTE615" s="175"/>
      <c r="FTF615" s="175"/>
      <c r="FTG615" s="175"/>
      <c r="FTH615" s="175"/>
      <c r="FTI615" s="175"/>
      <c r="FTJ615" s="175"/>
      <c r="FTK615" s="175"/>
      <c r="FTL615" s="175"/>
      <c r="FTM615" s="175"/>
      <c r="FTN615" s="175"/>
      <c r="FTO615" s="175"/>
      <c r="FTP615" s="175"/>
      <c r="FTQ615" s="175"/>
      <c r="FTR615" s="175"/>
      <c r="FTS615" s="175"/>
      <c r="FTT615" s="175"/>
      <c r="FTU615" s="175"/>
      <c r="FTV615" s="175"/>
      <c r="FTW615" s="175"/>
      <c r="FTX615" s="175"/>
      <c r="FTY615" s="175"/>
      <c r="FTZ615" s="175"/>
      <c r="FUA615" s="175"/>
      <c r="FUB615" s="175"/>
      <c r="FUC615" s="175"/>
      <c r="FUD615" s="175"/>
      <c r="FUE615" s="175"/>
      <c r="FUF615" s="175"/>
      <c r="FUG615" s="175"/>
      <c r="FUH615" s="175"/>
      <c r="FUI615" s="175"/>
      <c r="FUJ615" s="175"/>
      <c r="FUK615" s="175"/>
      <c r="FUL615" s="175"/>
      <c r="FUM615" s="175"/>
      <c r="FUN615" s="175"/>
      <c r="FUO615" s="175"/>
      <c r="FUP615" s="175"/>
      <c r="FUQ615" s="175"/>
      <c r="FUR615" s="175"/>
      <c r="FUS615" s="175"/>
      <c r="FUT615" s="175"/>
      <c r="FUU615" s="175"/>
      <c r="FUV615" s="175"/>
      <c r="FUW615" s="175"/>
      <c r="FUX615" s="175"/>
      <c r="FUY615" s="175"/>
      <c r="FUZ615" s="175"/>
      <c r="FVA615" s="175"/>
      <c r="FVB615" s="175"/>
      <c r="FVC615" s="175"/>
      <c r="FVD615" s="175"/>
      <c r="FVE615" s="175"/>
      <c r="FVF615" s="175"/>
      <c r="FVG615" s="175"/>
      <c r="FVH615" s="175"/>
      <c r="FVI615" s="175"/>
      <c r="FVJ615" s="175"/>
      <c r="FVK615" s="175"/>
      <c r="FVL615" s="175"/>
      <c r="FVM615" s="175"/>
      <c r="FVN615" s="175"/>
      <c r="FVO615" s="175"/>
      <c r="FVP615" s="175"/>
      <c r="FVQ615" s="175"/>
      <c r="FVR615" s="175"/>
      <c r="FVS615" s="175"/>
      <c r="FVT615" s="175"/>
      <c r="FVU615" s="175"/>
      <c r="FVV615" s="175"/>
      <c r="FVW615" s="175"/>
      <c r="FVX615" s="175"/>
      <c r="FVY615" s="175"/>
      <c r="FVZ615" s="175"/>
      <c r="FWA615" s="175"/>
      <c r="FWB615" s="175"/>
      <c r="FWC615" s="175"/>
      <c r="FWD615" s="175"/>
      <c r="FWE615" s="175"/>
      <c r="FWF615" s="175"/>
      <c r="FWG615" s="175"/>
      <c r="FWH615" s="175"/>
      <c r="FWI615" s="175"/>
      <c r="FWJ615" s="175"/>
      <c r="FWK615" s="175"/>
      <c r="FWL615" s="175"/>
      <c r="FWM615" s="175"/>
      <c r="FWN615" s="175"/>
      <c r="FWO615" s="175"/>
      <c r="FWP615" s="175"/>
      <c r="FWQ615" s="175"/>
      <c r="FWR615" s="175"/>
      <c r="FWS615" s="175"/>
      <c r="FWT615" s="175"/>
      <c r="FWU615" s="175"/>
      <c r="FWV615" s="175"/>
      <c r="FWW615" s="175"/>
      <c r="FWX615" s="175"/>
      <c r="FWY615" s="175"/>
      <c r="FWZ615" s="175"/>
      <c r="FXA615" s="175"/>
      <c r="FXB615" s="175"/>
      <c r="FXC615" s="175"/>
      <c r="FXD615" s="175"/>
      <c r="FXE615" s="175"/>
      <c r="FXF615" s="175"/>
      <c r="FXG615" s="175"/>
      <c r="FXH615" s="175"/>
      <c r="FXI615" s="175"/>
      <c r="FXJ615" s="175"/>
      <c r="FXK615" s="175"/>
      <c r="FXL615" s="175"/>
      <c r="FXM615" s="175"/>
      <c r="FXN615" s="175"/>
      <c r="FXO615" s="175"/>
      <c r="FXP615" s="175"/>
      <c r="FXQ615" s="175"/>
      <c r="FXR615" s="175"/>
      <c r="FXS615" s="175"/>
      <c r="FXT615" s="175"/>
      <c r="FXU615" s="175"/>
      <c r="FXV615" s="175"/>
      <c r="FXW615" s="175"/>
      <c r="FXX615" s="175"/>
      <c r="FXY615" s="175"/>
      <c r="FXZ615" s="175"/>
      <c r="FYA615" s="175"/>
      <c r="FYB615" s="175"/>
      <c r="FYC615" s="175"/>
      <c r="FYD615" s="175"/>
      <c r="FYE615" s="175"/>
      <c r="FYF615" s="175"/>
      <c r="FYG615" s="175"/>
      <c r="FYH615" s="175"/>
      <c r="FYI615" s="175"/>
      <c r="FYJ615" s="175"/>
      <c r="FYK615" s="175"/>
      <c r="FYL615" s="175"/>
      <c r="FYM615" s="175"/>
      <c r="FYN615" s="175"/>
      <c r="FYO615" s="175"/>
      <c r="FYP615" s="175"/>
      <c r="FYQ615" s="175"/>
      <c r="FYR615" s="175"/>
      <c r="FYS615" s="175"/>
      <c r="FYT615" s="175"/>
      <c r="FYU615" s="175"/>
      <c r="FYV615" s="175"/>
      <c r="FYW615" s="175"/>
      <c r="FYX615" s="175"/>
      <c r="FYY615" s="175"/>
      <c r="FYZ615" s="175"/>
      <c r="FZA615" s="175"/>
      <c r="FZB615" s="175"/>
      <c r="FZC615" s="175"/>
      <c r="FZD615" s="175"/>
      <c r="FZE615" s="175"/>
      <c r="FZF615" s="175"/>
      <c r="FZG615" s="175"/>
      <c r="FZH615" s="175"/>
      <c r="FZI615" s="175"/>
      <c r="FZJ615" s="175"/>
      <c r="FZK615" s="175"/>
      <c r="FZL615" s="175"/>
      <c r="FZM615" s="175"/>
      <c r="FZN615" s="175"/>
      <c r="FZO615" s="175"/>
      <c r="FZP615" s="175"/>
      <c r="FZQ615" s="175"/>
      <c r="FZR615" s="175"/>
      <c r="FZS615" s="175"/>
      <c r="FZT615" s="175"/>
      <c r="FZU615" s="175"/>
      <c r="FZV615" s="175"/>
      <c r="FZW615" s="175"/>
      <c r="FZX615" s="175"/>
      <c r="FZY615" s="175"/>
      <c r="FZZ615" s="175"/>
      <c r="GAA615" s="175"/>
      <c r="GAB615" s="175"/>
      <c r="GAC615" s="175"/>
      <c r="GAD615" s="175"/>
      <c r="GAE615" s="175"/>
      <c r="GAF615" s="175"/>
      <c r="GAG615" s="175"/>
      <c r="GAH615" s="175"/>
      <c r="GAI615" s="175"/>
      <c r="GAJ615" s="175"/>
      <c r="GAK615" s="175"/>
      <c r="GAL615" s="175"/>
      <c r="GAM615" s="175"/>
      <c r="GAN615" s="175"/>
      <c r="GAO615" s="175"/>
      <c r="GAP615" s="175"/>
      <c r="GAQ615" s="175"/>
      <c r="GAR615" s="175"/>
      <c r="GAS615" s="175"/>
      <c r="GAT615" s="175"/>
      <c r="GAU615" s="175"/>
      <c r="GAV615" s="175"/>
      <c r="GAW615" s="175"/>
      <c r="GAX615" s="175"/>
      <c r="GAY615" s="175"/>
      <c r="GAZ615" s="175"/>
      <c r="GBA615" s="175"/>
      <c r="GBB615" s="175"/>
      <c r="GBC615" s="175"/>
      <c r="GBD615" s="175"/>
      <c r="GBE615" s="175"/>
      <c r="GBF615" s="175"/>
      <c r="GBG615" s="175"/>
      <c r="GBH615" s="175"/>
      <c r="GBI615" s="175"/>
      <c r="GBJ615" s="175"/>
      <c r="GBK615" s="175"/>
      <c r="GBL615" s="175"/>
      <c r="GBM615" s="175"/>
      <c r="GBN615" s="175"/>
      <c r="GBO615" s="175"/>
      <c r="GBP615" s="175"/>
      <c r="GBQ615" s="175"/>
      <c r="GBR615" s="175"/>
      <c r="GBS615" s="175"/>
      <c r="GBT615" s="175"/>
      <c r="GBU615" s="175"/>
      <c r="GBV615" s="175"/>
      <c r="GBW615" s="175"/>
      <c r="GBX615" s="175"/>
      <c r="GBY615" s="175"/>
      <c r="GBZ615" s="175"/>
      <c r="GCA615" s="175"/>
      <c r="GCB615" s="175"/>
      <c r="GCC615" s="175"/>
      <c r="GCD615" s="175"/>
      <c r="GCE615" s="175"/>
      <c r="GCF615" s="175"/>
      <c r="GCG615" s="175"/>
      <c r="GCH615" s="175"/>
      <c r="GCI615" s="175"/>
      <c r="GCJ615" s="175"/>
      <c r="GCK615" s="175"/>
      <c r="GCL615" s="175"/>
      <c r="GCM615" s="175"/>
      <c r="GCN615" s="175"/>
      <c r="GCO615" s="175"/>
      <c r="GCP615" s="175"/>
      <c r="GCQ615" s="175"/>
      <c r="GCR615" s="175"/>
      <c r="GCS615" s="175"/>
      <c r="GCT615" s="175"/>
      <c r="GCU615" s="175"/>
      <c r="GCV615" s="175"/>
      <c r="GCW615" s="175"/>
      <c r="GCX615" s="175"/>
      <c r="GCY615" s="175"/>
      <c r="GCZ615" s="175"/>
      <c r="GDA615" s="175"/>
      <c r="GDB615" s="175"/>
      <c r="GDC615" s="175"/>
      <c r="GDD615" s="175"/>
      <c r="GDE615" s="175"/>
      <c r="GDF615" s="175"/>
      <c r="GDG615" s="175"/>
      <c r="GDH615" s="175"/>
      <c r="GDI615" s="175"/>
      <c r="GDJ615" s="175"/>
      <c r="GDK615" s="175"/>
      <c r="GDL615" s="175"/>
      <c r="GDM615" s="175"/>
      <c r="GDN615" s="175"/>
      <c r="GDO615" s="175"/>
      <c r="GDP615" s="175"/>
      <c r="GDQ615" s="175"/>
      <c r="GDR615" s="175"/>
      <c r="GDS615" s="175"/>
      <c r="GDT615" s="175"/>
      <c r="GDU615" s="175"/>
      <c r="GDV615" s="175"/>
      <c r="GDW615" s="175"/>
      <c r="GDX615" s="175"/>
      <c r="GDY615" s="175"/>
      <c r="GDZ615" s="175"/>
      <c r="GEA615" s="175"/>
      <c r="GEB615" s="175"/>
      <c r="GEC615" s="175"/>
      <c r="GED615" s="175"/>
      <c r="GEE615" s="175"/>
      <c r="GEF615" s="175"/>
      <c r="GEG615" s="175"/>
      <c r="GEH615" s="175"/>
      <c r="GEI615" s="175"/>
      <c r="GEJ615" s="175"/>
      <c r="GEK615" s="175"/>
      <c r="GEL615" s="175"/>
      <c r="GEM615" s="175"/>
      <c r="GEN615" s="175"/>
      <c r="GEO615" s="175"/>
      <c r="GEP615" s="175"/>
      <c r="GEQ615" s="175"/>
      <c r="GER615" s="175"/>
      <c r="GES615" s="175"/>
      <c r="GET615" s="175"/>
      <c r="GEU615" s="175"/>
      <c r="GEV615" s="175"/>
      <c r="GEW615" s="175"/>
      <c r="GEX615" s="175"/>
      <c r="GEY615" s="175"/>
      <c r="GEZ615" s="175"/>
      <c r="GFA615" s="175"/>
      <c r="GFB615" s="175"/>
      <c r="GFC615" s="175"/>
      <c r="GFD615" s="175"/>
      <c r="GFE615" s="175"/>
      <c r="GFF615" s="175"/>
      <c r="GFG615" s="175"/>
      <c r="GFH615" s="175"/>
      <c r="GFI615" s="175"/>
      <c r="GFJ615" s="175"/>
      <c r="GFK615" s="175"/>
      <c r="GFL615" s="175"/>
      <c r="GFM615" s="175"/>
      <c r="GFN615" s="175"/>
      <c r="GFO615" s="175"/>
      <c r="GFP615" s="175"/>
      <c r="GFQ615" s="175"/>
      <c r="GFR615" s="175"/>
      <c r="GFS615" s="175"/>
      <c r="GFT615" s="175"/>
      <c r="GFU615" s="175"/>
      <c r="GFV615" s="175"/>
      <c r="GFW615" s="175"/>
      <c r="GFX615" s="175"/>
      <c r="GFY615" s="175"/>
      <c r="GFZ615" s="175"/>
      <c r="GGA615" s="175"/>
      <c r="GGB615" s="175"/>
      <c r="GGC615" s="175"/>
      <c r="GGD615" s="175"/>
      <c r="GGE615" s="175"/>
      <c r="GGF615" s="175"/>
      <c r="GGG615" s="175"/>
      <c r="GGH615" s="175"/>
      <c r="GGI615" s="175"/>
      <c r="GGJ615" s="175"/>
      <c r="GGK615" s="175"/>
      <c r="GGL615" s="175"/>
      <c r="GGM615" s="175"/>
      <c r="GGN615" s="175"/>
      <c r="GGO615" s="175"/>
      <c r="GGP615" s="175"/>
      <c r="GGQ615" s="175"/>
      <c r="GGR615" s="175"/>
      <c r="GGS615" s="175"/>
      <c r="GGT615" s="175"/>
      <c r="GGU615" s="175"/>
      <c r="GGV615" s="175"/>
      <c r="GGW615" s="175"/>
      <c r="GGX615" s="175"/>
      <c r="GGY615" s="175"/>
      <c r="GGZ615" s="175"/>
      <c r="GHA615" s="175"/>
      <c r="GHB615" s="175"/>
      <c r="GHC615" s="175"/>
      <c r="GHD615" s="175"/>
      <c r="GHE615" s="175"/>
      <c r="GHF615" s="175"/>
      <c r="GHG615" s="175"/>
      <c r="GHH615" s="175"/>
      <c r="GHI615" s="175"/>
      <c r="GHJ615" s="175"/>
      <c r="GHK615" s="175"/>
      <c r="GHL615" s="175"/>
      <c r="GHM615" s="175"/>
      <c r="GHN615" s="175"/>
      <c r="GHO615" s="175"/>
      <c r="GHP615" s="175"/>
      <c r="GHQ615" s="175"/>
      <c r="GHR615" s="175"/>
      <c r="GHS615" s="175"/>
      <c r="GHT615" s="175"/>
      <c r="GHU615" s="175"/>
      <c r="GHV615" s="175"/>
      <c r="GHW615" s="175"/>
      <c r="GHX615" s="175"/>
      <c r="GHY615" s="175"/>
      <c r="GHZ615" s="175"/>
      <c r="GIA615" s="175"/>
      <c r="GIB615" s="175"/>
      <c r="GIC615" s="175"/>
      <c r="GID615" s="175"/>
      <c r="GIE615" s="175"/>
      <c r="GIF615" s="175"/>
      <c r="GIG615" s="175"/>
      <c r="GIH615" s="175"/>
      <c r="GII615" s="175"/>
      <c r="GIJ615" s="175"/>
      <c r="GIK615" s="175"/>
      <c r="GIL615" s="175"/>
      <c r="GIM615" s="175"/>
      <c r="GIN615" s="175"/>
      <c r="GIO615" s="175"/>
      <c r="GIP615" s="175"/>
      <c r="GIQ615" s="175"/>
      <c r="GIR615" s="175"/>
      <c r="GIS615" s="175"/>
      <c r="GIT615" s="175"/>
      <c r="GIU615" s="175"/>
      <c r="GIV615" s="175"/>
      <c r="GIW615" s="175"/>
      <c r="GIX615" s="175"/>
      <c r="GIY615" s="175"/>
      <c r="GIZ615" s="175"/>
      <c r="GJA615" s="175"/>
      <c r="GJB615" s="175"/>
      <c r="GJC615" s="175"/>
      <c r="GJD615" s="175"/>
      <c r="GJE615" s="175"/>
      <c r="GJF615" s="175"/>
      <c r="GJG615" s="175"/>
      <c r="GJH615" s="175"/>
      <c r="GJI615" s="175"/>
      <c r="GJJ615" s="175"/>
      <c r="GJK615" s="175"/>
      <c r="GJL615" s="175"/>
      <c r="GJM615" s="175"/>
      <c r="GJN615" s="175"/>
      <c r="GJO615" s="175"/>
      <c r="GJP615" s="175"/>
      <c r="GJQ615" s="175"/>
      <c r="GJR615" s="175"/>
      <c r="GJS615" s="175"/>
      <c r="GJT615" s="175"/>
      <c r="GJU615" s="175"/>
      <c r="GJV615" s="175"/>
      <c r="GJW615" s="175"/>
      <c r="GJX615" s="175"/>
      <c r="GJY615" s="175"/>
      <c r="GJZ615" s="175"/>
      <c r="GKA615" s="175"/>
      <c r="GKB615" s="175"/>
      <c r="GKC615" s="175"/>
      <c r="GKD615" s="175"/>
      <c r="GKE615" s="175"/>
      <c r="GKF615" s="175"/>
      <c r="GKG615" s="175"/>
      <c r="GKH615" s="175"/>
      <c r="GKI615" s="175"/>
      <c r="GKJ615" s="175"/>
      <c r="GKK615" s="175"/>
      <c r="GKL615" s="175"/>
      <c r="GKM615" s="175"/>
      <c r="GKN615" s="175"/>
      <c r="GKO615" s="175"/>
      <c r="GKP615" s="175"/>
      <c r="GKQ615" s="175"/>
      <c r="GKR615" s="175"/>
      <c r="GKS615" s="175"/>
      <c r="GKT615" s="175"/>
      <c r="GKU615" s="175"/>
      <c r="GKV615" s="175"/>
      <c r="GKW615" s="175"/>
      <c r="GKX615" s="175"/>
      <c r="GKY615" s="175"/>
      <c r="GKZ615" s="175"/>
      <c r="GLA615" s="175"/>
      <c r="GLB615" s="175"/>
      <c r="GLC615" s="175"/>
      <c r="GLD615" s="175"/>
      <c r="GLE615" s="175"/>
      <c r="GLF615" s="175"/>
      <c r="GLG615" s="175"/>
      <c r="GLH615" s="175"/>
      <c r="GLI615" s="175"/>
      <c r="GLJ615" s="175"/>
      <c r="GLK615" s="175"/>
      <c r="GLL615" s="175"/>
      <c r="GLM615" s="175"/>
      <c r="GLN615" s="175"/>
      <c r="GLO615" s="175"/>
      <c r="GLP615" s="175"/>
      <c r="GLQ615" s="175"/>
      <c r="GLR615" s="175"/>
      <c r="GLS615" s="175"/>
      <c r="GLT615" s="175"/>
      <c r="GLU615" s="175"/>
      <c r="GLV615" s="175"/>
      <c r="GLW615" s="175"/>
      <c r="GLX615" s="175"/>
      <c r="GLY615" s="175"/>
      <c r="GLZ615" s="175"/>
      <c r="GMA615" s="175"/>
      <c r="GMB615" s="175"/>
      <c r="GMC615" s="175"/>
      <c r="GMD615" s="175"/>
      <c r="GME615" s="175"/>
      <c r="GMF615" s="175"/>
      <c r="GMG615" s="175"/>
      <c r="GMH615" s="175"/>
      <c r="GMI615" s="175"/>
      <c r="GMJ615" s="175"/>
      <c r="GMK615" s="175"/>
      <c r="GML615" s="175"/>
      <c r="GMM615" s="175"/>
      <c r="GMN615" s="175"/>
      <c r="GMO615" s="175"/>
      <c r="GMP615" s="175"/>
      <c r="GMQ615" s="175"/>
      <c r="GMR615" s="175"/>
      <c r="GMS615" s="175"/>
      <c r="GMT615" s="175"/>
      <c r="GMU615" s="175"/>
      <c r="GMV615" s="175"/>
      <c r="GMW615" s="175"/>
      <c r="GMX615" s="175"/>
      <c r="GMY615" s="175"/>
      <c r="GMZ615" s="175"/>
      <c r="GNA615" s="175"/>
      <c r="GNB615" s="175"/>
      <c r="GNC615" s="175"/>
      <c r="GND615" s="175"/>
      <c r="GNE615" s="175"/>
      <c r="GNF615" s="175"/>
      <c r="GNG615" s="175"/>
      <c r="GNH615" s="175"/>
      <c r="GNI615" s="175"/>
      <c r="GNJ615" s="175"/>
      <c r="GNK615" s="175"/>
      <c r="GNL615" s="175"/>
      <c r="GNM615" s="175"/>
      <c r="GNN615" s="175"/>
      <c r="GNO615" s="175"/>
      <c r="GNP615" s="175"/>
      <c r="GNQ615" s="175"/>
      <c r="GNR615" s="175"/>
      <c r="GNS615" s="175"/>
      <c r="GNT615" s="175"/>
      <c r="GNU615" s="175"/>
      <c r="GNV615" s="175"/>
      <c r="GNW615" s="175"/>
      <c r="GNX615" s="175"/>
      <c r="GNY615" s="175"/>
      <c r="GNZ615" s="175"/>
      <c r="GOA615" s="175"/>
      <c r="GOB615" s="175"/>
      <c r="GOC615" s="175"/>
      <c r="GOD615" s="175"/>
      <c r="GOE615" s="175"/>
      <c r="GOF615" s="175"/>
      <c r="GOG615" s="175"/>
      <c r="GOH615" s="175"/>
      <c r="GOI615" s="175"/>
      <c r="GOJ615" s="175"/>
      <c r="GOK615" s="175"/>
      <c r="GOL615" s="175"/>
      <c r="GOM615" s="175"/>
      <c r="GON615" s="175"/>
      <c r="GOO615" s="175"/>
      <c r="GOP615" s="175"/>
      <c r="GOQ615" s="175"/>
      <c r="GOR615" s="175"/>
      <c r="GOS615" s="175"/>
      <c r="GOT615" s="175"/>
      <c r="GOU615" s="175"/>
      <c r="GOV615" s="175"/>
      <c r="GOW615" s="175"/>
      <c r="GOX615" s="175"/>
      <c r="GOY615" s="175"/>
      <c r="GOZ615" s="175"/>
      <c r="GPA615" s="175"/>
      <c r="GPB615" s="175"/>
      <c r="GPC615" s="175"/>
      <c r="GPD615" s="175"/>
      <c r="GPE615" s="175"/>
      <c r="GPF615" s="175"/>
      <c r="GPG615" s="175"/>
      <c r="GPH615" s="175"/>
      <c r="GPI615" s="175"/>
      <c r="GPJ615" s="175"/>
      <c r="GPK615" s="175"/>
      <c r="GPL615" s="175"/>
      <c r="GPM615" s="175"/>
      <c r="GPN615" s="175"/>
      <c r="GPO615" s="175"/>
      <c r="GPP615" s="175"/>
      <c r="GPQ615" s="175"/>
      <c r="GPR615" s="175"/>
      <c r="GPS615" s="175"/>
      <c r="GPT615" s="175"/>
      <c r="GPU615" s="175"/>
      <c r="GPV615" s="175"/>
      <c r="GPW615" s="175"/>
      <c r="GPX615" s="175"/>
      <c r="GPY615" s="175"/>
      <c r="GPZ615" s="175"/>
      <c r="GQA615" s="175"/>
      <c r="GQB615" s="175"/>
      <c r="GQC615" s="175"/>
      <c r="GQD615" s="175"/>
      <c r="GQE615" s="175"/>
      <c r="GQF615" s="175"/>
      <c r="GQG615" s="175"/>
      <c r="GQH615" s="175"/>
      <c r="GQI615" s="175"/>
      <c r="GQJ615" s="175"/>
      <c r="GQK615" s="175"/>
      <c r="GQL615" s="175"/>
      <c r="GQM615" s="175"/>
      <c r="GQN615" s="175"/>
      <c r="GQO615" s="175"/>
      <c r="GQP615" s="175"/>
      <c r="GQQ615" s="175"/>
      <c r="GQR615" s="175"/>
      <c r="GQS615" s="175"/>
      <c r="GQT615" s="175"/>
      <c r="GQU615" s="175"/>
      <c r="GQV615" s="175"/>
      <c r="GQW615" s="175"/>
      <c r="GQX615" s="175"/>
      <c r="GQY615" s="175"/>
      <c r="GQZ615" s="175"/>
      <c r="GRA615" s="175"/>
      <c r="GRB615" s="175"/>
      <c r="GRC615" s="175"/>
      <c r="GRD615" s="175"/>
      <c r="GRE615" s="175"/>
      <c r="GRF615" s="175"/>
      <c r="GRG615" s="175"/>
      <c r="GRH615" s="175"/>
      <c r="GRI615" s="175"/>
      <c r="GRJ615" s="175"/>
      <c r="GRK615" s="175"/>
      <c r="GRL615" s="175"/>
      <c r="GRM615" s="175"/>
      <c r="GRN615" s="175"/>
      <c r="GRO615" s="175"/>
      <c r="GRP615" s="175"/>
      <c r="GRQ615" s="175"/>
      <c r="GRR615" s="175"/>
      <c r="GRS615" s="175"/>
      <c r="GRT615" s="175"/>
      <c r="GRU615" s="175"/>
      <c r="GRV615" s="175"/>
      <c r="GRW615" s="175"/>
      <c r="GRX615" s="175"/>
      <c r="GRY615" s="175"/>
      <c r="GRZ615" s="175"/>
      <c r="GSA615" s="175"/>
      <c r="GSB615" s="175"/>
      <c r="GSC615" s="175"/>
      <c r="GSD615" s="175"/>
      <c r="GSE615" s="175"/>
      <c r="GSF615" s="175"/>
      <c r="GSG615" s="175"/>
      <c r="GSH615" s="175"/>
      <c r="GSI615" s="175"/>
      <c r="GSJ615" s="175"/>
      <c r="GSK615" s="175"/>
      <c r="GSL615" s="175"/>
      <c r="GSM615" s="175"/>
      <c r="GSN615" s="175"/>
      <c r="GSO615" s="175"/>
      <c r="GSP615" s="175"/>
      <c r="GSQ615" s="175"/>
      <c r="GSR615" s="175"/>
      <c r="GSS615" s="175"/>
      <c r="GST615" s="175"/>
      <c r="GSU615" s="175"/>
      <c r="GSV615" s="175"/>
      <c r="GSW615" s="175"/>
      <c r="GSX615" s="175"/>
      <c r="GSY615" s="175"/>
      <c r="GSZ615" s="175"/>
      <c r="GTA615" s="175"/>
      <c r="GTB615" s="175"/>
      <c r="GTC615" s="175"/>
      <c r="GTD615" s="175"/>
      <c r="GTE615" s="175"/>
      <c r="GTF615" s="175"/>
      <c r="GTG615" s="175"/>
      <c r="GTH615" s="175"/>
      <c r="GTI615" s="175"/>
      <c r="GTJ615" s="175"/>
      <c r="GTK615" s="175"/>
      <c r="GTL615" s="175"/>
      <c r="GTM615" s="175"/>
      <c r="GTN615" s="175"/>
      <c r="GTO615" s="175"/>
      <c r="GTP615" s="175"/>
      <c r="GTQ615" s="175"/>
      <c r="GTR615" s="175"/>
      <c r="GTS615" s="175"/>
      <c r="GTT615" s="175"/>
      <c r="GTU615" s="175"/>
      <c r="GTV615" s="175"/>
      <c r="GTW615" s="175"/>
      <c r="GTX615" s="175"/>
      <c r="GTY615" s="175"/>
      <c r="GTZ615" s="175"/>
      <c r="GUA615" s="175"/>
      <c r="GUB615" s="175"/>
      <c r="GUC615" s="175"/>
      <c r="GUD615" s="175"/>
      <c r="GUE615" s="175"/>
      <c r="GUF615" s="175"/>
      <c r="GUG615" s="175"/>
      <c r="GUH615" s="175"/>
      <c r="GUI615" s="175"/>
      <c r="GUJ615" s="175"/>
      <c r="GUK615" s="175"/>
      <c r="GUL615" s="175"/>
      <c r="GUM615" s="175"/>
      <c r="GUN615" s="175"/>
      <c r="GUO615" s="175"/>
      <c r="GUP615" s="175"/>
      <c r="GUQ615" s="175"/>
      <c r="GUR615" s="175"/>
      <c r="GUS615" s="175"/>
      <c r="GUT615" s="175"/>
      <c r="GUU615" s="175"/>
      <c r="GUV615" s="175"/>
      <c r="GUW615" s="175"/>
      <c r="GUX615" s="175"/>
      <c r="GUY615" s="175"/>
      <c r="GUZ615" s="175"/>
      <c r="GVA615" s="175"/>
      <c r="GVB615" s="175"/>
      <c r="GVC615" s="175"/>
      <c r="GVD615" s="175"/>
      <c r="GVE615" s="175"/>
      <c r="GVF615" s="175"/>
      <c r="GVG615" s="175"/>
      <c r="GVH615" s="175"/>
      <c r="GVI615" s="175"/>
      <c r="GVJ615" s="175"/>
      <c r="GVK615" s="175"/>
      <c r="GVL615" s="175"/>
      <c r="GVM615" s="175"/>
      <c r="GVN615" s="175"/>
      <c r="GVO615" s="175"/>
      <c r="GVP615" s="175"/>
      <c r="GVQ615" s="175"/>
      <c r="GVR615" s="175"/>
      <c r="GVS615" s="175"/>
      <c r="GVT615" s="175"/>
      <c r="GVU615" s="175"/>
      <c r="GVV615" s="175"/>
      <c r="GVW615" s="175"/>
      <c r="GVX615" s="175"/>
      <c r="GVY615" s="175"/>
      <c r="GVZ615" s="175"/>
      <c r="GWA615" s="175"/>
      <c r="GWB615" s="175"/>
      <c r="GWC615" s="175"/>
      <c r="GWD615" s="175"/>
      <c r="GWE615" s="175"/>
      <c r="GWF615" s="175"/>
      <c r="GWG615" s="175"/>
      <c r="GWH615" s="175"/>
      <c r="GWI615" s="175"/>
      <c r="GWJ615" s="175"/>
      <c r="GWK615" s="175"/>
      <c r="GWL615" s="175"/>
      <c r="GWM615" s="175"/>
      <c r="GWN615" s="175"/>
      <c r="GWO615" s="175"/>
      <c r="GWP615" s="175"/>
      <c r="GWQ615" s="175"/>
      <c r="GWR615" s="175"/>
      <c r="GWS615" s="175"/>
      <c r="GWT615" s="175"/>
      <c r="GWU615" s="175"/>
      <c r="GWV615" s="175"/>
      <c r="GWW615" s="175"/>
      <c r="GWX615" s="175"/>
      <c r="GWY615" s="175"/>
      <c r="GWZ615" s="175"/>
      <c r="GXA615" s="175"/>
      <c r="GXB615" s="175"/>
      <c r="GXC615" s="175"/>
      <c r="GXD615" s="175"/>
      <c r="GXE615" s="175"/>
      <c r="GXF615" s="175"/>
      <c r="GXG615" s="175"/>
      <c r="GXH615" s="175"/>
      <c r="GXI615" s="175"/>
      <c r="GXJ615" s="175"/>
      <c r="GXK615" s="175"/>
      <c r="GXL615" s="175"/>
      <c r="GXM615" s="175"/>
      <c r="GXN615" s="175"/>
      <c r="GXO615" s="175"/>
      <c r="GXP615" s="175"/>
      <c r="GXQ615" s="175"/>
      <c r="GXR615" s="175"/>
      <c r="GXS615" s="175"/>
      <c r="GXT615" s="175"/>
      <c r="GXU615" s="175"/>
      <c r="GXV615" s="175"/>
      <c r="GXW615" s="175"/>
      <c r="GXX615" s="175"/>
      <c r="GXY615" s="175"/>
      <c r="GXZ615" s="175"/>
      <c r="GYA615" s="175"/>
      <c r="GYB615" s="175"/>
      <c r="GYC615" s="175"/>
      <c r="GYD615" s="175"/>
      <c r="GYE615" s="175"/>
      <c r="GYF615" s="175"/>
      <c r="GYG615" s="175"/>
      <c r="GYH615" s="175"/>
      <c r="GYI615" s="175"/>
      <c r="GYJ615" s="175"/>
      <c r="GYK615" s="175"/>
      <c r="GYL615" s="175"/>
      <c r="GYM615" s="175"/>
      <c r="GYN615" s="175"/>
      <c r="GYO615" s="175"/>
      <c r="GYP615" s="175"/>
      <c r="GYQ615" s="175"/>
      <c r="GYR615" s="175"/>
      <c r="GYS615" s="175"/>
      <c r="GYT615" s="175"/>
      <c r="GYU615" s="175"/>
      <c r="GYV615" s="175"/>
      <c r="GYW615" s="175"/>
      <c r="GYX615" s="175"/>
      <c r="GYY615" s="175"/>
      <c r="GYZ615" s="175"/>
      <c r="GZA615" s="175"/>
      <c r="GZB615" s="175"/>
      <c r="GZC615" s="175"/>
      <c r="GZD615" s="175"/>
      <c r="GZE615" s="175"/>
      <c r="GZF615" s="175"/>
      <c r="GZG615" s="175"/>
      <c r="GZH615" s="175"/>
      <c r="GZI615" s="175"/>
      <c r="GZJ615" s="175"/>
      <c r="GZK615" s="175"/>
      <c r="GZL615" s="175"/>
      <c r="GZM615" s="175"/>
      <c r="GZN615" s="175"/>
      <c r="GZO615" s="175"/>
      <c r="GZP615" s="175"/>
      <c r="GZQ615" s="175"/>
      <c r="GZR615" s="175"/>
      <c r="GZS615" s="175"/>
      <c r="GZT615" s="175"/>
      <c r="GZU615" s="175"/>
      <c r="GZV615" s="175"/>
      <c r="GZW615" s="175"/>
      <c r="GZX615" s="175"/>
      <c r="GZY615" s="175"/>
      <c r="GZZ615" s="175"/>
      <c r="HAA615" s="175"/>
      <c r="HAB615" s="175"/>
      <c r="HAC615" s="175"/>
      <c r="HAD615" s="175"/>
      <c r="HAE615" s="175"/>
      <c r="HAF615" s="175"/>
      <c r="HAG615" s="175"/>
      <c r="HAH615" s="175"/>
      <c r="HAI615" s="175"/>
      <c r="HAJ615" s="175"/>
      <c r="HAK615" s="175"/>
      <c r="HAL615" s="175"/>
      <c r="HAM615" s="175"/>
      <c r="HAN615" s="175"/>
      <c r="HAO615" s="175"/>
      <c r="HAP615" s="175"/>
      <c r="HAQ615" s="175"/>
      <c r="HAR615" s="175"/>
      <c r="HAS615" s="175"/>
      <c r="HAT615" s="175"/>
      <c r="HAU615" s="175"/>
      <c r="HAV615" s="175"/>
      <c r="HAW615" s="175"/>
      <c r="HAX615" s="175"/>
      <c r="HAY615" s="175"/>
      <c r="HAZ615" s="175"/>
      <c r="HBA615" s="175"/>
      <c r="HBB615" s="175"/>
      <c r="HBC615" s="175"/>
      <c r="HBD615" s="175"/>
      <c r="HBE615" s="175"/>
      <c r="HBF615" s="175"/>
      <c r="HBG615" s="175"/>
      <c r="HBH615" s="175"/>
      <c r="HBI615" s="175"/>
      <c r="HBJ615" s="175"/>
      <c r="HBK615" s="175"/>
      <c r="HBL615" s="175"/>
      <c r="HBM615" s="175"/>
      <c r="HBN615" s="175"/>
      <c r="HBO615" s="175"/>
      <c r="HBP615" s="175"/>
      <c r="HBQ615" s="175"/>
      <c r="HBR615" s="175"/>
      <c r="HBS615" s="175"/>
      <c r="HBT615" s="175"/>
      <c r="HBU615" s="175"/>
      <c r="HBV615" s="175"/>
      <c r="HBW615" s="175"/>
      <c r="HBX615" s="175"/>
      <c r="HBY615" s="175"/>
      <c r="HBZ615" s="175"/>
      <c r="HCA615" s="175"/>
      <c r="HCB615" s="175"/>
      <c r="HCC615" s="175"/>
      <c r="HCD615" s="175"/>
      <c r="HCE615" s="175"/>
      <c r="HCF615" s="175"/>
      <c r="HCG615" s="175"/>
      <c r="HCH615" s="175"/>
      <c r="HCI615" s="175"/>
      <c r="HCJ615" s="175"/>
      <c r="HCK615" s="175"/>
      <c r="HCL615" s="175"/>
      <c r="HCM615" s="175"/>
      <c r="HCN615" s="175"/>
      <c r="HCO615" s="175"/>
      <c r="HCP615" s="175"/>
      <c r="HCQ615" s="175"/>
      <c r="HCR615" s="175"/>
      <c r="HCS615" s="175"/>
      <c r="HCT615" s="175"/>
      <c r="HCU615" s="175"/>
      <c r="HCV615" s="175"/>
      <c r="HCW615" s="175"/>
      <c r="HCX615" s="175"/>
      <c r="HCY615" s="175"/>
      <c r="HCZ615" s="175"/>
      <c r="HDA615" s="175"/>
      <c r="HDB615" s="175"/>
      <c r="HDC615" s="175"/>
      <c r="HDD615" s="175"/>
      <c r="HDE615" s="175"/>
      <c r="HDF615" s="175"/>
      <c r="HDG615" s="175"/>
      <c r="HDH615" s="175"/>
      <c r="HDI615" s="175"/>
      <c r="HDJ615" s="175"/>
      <c r="HDK615" s="175"/>
      <c r="HDL615" s="175"/>
      <c r="HDM615" s="175"/>
      <c r="HDN615" s="175"/>
      <c r="HDO615" s="175"/>
      <c r="HDP615" s="175"/>
      <c r="HDQ615" s="175"/>
      <c r="HDR615" s="175"/>
      <c r="HDS615" s="175"/>
      <c r="HDT615" s="175"/>
      <c r="HDU615" s="175"/>
      <c r="HDV615" s="175"/>
      <c r="HDW615" s="175"/>
      <c r="HDX615" s="175"/>
      <c r="HDY615" s="175"/>
      <c r="HDZ615" s="175"/>
      <c r="HEA615" s="175"/>
      <c r="HEB615" s="175"/>
      <c r="HEC615" s="175"/>
      <c r="HED615" s="175"/>
      <c r="HEE615" s="175"/>
      <c r="HEF615" s="175"/>
      <c r="HEG615" s="175"/>
      <c r="HEH615" s="175"/>
      <c r="HEI615" s="175"/>
      <c r="HEJ615" s="175"/>
      <c r="HEK615" s="175"/>
      <c r="HEL615" s="175"/>
      <c r="HEM615" s="175"/>
      <c r="HEN615" s="175"/>
      <c r="HEO615" s="175"/>
      <c r="HEP615" s="175"/>
      <c r="HEQ615" s="175"/>
      <c r="HER615" s="175"/>
      <c r="HES615" s="175"/>
      <c r="HET615" s="175"/>
      <c r="HEU615" s="175"/>
      <c r="HEV615" s="175"/>
      <c r="HEW615" s="175"/>
      <c r="HEX615" s="175"/>
      <c r="HEY615" s="175"/>
      <c r="HEZ615" s="175"/>
      <c r="HFA615" s="175"/>
      <c r="HFB615" s="175"/>
      <c r="HFC615" s="175"/>
      <c r="HFD615" s="175"/>
      <c r="HFE615" s="175"/>
      <c r="HFF615" s="175"/>
      <c r="HFG615" s="175"/>
      <c r="HFH615" s="175"/>
      <c r="HFI615" s="175"/>
      <c r="HFJ615" s="175"/>
      <c r="HFK615" s="175"/>
      <c r="HFL615" s="175"/>
      <c r="HFM615" s="175"/>
      <c r="HFN615" s="175"/>
      <c r="HFO615" s="175"/>
      <c r="HFP615" s="175"/>
      <c r="HFQ615" s="175"/>
      <c r="HFR615" s="175"/>
      <c r="HFS615" s="175"/>
      <c r="HFT615" s="175"/>
      <c r="HFU615" s="175"/>
      <c r="HFV615" s="175"/>
      <c r="HFW615" s="175"/>
      <c r="HFX615" s="175"/>
      <c r="HFY615" s="175"/>
      <c r="HFZ615" s="175"/>
      <c r="HGA615" s="175"/>
      <c r="HGB615" s="175"/>
      <c r="HGC615" s="175"/>
      <c r="HGD615" s="175"/>
      <c r="HGE615" s="175"/>
      <c r="HGF615" s="175"/>
      <c r="HGG615" s="175"/>
      <c r="HGH615" s="175"/>
      <c r="HGI615" s="175"/>
      <c r="HGJ615" s="175"/>
      <c r="HGK615" s="175"/>
      <c r="HGL615" s="175"/>
      <c r="HGM615" s="175"/>
      <c r="HGN615" s="175"/>
      <c r="HGO615" s="175"/>
      <c r="HGP615" s="175"/>
      <c r="HGQ615" s="175"/>
      <c r="HGR615" s="175"/>
      <c r="HGS615" s="175"/>
      <c r="HGT615" s="175"/>
      <c r="HGU615" s="175"/>
      <c r="HGV615" s="175"/>
      <c r="HGW615" s="175"/>
      <c r="HGX615" s="175"/>
      <c r="HGY615" s="175"/>
      <c r="HGZ615" s="175"/>
      <c r="HHA615" s="175"/>
      <c r="HHB615" s="175"/>
      <c r="HHC615" s="175"/>
      <c r="HHD615" s="175"/>
      <c r="HHE615" s="175"/>
      <c r="HHF615" s="175"/>
      <c r="HHG615" s="175"/>
      <c r="HHH615" s="175"/>
      <c r="HHI615" s="175"/>
      <c r="HHJ615" s="175"/>
      <c r="HHK615" s="175"/>
      <c r="HHL615" s="175"/>
      <c r="HHM615" s="175"/>
      <c r="HHN615" s="175"/>
      <c r="HHO615" s="175"/>
      <c r="HHP615" s="175"/>
      <c r="HHQ615" s="175"/>
      <c r="HHR615" s="175"/>
      <c r="HHS615" s="175"/>
      <c r="HHT615" s="175"/>
      <c r="HHU615" s="175"/>
      <c r="HHV615" s="175"/>
      <c r="HHW615" s="175"/>
      <c r="HHX615" s="175"/>
      <c r="HHY615" s="175"/>
      <c r="HHZ615" s="175"/>
      <c r="HIA615" s="175"/>
      <c r="HIB615" s="175"/>
      <c r="HIC615" s="175"/>
      <c r="HID615" s="175"/>
      <c r="HIE615" s="175"/>
      <c r="HIF615" s="175"/>
      <c r="HIG615" s="175"/>
      <c r="HIH615" s="175"/>
      <c r="HII615" s="175"/>
      <c r="HIJ615" s="175"/>
      <c r="HIK615" s="175"/>
      <c r="HIL615" s="175"/>
      <c r="HIM615" s="175"/>
      <c r="HIN615" s="175"/>
      <c r="HIO615" s="175"/>
      <c r="HIP615" s="175"/>
      <c r="HIQ615" s="175"/>
      <c r="HIR615" s="175"/>
      <c r="HIS615" s="175"/>
      <c r="HIT615" s="175"/>
      <c r="HIU615" s="175"/>
      <c r="HIV615" s="175"/>
      <c r="HIW615" s="175"/>
      <c r="HIX615" s="175"/>
      <c r="HIY615" s="175"/>
      <c r="HIZ615" s="175"/>
      <c r="HJA615" s="175"/>
      <c r="HJB615" s="175"/>
      <c r="HJC615" s="175"/>
      <c r="HJD615" s="175"/>
      <c r="HJE615" s="175"/>
      <c r="HJF615" s="175"/>
      <c r="HJG615" s="175"/>
      <c r="HJH615" s="175"/>
      <c r="HJI615" s="175"/>
      <c r="HJJ615" s="175"/>
      <c r="HJK615" s="175"/>
      <c r="HJL615" s="175"/>
      <c r="HJM615" s="175"/>
      <c r="HJN615" s="175"/>
      <c r="HJO615" s="175"/>
      <c r="HJP615" s="175"/>
      <c r="HJQ615" s="175"/>
      <c r="HJR615" s="175"/>
      <c r="HJS615" s="175"/>
      <c r="HJT615" s="175"/>
      <c r="HJU615" s="175"/>
      <c r="HJV615" s="175"/>
      <c r="HJW615" s="175"/>
      <c r="HJX615" s="175"/>
      <c r="HJY615" s="175"/>
      <c r="HJZ615" s="175"/>
      <c r="HKA615" s="175"/>
      <c r="HKB615" s="175"/>
      <c r="HKC615" s="175"/>
      <c r="HKD615" s="175"/>
      <c r="HKE615" s="175"/>
      <c r="HKF615" s="175"/>
      <c r="HKG615" s="175"/>
      <c r="HKH615" s="175"/>
      <c r="HKI615" s="175"/>
      <c r="HKJ615" s="175"/>
      <c r="HKK615" s="175"/>
      <c r="HKL615" s="175"/>
      <c r="HKM615" s="175"/>
      <c r="HKN615" s="175"/>
      <c r="HKO615" s="175"/>
      <c r="HKP615" s="175"/>
      <c r="HKQ615" s="175"/>
      <c r="HKR615" s="175"/>
      <c r="HKS615" s="175"/>
      <c r="HKT615" s="175"/>
      <c r="HKU615" s="175"/>
      <c r="HKV615" s="175"/>
      <c r="HKW615" s="175"/>
      <c r="HKX615" s="175"/>
      <c r="HKY615" s="175"/>
      <c r="HKZ615" s="175"/>
      <c r="HLA615" s="175"/>
      <c r="HLB615" s="175"/>
      <c r="HLC615" s="175"/>
      <c r="HLD615" s="175"/>
      <c r="HLE615" s="175"/>
      <c r="HLF615" s="175"/>
      <c r="HLG615" s="175"/>
      <c r="HLH615" s="175"/>
      <c r="HLI615" s="175"/>
      <c r="HLJ615" s="175"/>
      <c r="HLK615" s="175"/>
      <c r="HLL615" s="175"/>
      <c r="HLM615" s="175"/>
      <c r="HLN615" s="175"/>
      <c r="HLO615" s="175"/>
      <c r="HLP615" s="175"/>
      <c r="HLQ615" s="175"/>
      <c r="HLR615" s="175"/>
      <c r="HLS615" s="175"/>
      <c r="HLT615" s="175"/>
      <c r="HLU615" s="175"/>
      <c r="HLV615" s="175"/>
      <c r="HLW615" s="175"/>
      <c r="HLX615" s="175"/>
      <c r="HLY615" s="175"/>
      <c r="HLZ615" s="175"/>
      <c r="HMA615" s="175"/>
      <c r="HMB615" s="175"/>
      <c r="HMC615" s="175"/>
      <c r="HMD615" s="175"/>
      <c r="HME615" s="175"/>
      <c r="HMF615" s="175"/>
      <c r="HMG615" s="175"/>
      <c r="HMH615" s="175"/>
      <c r="HMI615" s="175"/>
      <c r="HMJ615" s="175"/>
      <c r="HMK615" s="175"/>
      <c r="HML615" s="175"/>
      <c r="HMM615" s="175"/>
      <c r="HMN615" s="175"/>
      <c r="HMO615" s="175"/>
      <c r="HMP615" s="175"/>
      <c r="HMQ615" s="175"/>
      <c r="HMR615" s="175"/>
      <c r="HMS615" s="175"/>
      <c r="HMT615" s="175"/>
      <c r="HMU615" s="175"/>
      <c r="HMV615" s="175"/>
      <c r="HMW615" s="175"/>
      <c r="HMX615" s="175"/>
      <c r="HMY615" s="175"/>
      <c r="HMZ615" s="175"/>
      <c r="HNA615" s="175"/>
      <c r="HNB615" s="175"/>
      <c r="HNC615" s="175"/>
      <c r="HND615" s="175"/>
      <c r="HNE615" s="175"/>
      <c r="HNF615" s="175"/>
      <c r="HNG615" s="175"/>
      <c r="HNH615" s="175"/>
      <c r="HNI615" s="175"/>
      <c r="HNJ615" s="175"/>
      <c r="HNK615" s="175"/>
      <c r="HNL615" s="175"/>
      <c r="HNM615" s="175"/>
      <c r="HNN615" s="175"/>
      <c r="HNO615" s="175"/>
      <c r="HNP615" s="175"/>
      <c r="HNQ615" s="175"/>
      <c r="HNR615" s="175"/>
      <c r="HNS615" s="175"/>
      <c r="HNT615" s="175"/>
      <c r="HNU615" s="175"/>
      <c r="HNV615" s="175"/>
      <c r="HNW615" s="175"/>
      <c r="HNX615" s="175"/>
      <c r="HNY615" s="175"/>
      <c r="HNZ615" s="175"/>
      <c r="HOA615" s="175"/>
      <c r="HOB615" s="175"/>
      <c r="HOC615" s="175"/>
      <c r="HOD615" s="175"/>
      <c r="HOE615" s="175"/>
      <c r="HOF615" s="175"/>
      <c r="HOG615" s="175"/>
      <c r="HOH615" s="175"/>
      <c r="HOI615" s="175"/>
      <c r="HOJ615" s="175"/>
      <c r="HOK615" s="175"/>
      <c r="HOL615" s="175"/>
      <c r="HOM615" s="175"/>
      <c r="HON615" s="175"/>
      <c r="HOO615" s="175"/>
      <c r="HOP615" s="175"/>
      <c r="HOQ615" s="175"/>
      <c r="HOR615" s="175"/>
      <c r="HOS615" s="175"/>
      <c r="HOT615" s="175"/>
      <c r="HOU615" s="175"/>
      <c r="HOV615" s="175"/>
      <c r="HOW615" s="175"/>
      <c r="HOX615" s="175"/>
      <c r="HOY615" s="175"/>
      <c r="HOZ615" s="175"/>
      <c r="HPA615" s="175"/>
      <c r="HPB615" s="175"/>
      <c r="HPC615" s="175"/>
      <c r="HPD615" s="175"/>
      <c r="HPE615" s="175"/>
      <c r="HPF615" s="175"/>
      <c r="HPG615" s="175"/>
      <c r="HPH615" s="175"/>
      <c r="HPI615" s="175"/>
      <c r="HPJ615" s="175"/>
      <c r="HPK615" s="175"/>
      <c r="HPL615" s="175"/>
      <c r="HPM615" s="175"/>
      <c r="HPN615" s="175"/>
      <c r="HPO615" s="175"/>
      <c r="HPP615" s="175"/>
      <c r="HPQ615" s="175"/>
      <c r="HPR615" s="175"/>
      <c r="HPS615" s="175"/>
      <c r="HPT615" s="175"/>
      <c r="HPU615" s="175"/>
      <c r="HPV615" s="175"/>
      <c r="HPW615" s="175"/>
      <c r="HPX615" s="175"/>
      <c r="HPY615" s="175"/>
      <c r="HPZ615" s="175"/>
      <c r="HQA615" s="175"/>
      <c r="HQB615" s="175"/>
      <c r="HQC615" s="175"/>
      <c r="HQD615" s="175"/>
      <c r="HQE615" s="175"/>
      <c r="HQF615" s="175"/>
      <c r="HQG615" s="175"/>
      <c r="HQH615" s="175"/>
      <c r="HQI615" s="175"/>
      <c r="HQJ615" s="175"/>
      <c r="HQK615" s="175"/>
      <c r="HQL615" s="175"/>
      <c r="HQM615" s="175"/>
      <c r="HQN615" s="175"/>
      <c r="HQO615" s="175"/>
      <c r="HQP615" s="175"/>
      <c r="HQQ615" s="175"/>
      <c r="HQR615" s="175"/>
      <c r="HQS615" s="175"/>
      <c r="HQT615" s="175"/>
      <c r="HQU615" s="175"/>
      <c r="HQV615" s="175"/>
      <c r="HQW615" s="175"/>
      <c r="HQX615" s="175"/>
      <c r="HQY615" s="175"/>
      <c r="HQZ615" s="175"/>
      <c r="HRA615" s="175"/>
      <c r="HRB615" s="175"/>
      <c r="HRC615" s="175"/>
      <c r="HRD615" s="175"/>
      <c r="HRE615" s="175"/>
      <c r="HRF615" s="175"/>
      <c r="HRG615" s="175"/>
      <c r="HRH615" s="175"/>
      <c r="HRI615" s="175"/>
      <c r="HRJ615" s="175"/>
      <c r="HRK615" s="175"/>
      <c r="HRL615" s="175"/>
      <c r="HRM615" s="175"/>
      <c r="HRN615" s="175"/>
      <c r="HRO615" s="175"/>
      <c r="HRP615" s="175"/>
      <c r="HRQ615" s="175"/>
      <c r="HRR615" s="175"/>
      <c r="HRS615" s="175"/>
      <c r="HRT615" s="175"/>
      <c r="HRU615" s="175"/>
      <c r="HRV615" s="175"/>
      <c r="HRW615" s="175"/>
      <c r="HRX615" s="175"/>
      <c r="HRY615" s="175"/>
      <c r="HRZ615" s="175"/>
      <c r="HSA615" s="175"/>
      <c r="HSB615" s="175"/>
      <c r="HSC615" s="175"/>
      <c r="HSD615" s="175"/>
      <c r="HSE615" s="175"/>
      <c r="HSF615" s="175"/>
      <c r="HSG615" s="175"/>
      <c r="HSH615" s="175"/>
      <c r="HSI615" s="175"/>
      <c r="HSJ615" s="175"/>
      <c r="HSK615" s="175"/>
      <c r="HSL615" s="175"/>
      <c r="HSM615" s="175"/>
      <c r="HSN615" s="175"/>
      <c r="HSO615" s="175"/>
      <c r="HSP615" s="175"/>
      <c r="HSQ615" s="175"/>
      <c r="HSR615" s="175"/>
      <c r="HSS615" s="175"/>
      <c r="HST615" s="175"/>
      <c r="HSU615" s="175"/>
      <c r="HSV615" s="175"/>
      <c r="HSW615" s="175"/>
      <c r="HSX615" s="175"/>
      <c r="HSY615" s="175"/>
      <c r="HSZ615" s="175"/>
      <c r="HTA615" s="175"/>
      <c r="HTB615" s="175"/>
      <c r="HTC615" s="175"/>
      <c r="HTD615" s="175"/>
      <c r="HTE615" s="175"/>
      <c r="HTF615" s="175"/>
      <c r="HTG615" s="175"/>
      <c r="HTH615" s="175"/>
      <c r="HTI615" s="175"/>
      <c r="HTJ615" s="175"/>
      <c r="HTK615" s="175"/>
      <c r="HTL615" s="175"/>
      <c r="HTM615" s="175"/>
      <c r="HTN615" s="175"/>
      <c r="HTO615" s="175"/>
      <c r="HTP615" s="175"/>
      <c r="HTQ615" s="175"/>
      <c r="HTR615" s="175"/>
      <c r="HTS615" s="175"/>
      <c r="HTT615" s="175"/>
      <c r="HTU615" s="175"/>
      <c r="HTV615" s="175"/>
      <c r="HTW615" s="175"/>
      <c r="HTX615" s="175"/>
      <c r="HTY615" s="175"/>
      <c r="HTZ615" s="175"/>
      <c r="HUA615" s="175"/>
      <c r="HUB615" s="175"/>
      <c r="HUC615" s="175"/>
      <c r="HUD615" s="175"/>
      <c r="HUE615" s="175"/>
      <c r="HUF615" s="175"/>
      <c r="HUG615" s="175"/>
      <c r="HUH615" s="175"/>
      <c r="HUI615" s="175"/>
      <c r="HUJ615" s="175"/>
      <c r="HUK615" s="175"/>
      <c r="HUL615" s="175"/>
      <c r="HUM615" s="175"/>
      <c r="HUN615" s="175"/>
      <c r="HUO615" s="175"/>
      <c r="HUP615" s="175"/>
      <c r="HUQ615" s="175"/>
      <c r="HUR615" s="175"/>
      <c r="HUS615" s="175"/>
      <c r="HUT615" s="175"/>
      <c r="HUU615" s="175"/>
      <c r="HUV615" s="175"/>
      <c r="HUW615" s="175"/>
      <c r="HUX615" s="175"/>
      <c r="HUY615" s="175"/>
      <c r="HUZ615" s="175"/>
      <c r="HVA615" s="175"/>
      <c r="HVB615" s="175"/>
      <c r="HVC615" s="175"/>
      <c r="HVD615" s="175"/>
      <c r="HVE615" s="175"/>
      <c r="HVF615" s="175"/>
      <c r="HVG615" s="175"/>
      <c r="HVH615" s="175"/>
      <c r="HVI615" s="175"/>
      <c r="HVJ615" s="175"/>
      <c r="HVK615" s="175"/>
      <c r="HVL615" s="175"/>
      <c r="HVM615" s="175"/>
      <c r="HVN615" s="175"/>
      <c r="HVO615" s="175"/>
      <c r="HVP615" s="175"/>
      <c r="HVQ615" s="175"/>
      <c r="HVR615" s="175"/>
      <c r="HVS615" s="175"/>
      <c r="HVT615" s="175"/>
      <c r="HVU615" s="175"/>
      <c r="HVV615" s="175"/>
      <c r="HVW615" s="175"/>
      <c r="HVX615" s="175"/>
      <c r="HVY615" s="175"/>
      <c r="HVZ615" s="175"/>
      <c r="HWA615" s="175"/>
      <c r="HWB615" s="175"/>
      <c r="HWC615" s="175"/>
      <c r="HWD615" s="175"/>
      <c r="HWE615" s="175"/>
      <c r="HWF615" s="175"/>
      <c r="HWG615" s="175"/>
      <c r="HWH615" s="175"/>
      <c r="HWI615" s="175"/>
      <c r="HWJ615" s="175"/>
      <c r="HWK615" s="175"/>
      <c r="HWL615" s="175"/>
      <c r="HWM615" s="175"/>
      <c r="HWN615" s="175"/>
      <c r="HWO615" s="175"/>
      <c r="HWP615" s="175"/>
      <c r="HWQ615" s="175"/>
      <c r="HWR615" s="175"/>
      <c r="HWS615" s="175"/>
      <c r="HWT615" s="175"/>
      <c r="HWU615" s="175"/>
      <c r="HWV615" s="175"/>
      <c r="HWW615" s="175"/>
      <c r="HWX615" s="175"/>
      <c r="HWY615" s="175"/>
      <c r="HWZ615" s="175"/>
      <c r="HXA615" s="175"/>
      <c r="HXB615" s="175"/>
      <c r="HXC615" s="175"/>
      <c r="HXD615" s="175"/>
      <c r="HXE615" s="175"/>
      <c r="HXF615" s="175"/>
      <c r="HXG615" s="175"/>
      <c r="HXH615" s="175"/>
      <c r="HXI615" s="175"/>
      <c r="HXJ615" s="175"/>
      <c r="HXK615" s="175"/>
      <c r="HXL615" s="175"/>
      <c r="HXM615" s="175"/>
      <c r="HXN615" s="175"/>
      <c r="HXO615" s="175"/>
      <c r="HXP615" s="175"/>
      <c r="HXQ615" s="175"/>
      <c r="HXR615" s="175"/>
      <c r="HXS615" s="175"/>
      <c r="HXT615" s="175"/>
      <c r="HXU615" s="175"/>
      <c r="HXV615" s="175"/>
      <c r="HXW615" s="175"/>
      <c r="HXX615" s="175"/>
      <c r="HXY615" s="175"/>
      <c r="HXZ615" s="175"/>
      <c r="HYA615" s="175"/>
      <c r="HYB615" s="175"/>
      <c r="HYC615" s="175"/>
      <c r="HYD615" s="175"/>
      <c r="HYE615" s="175"/>
      <c r="HYF615" s="175"/>
      <c r="HYG615" s="175"/>
      <c r="HYH615" s="175"/>
      <c r="HYI615" s="175"/>
      <c r="HYJ615" s="175"/>
      <c r="HYK615" s="175"/>
      <c r="HYL615" s="175"/>
      <c r="HYM615" s="175"/>
      <c r="HYN615" s="175"/>
      <c r="HYO615" s="175"/>
      <c r="HYP615" s="175"/>
      <c r="HYQ615" s="175"/>
      <c r="HYR615" s="175"/>
      <c r="HYS615" s="175"/>
      <c r="HYT615" s="175"/>
      <c r="HYU615" s="175"/>
      <c r="HYV615" s="175"/>
      <c r="HYW615" s="175"/>
      <c r="HYX615" s="175"/>
      <c r="HYY615" s="175"/>
      <c r="HYZ615" s="175"/>
      <c r="HZA615" s="175"/>
      <c r="HZB615" s="175"/>
      <c r="HZC615" s="175"/>
      <c r="HZD615" s="175"/>
      <c r="HZE615" s="175"/>
      <c r="HZF615" s="175"/>
      <c r="HZG615" s="175"/>
      <c r="HZH615" s="175"/>
      <c r="HZI615" s="175"/>
      <c r="HZJ615" s="175"/>
      <c r="HZK615" s="175"/>
      <c r="HZL615" s="175"/>
      <c r="HZM615" s="175"/>
      <c r="HZN615" s="175"/>
      <c r="HZO615" s="175"/>
      <c r="HZP615" s="175"/>
      <c r="HZQ615" s="175"/>
      <c r="HZR615" s="175"/>
      <c r="HZS615" s="175"/>
      <c r="HZT615" s="175"/>
      <c r="HZU615" s="175"/>
      <c r="HZV615" s="175"/>
      <c r="HZW615" s="175"/>
      <c r="HZX615" s="175"/>
      <c r="HZY615" s="175"/>
      <c r="HZZ615" s="175"/>
      <c r="IAA615" s="175"/>
      <c r="IAB615" s="175"/>
      <c r="IAC615" s="175"/>
      <c r="IAD615" s="175"/>
      <c r="IAE615" s="175"/>
      <c r="IAF615" s="175"/>
      <c r="IAG615" s="175"/>
      <c r="IAH615" s="175"/>
      <c r="IAI615" s="175"/>
      <c r="IAJ615" s="175"/>
      <c r="IAK615" s="175"/>
      <c r="IAL615" s="175"/>
      <c r="IAM615" s="175"/>
      <c r="IAN615" s="175"/>
      <c r="IAO615" s="175"/>
      <c r="IAP615" s="175"/>
      <c r="IAQ615" s="175"/>
      <c r="IAR615" s="175"/>
      <c r="IAS615" s="175"/>
      <c r="IAT615" s="175"/>
      <c r="IAU615" s="175"/>
      <c r="IAV615" s="175"/>
      <c r="IAW615" s="175"/>
      <c r="IAX615" s="175"/>
      <c r="IAY615" s="175"/>
      <c r="IAZ615" s="175"/>
      <c r="IBA615" s="175"/>
      <c r="IBB615" s="175"/>
      <c r="IBC615" s="175"/>
      <c r="IBD615" s="175"/>
      <c r="IBE615" s="175"/>
      <c r="IBF615" s="175"/>
      <c r="IBG615" s="175"/>
      <c r="IBH615" s="175"/>
      <c r="IBI615" s="175"/>
      <c r="IBJ615" s="175"/>
      <c r="IBK615" s="175"/>
      <c r="IBL615" s="175"/>
      <c r="IBM615" s="175"/>
      <c r="IBN615" s="175"/>
      <c r="IBO615" s="175"/>
      <c r="IBP615" s="175"/>
      <c r="IBQ615" s="175"/>
      <c r="IBR615" s="175"/>
      <c r="IBS615" s="175"/>
      <c r="IBT615" s="175"/>
      <c r="IBU615" s="175"/>
      <c r="IBV615" s="175"/>
      <c r="IBW615" s="175"/>
      <c r="IBX615" s="175"/>
      <c r="IBY615" s="175"/>
      <c r="IBZ615" s="175"/>
      <c r="ICA615" s="175"/>
      <c r="ICB615" s="175"/>
      <c r="ICC615" s="175"/>
      <c r="ICD615" s="175"/>
      <c r="ICE615" s="175"/>
      <c r="ICF615" s="175"/>
      <c r="ICG615" s="175"/>
      <c r="ICH615" s="175"/>
      <c r="ICI615" s="175"/>
      <c r="ICJ615" s="175"/>
      <c r="ICK615" s="175"/>
      <c r="ICL615" s="175"/>
      <c r="ICM615" s="175"/>
      <c r="ICN615" s="175"/>
      <c r="ICO615" s="175"/>
      <c r="ICP615" s="175"/>
      <c r="ICQ615" s="175"/>
      <c r="ICR615" s="175"/>
      <c r="ICS615" s="175"/>
      <c r="ICT615" s="175"/>
      <c r="ICU615" s="175"/>
      <c r="ICV615" s="175"/>
      <c r="ICW615" s="175"/>
      <c r="ICX615" s="175"/>
      <c r="ICY615" s="175"/>
      <c r="ICZ615" s="175"/>
      <c r="IDA615" s="175"/>
      <c r="IDB615" s="175"/>
      <c r="IDC615" s="175"/>
      <c r="IDD615" s="175"/>
      <c r="IDE615" s="175"/>
      <c r="IDF615" s="175"/>
      <c r="IDG615" s="175"/>
      <c r="IDH615" s="175"/>
      <c r="IDI615" s="175"/>
      <c r="IDJ615" s="175"/>
      <c r="IDK615" s="175"/>
      <c r="IDL615" s="175"/>
      <c r="IDM615" s="175"/>
      <c r="IDN615" s="175"/>
      <c r="IDO615" s="175"/>
      <c r="IDP615" s="175"/>
      <c r="IDQ615" s="175"/>
      <c r="IDR615" s="175"/>
      <c r="IDS615" s="175"/>
      <c r="IDT615" s="175"/>
      <c r="IDU615" s="175"/>
      <c r="IDV615" s="175"/>
      <c r="IDW615" s="175"/>
      <c r="IDX615" s="175"/>
      <c r="IDY615" s="175"/>
      <c r="IDZ615" s="175"/>
      <c r="IEA615" s="175"/>
      <c r="IEB615" s="175"/>
      <c r="IEC615" s="175"/>
      <c r="IED615" s="175"/>
      <c r="IEE615" s="175"/>
      <c r="IEF615" s="175"/>
      <c r="IEG615" s="175"/>
      <c r="IEH615" s="175"/>
      <c r="IEI615" s="175"/>
      <c r="IEJ615" s="175"/>
      <c r="IEK615" s="175"/>
      <c r="IEL615" s="175"/>
      <c r="IEM615" s="175"/>
      <c r="IEN615" s="175"/>
      <c r="IEO615" s="175"/>
      <c r="IEP615" s="175"/>
      <c r="IEQ615" s="175"/>
      <c r="IER615" s="175"/>
      <c r="IES615" s="175"/>
      <c r="IET615" s="175"/>
      <c r="IEU615" s="175"/>
      <c r="IEV615" s="175"/>
      <c r="IEW615" s="175"/>
      <c r="IEX615" s="175"/>
      <c r="IEY615" s="175"/>
      <c r="IEZ615" s="175"/>
      <c r="IFA615" s="175"/>
      <c r="IFB615" s="175"/>
      <c r="IFC615" s="175"/>
      <c r="IFD615" s="175"/>
      <c r="IFE615" s="175"/>
      <c r="IFF615" s="175"/>
      <c r="IFG615" s="175"/>
      <c r="IFH615" s="175"/>
      <c r="IFI615" s="175"/>
      <c r="IFJ615" s="175"/>
      <c r="IFK615" s="175"/>
      <c r="IFL615" s="175"/>
      <c r="IFM615" s="175"/>
      <c r="IFN615" s="175"/>
      <c r="IFO615" s="175"/>
      <c r="IFP615" s="175"/>
      <c r="IFQ615" s="175"/>
      <c r="IFR615" s="175"/>
      <c r="IFS615" s="175"/>
      <c r="IFT615" s="175"/>
      <c r="IFU615" s="175"/>
      <c r="IFV615" s="175"/>
      <c r="IFW615" s="175"/>
      <c r="IFX615" s="175"/>
      <c r="IFY615" s="175"/>
      <c r="IFZ615" s="175"/>
      <c r="IGA615" s="175"/>
      <c r="IGB615" s="175"/>
      <c r="IGC615" s="175"/>
      <c r="IGD615" s="175"/>
      <c r="IGE615" s="175"/>
      <c r="IGF615" s="175"/>
      <c r="IGG615" s="175"/>
      <c r="IGH615" s="175"/>
      <c r="IGI615" s="175"/>
      <c r="IGJ615" s="175"/>
      <c r="IGK615" s="175"/>
      <c r="IGL615" s="175"/>
      <c r="IGM615" s="175"/>
      <c r="IGN615" s="175"/>
      <c r="IGO615" s="175"/>
      <c r="IGP615" s="175"/>
      <c r="IGQ615" s="175"/>
      <c r="IGR615" s="175"/>
      <c r="IGS615" s="175"/>
      <c r="IGT615" s="175"/>
      <c r="IGU615" s="175"/>
      <c r="IGV615" s="175"/>
      <c r="IGW615" s="175"/>
      <c r="IGX615" s="175"/>
      <c r="IGY615" s="175"/>
      <c r="IGZ615" s="175"/>
      <c r="IHA615" s="175"/>
      <c r="IHB615" s="175"/>
      <c r="IHC615" s="175"/>
      <c r="IHD615" s="175"/>
      <c r="IHE615" s="175"/>
      <c r="IHF615" s="175"/>
      <c r="IHG615" s="175"/>
      <c r="IHH615" s="175"/>
      <c r="IHI615" s="175"/>
      <c r="IHJ615" s="175"/>
      <c r="IHK615" s="175"/>
      <c r="IHL615" s="175"/>
      <c r="IHM615" s="175"/>
      <c r="IHN615" s="175"/>
      <c r="IHO615" s="175"/>
      <c r="IHP615" s="175"/>
      <c r="IHQ615" s="175"/>
      <c r="IHR615" s="175"/>
      <c r="IHS615" s="175"/>
      <c r="IHT615" s="175"/>
      <c r="IHU615" s="175"/>
      <c r="IHV615" s="175"/>
      <c r="IHW615" s="175"/>
      <c r="IHX615" s="175"/>
      <c r="IHY615" s="175"/>
      <c r="IHZ615" s="175"/>
      <c r="IIA615" s="175"/>
      <c r="IIB615" s="175"/>
      <c r="IIC615" s="175"/>
      <c r="IID615" s="175"/>
      <c r="IIE615" s="175"/>
      <c r="IIF615" s="175"/>
      <c r="IIG615" s="175"/>
      <c r="IIH615" s="175"/>
      <c r="III615" s="175"/>
      <c r="IIJ615" s="175"/>
      <c r="IIK615" s="175"/>
      <c r="IIL615" s="175"/>
      <c r="IIM615" s="175"/>
      <c r="IIN615" s="175"/>
      <c r="IIO615" s="175"/>
      <c r="IIP615" s="175"/>
      <c r="IIQ615" s="175"/>
      <c r="IIR615" s="175"/>
      <c r="IIS615" s="175"/>
      <c r="IIT615" s="175"/>
      <c r="IIU615" s="175"/>
      <c r="IIV615" s="175"/>
      <c r="IIW615" s="175"/>
      <c r="IIX615" s="175"/>
      <c r="IIY615" s="175"/>
      <c r="IIZ615" s="175"/>
      <c r="IJA615" s="175"/>
      <c r="IJB615" s="175"/>
      <c r="IJC615" s="175"/>
      <c r="IJD615" s="175"/>
      <c r="IJE615" s="175"/>
      <c r="IJF615" s="175"/>
      <c r="IJG615" s="175"/>
      <c r="IJH615" s="175"/>
      <c r="IJI615" s="175"/>
      <c r="IJJ615" s="175"/>
      <c r="IJK615" s="175"/>
      <c r="IJL615" s="175"/>
      <c r="IJM615" s="175"/>
      <c r="IJN615" s="175"/>
      <c r="IJO615" s="175"/>
      <c r="IJP615" s="175"/>
      <c r="IJQ615" s="175"/>
      <c r="IJR615" s="175"/>
      <c r="IJS615" s="175"/>
      <c r="IJT615" s="175"/>
      <c r="IJU615" s="175"/>
      <c r="IJV615" s="175"/>
      <c r="IJW615" s="175"/>
      <c r="IJX615" s="175"/>
      <c r="IJY615" s="175"/>
      <c r="IJZ615" s="175"/>
      <c r="IKA615" s="175"/>
      <c r="IKB615" s="175"/>
      <c r="IKC615" s="175"/>
      <c r="IKD615" s="175"/>
      <c r="IKE615" s="175"/>
      <c r="IKF615" s="175"/>
      <c r="IKG615" s="175"/>
      <c r="IKH615" s="175"/>
      <c r="IKI615" s="175"/>
      <c r="IKJ615" s="175"/>
      <c r="IKK615" s="175"/>
      <c r="IKL615" s="175"/>
      <c r="IKM615" s="175"/>
      <c r="IKN615" s="175"/>
      <c r="IKO615" s="175"/>
      <c r="IKP615" s="175"/>
      <c r="IKQ615" s="175"/>
      <c r="IKR615" s="175"/>
      <c r="IKS615" s="175"/>
      <c r="IKT615" s="175"/>
      <c r="IKU615" s="175"/>
      <c r="IKV615" s="175"/>
      <c r="IKW615" s="175"/>
      <c r="IKX615" s="175"/>
      <c r="IKY615" s="175"/>
      <c r="IKZ615" s="175"/>
      <c r="ILA615" s="175"/>
      <c r="ILB615" s="175"/>
      <c r="ILC615" s="175"/>
      <c r="ILD615" s="175"/>
      <c r="ILE615" s="175"/>
      <c r="ILF615" s="175"/>
      <c r="ILG615" s="175"/>
      <c r="ILH615" s="175"/>
      <c r="ILI615" s="175"/>
      <c r="ILJ615" s="175"/>
      <c r="ILK615" s="175"/>
      <c r="ILL615" s="175"/>
      <c r="ILM615" s="175"/>
      <c r="ILN615" s="175"/>
      <c r="ILO615" s="175"/>
      <c r="ILP615" s="175"/>
      <c r="ILQ615" s="175"/>
      <c r="ILR615" s="175"/>
      <c r="ILS615" s="175"/>
      <c r="ILT615" s="175"/>
      <c r="ILU615" s="175"/>
      <c r="ILV615" s="175"/>
      <c r="ILW615" s="175"/>
      <c r="ILX615" s="175"/>
      <c r="ILY615" s="175"/>
      <c r="ILZ615" s="175"/>
      <c r="IMA615" s="175"/>
      <c r="IMB615" s="175"/>
      <c r="IMC615" s="175"/>
      <c r="IMD615" s="175"/>
      <c r="IME615" s="175"/>
      <c r="IMF615" s="175"/>
      <c r="IMG615" s="175"/>
      <c r="IMH615" s="175"/>
      <c r="IMI615" s="175"/>
      <c r="IMJ615" s="175"/>
      <c r="IMK615" s="175"/>
      <c r="IML615" s="175"/>
      <c r="IMM615" s="175"/>
      <c r="IMN615" s="175"/>
      <c r="IMO615" s="175"/>
      <c r="IMP615" s="175"/>
      <c r="IMQ615" s="175"/>
      <c r="IMR615" s="175"/>
      <c r="IMS615" s="175"/>
      <c r="IMT615" s="175"/>
      <c r="IMU615" s="175"/>
      <c r="IMV615" s="175"/>
      <c r="IMW615" s="175"/>
      <c r="IMX615" s="175"/>
      <c r="IMY615" s="175"/>
      <c r="IMZ615" s="175"/>
      <c r="INA615" s="175"/>
      <c r="INB615" s="175"/>
      <c r="INC615" s="175"/>
      <c r="IND615" s="175"/>
      <c r="INE615" s="175"/>
      <c r="INF615" s="175"/>
      <c r="ING615" s="175"/>
      <c r="INH615" s="175"/>
      <c r="INI615" s="175"/>
      <c r="INJ615" s="175"/>
      <c r="INK615" s="175"/>
      <c r="INL615" s="175"/>
      <c r="INM615" s="175"/>
      <c r="INN615" s="175"/>
      <c r="INO615" s="175"/>
      <c r="INP615" s="175"/>
      <c r="INQ615" s="175"/>
      <c r="INR615" s="175"/>
      <c r="INS615" s="175"/>
      <c r="INT615" s="175"/>
      <c r="INU615" s="175"/>
      <c r="INV615" s="175"/>
      <c r="INW615" s="175"/>
      <c r="INX615" s="175"/>
      <c r="INY615" s="175"/>
      <c r="INZ615" s="175"/>
      <c r="IOA615" s="175"/>
      <c r="IOB615" s="175"/>
      <c r="IOC615" s="175"/>
      <c r="IOD615" s="175"/>
      <c r="IOE615" s="175"/>
      <c r="IOF615" s="175"/>
      <c r="IOG615" s="175"/>
      <c r="IOH615" s="175"/>
      <c r="IOI615" s="175"/>
      <c r="IOJ615" s="175"/>
      <c r="IOK615" s="175"/>
      <c r="IOL615" s="175"/>
      <c r="IOM615" s="175"/>
      <c r="ION615" s="175"/>
      <c r="IOO615" s="175"/>
      <c r="IOP615" s="175"/>
      <c r="IOQ615" s="175"/>
      <c r="IOR615" s="175"/>
      <c r="IOS615" s="175"/>
      <c r="IOT615" s="175"/>
      <c r="IOU615" s="175"/>
      <c r="IOV615" s="175"/>
      <c r="IOW615" s="175"/>
      <c r="IOX615" s="175"/>
      <c r="IOY615" s="175"/>
      <c r="IOZ615" s="175"/>
      <c r="IPA615" s="175"/>
      <c r="IPB615" s="175"/>
      <c r="IPC615" s="175"/>
      <c r="IPD615" s="175"/>
      <c r="IPE615" s="175"/>
      <c r="IPF615" s="175"/>
      <c r="IPG615" s="175"/>
      <c r="IPH615" s="175"/>
      <c r="IPI615" s="175"/>
      <c r="IPJ615" s="175"/>
      <c r="IPK615" s="175"/>
      <c r="IPL615" s="175"/>
      <c r="IPM615" s="175"/>
      <c r="IPN615" s="175"/>
      <c r="IPO615" s="175"/>
      <c r="IPP615" s="175"/>
      <c r="IPQ615" s="175"/>
      <c r="IPR615" s="175"/>
      <c r="IPS615" s="175"/>
      <c r="IPT615" s="175"/>
      <c r="IPU615" s="175"/>
      <c r="IPV615" s="175"/>
      <c r="IPW615" s="175"/>
      <c r="IPX615" s="175"/>
      <c r="IPY615" s="175"/>
      <c r="IPZ615" s="175"/>
      <c r="IQA615" s="175"/>
      <c r="IQB615" s="175"/>
      <c r="IQC615" s="175"/>
      <c r="IQD615" s="175"/>
      <c r="IQE615" s="175"/>
      <c r="IQF615" s="175"/>
      <c r="IQG615" s="175"/>
      <c r="IQH615" s="175"/>
      <c r="IQI615" s="175"/>
      <c r="IQJ615" s="175"/>
      <c r="IQK615" s="175"/>
      <c r="IQL615" s="175"/>
      <c r="IQM615" s="175"/>
      <c r="IQN615" s="175"/>
      <c r="IQO615" s="175"/>
      <c r="IQP615" s="175"/>
      <c r="IQQ615" s="175"/>
      <c r="IQR615" s="175"/>
      <c r="IQS615" s="175"/>
      <c r="IQT615" s="175"/>
      <c r="IQU615" s="175"/>
      <c r="IQV615" s="175"/>
      <c r="IQW615" s="175"/>
      <c r="IQX615" s="175"/>
      <c r="IQY615" s="175"/>
      <c r="IQZ615" s="175"/>
      <c r="IRA615" s="175"/>
      <c r="IRB615" s="175"/>
      <c r="IRC615" s="175"/>
      <c r="IRD615" s="175"/>
      <c r="IRE615" s="175"/>
      <c r="IRF615" s="175"/>
      <c r="IRG615" s="175"/>
      <c r="IRH615" s="175"/>
      <c r="IRI615" s="175"/>
      <c r="IRJ615" s="175"/>
      <c r="IRK615" s="175"/>
      <c r="IRL615" s="175"/>
      <c r="IRM615" s="175"/>
      <c r="IRN615" s="175"/>
      <c r="IRO615" s="175"/>
      <c r="IRP615" s="175"/>
      <c r="IRQ615" s="175"/>
      <c r="IRR615" s="175"/>
      <c r="IRS615" s="175"/>
      <c r="IRT615" s="175"/>
      <c r="IRU615" s="175"/>
      <c r="IRV615" s="175"/>
      <c r="IRW615" s="175"/>
      <c r="IRX615" s="175"/>
      <c r="IRY615" s="175"/>
      <c r="IRZ615" s="175"/>
      <c r="ISA615" s="175"/>
      <c r="ISB615" s="175"/>
      <c r="ISC615" s="175"/>
      <c r="ISD615" s="175"/>
      <c r="ISE615" s="175"/>
      <c r="ISF615" s="175"/>
      <c r="ISG615" s="175"/>
      <c r="ISH615" s="175"/>
      <c r="ISI615" s="175"/>
      <c r="ISJ615" s="175"/>
      <c r="ISK615" s="175"/>
      <c r="ISL615" s="175"/>
      <c r="ISM615" s="175"/>
      <c r="ISN615" s="175"/>
      <c r="ISO615" s="175"/>
      <c r="ISP615" s="175"/>
      <c r="ISQ615" s="175"/>
      <c r="ISR615" s="175"/>
      <c r="ISS615" s="175"/>
      <c r="IST615" s="175"/>
      <c r="ISU615" s="175"/>
      <c r="ISV615" s="175"/>
      <c r="ISW615" s="175"/>
      <c r="ISX615" s="175"/>
      <c r="ISY615" s="175"/>
      <c r="ISZ615" s="175"/>
      <c r="ITA615" s="175"/>
      <c r="ITB615" s="175"/>
      <c r="ITC615" s="175"/>
      <c r="ITD615" s="175"/>
      <c r="ITE615" s="175"/>
      <c r="ITF615" s="175"/>
      <c r="ITG615" s="175"/>
      <c r="ITH615" s="175"/>
      <c r="ITI615" s="175"/>
      <c r="ITJ615" s="175"/>
      <c r="ITK615" s="175"/>
      <c r="ITL615" s="175"/>
      <c r="ITM615" s="175"/>
      <c r="ITN615" s="175"/>
      <c r="ITO615" s="175"/>
      <c r="ITP615" s="175"/>
      <c r="ITQ615" s="175"/>
      <c r="ITR615" s="175"/>
      <c r="ITS615" s="175"/>
      <c r="ITT615" s="175"/>
      <c r="ITU615" s="175"/>
      <c r="ITV615" s="175"/>
      <c r="ITW615" s="175"/>
      <c r="ITX615" s="175"/>
      <c r="ITY615" s="175"/>
      <c r="ITZ615" s="175"/>
      <c r="IUA615" s="175"/>
      <c r="IUB615" s="175"/>
      <c r="IUC615" s="175"/>
      <c r="IUD615" s="175"/>
      <c r="IUE615" s="175"/>
      <c r="IUF615" s="175"/>
      <c r="IUG615" s="175"/>
      <c r="IUH615" s="175"/>
      <c r="IUI615" s="175"/>
      <c r="IUJ615" s="175"/>
      <c r="IUK615" s="175"/>
      <c r="IUL615" s="175"/>
      <c r="IUM615" s="175"/>
      <c r="IUN615" s="175"/>
      <c r="IUO615" s="175"/>
      <c r="IUP615" s="175"/>
      <c r="IUQ615" s="175"/>
      <c r="IUR615" s="175"/>
      <c r="IUS615" s="175"/>
      <c r="IUT615" s="175"/>
      <c r="IUU615" s="175"/>
      <c r="IUV615" s="175"/>
      <c r="IUW615" s="175"/>
      <c r="IUX615" s="175"/>
      <c r="IUY615" s="175"/>
      <c r="IUZ615" s="175"/>
      <c r="IVA615" s="175"/>
      <c r="IVB615" s="175"/>
      <c r="IVC615" s="175"/>
      <c r="IVD615" s="175"/>
      <c r="IVE615" s="175"/>
      <c r="IVF615" s="175"/>
      <c r="IVG615" s="175"/>
      <c r="IVH615" s="175"/>
      <c r="IVI615" s="175"/>
      <c r="IVJ615" s="175"/>
      <c r="IVK615" s="175"/>
      <c r="IVL615" s="175"/>
      <c r="IVM615" s="175"/>
      <c r="IVN615" s="175"/>
      <c r="IVO615" s="175"/>
      <c r="IVP615" s="175"/>
      <c r="IVQ615" s="175"/>
      <c r="IVR615" s="175"/>
      <c r="IVS615" s="175"/>
      <c r="IVT615" s="175"/>
      <c r="IVU615" s="175"/>
      <c r="IVV615" s="175"/>
      <c r="IVW615" s="175"/>
      <c r="IVX615" s="175"/>
      <c r="IVY615" s="175"/>
      <c r="IVZ615" s="175"/>
      <c r="IWA615" s="175"/>
      <c r="IWB615" s="175"/>
      <c r="IWC615" s="175"/>
      <c r="IWD615" s="175"/>
      <c r="IWE615" s="175"/>
      <c r="IWF615" s="175"/>
      <c r="IWG615" s="175"/>
      <c r="IWH615" s="175"/>
      <c r="IWI615" s="175"/>
      <c r="IWJ615" s="175"/>
      <c r="IWK615" s="175"/>
      <c r="IWL615" s="175"/>
      <c r="IWM615" s="175"/>
      <c r="IWN615" s="175"/>
      <c r="IWO615" s="175"/>
      <c r="IWP615" s="175"/>
      <c r="IWQ615" s="175"/>
      <c r="IWR615" s="175"/>
      <c r="IWS615" s="175"/>
      <c r="IWT615" s="175"/>
      <c r="IWU615" s="175"/>
      <c r="IWV615" s="175"/>
      <c r="IWW615" s="175"/>
      <c r="IWX615" s="175"/>
      <c r="IWY615" s="175"/>
      <c r="IWZ615" s="175"/>
      <c r="IXA615" s="175"/>
      <c r="IXB615" s="175"/>
      <c r="IXC615" s="175"/>
      <c r="IXD615" s="175"/>
      <c r="IXE615" s="175"/>
      <c r="IXF615" s="175"/>
      <c r="IXG615" s="175"/>
      <c r="IXH615" s="175"/>
      <c r="IXI615" s="175"/>
      <c r="IXJ615" s="175"/>
      <c r="IXK615" s="175"/>
      <c r="IXL615" s="175"/>
      <c r="IXM615" s="175"/>
      <c r="IXN615" s="175"/>
      <c r="IXO615" s="175"/>
      <c r="IXP615" s="175"/>
      <c r="IXQ615" s="175"/>
      <c r="IXR615" s="175"/>
      <c r="IXS615" s="175"/>
      <c r="IXT615" s="175"/>
      <c r="IXU615" s="175"/>
      <c r="IXV615" s="175"/>
      <c r="IXW615" s="175"/>
      <c r="IXX615" s="175"/>
      <c r="IXY615" s="175"/>
      <c r="IXZ615" s="175"/>
      <c r="IYA615" s="175"/>
      <c r="IYB615" s="175"/>
      <c r="IYC615" s="175"/>
      <c r="IYD615" s="175"/>
      <c r="IYE615" s="175"/>
      <c r="IYF615" s="175"/>
      <c r="IYG615" s="175"/>
      <c r="IYH615" s="175"/>
      <c r="IYI615" s="175"/>
      <c r="IYJ615" s="175"/>
      <c r="IYK615" s="175"/>
      <c r="IYL615" s="175"/>
      <c r="IYM615" s="175"/>
      <c r="IYN615" s="175"/>
      <c r="IYO615" s="175"/>
      <c r="IYP615" s="175"/>
      <c r="IYQ615" s="175"/>
      <c r="IYR615" s="175"/>
      <c r="IYS615" s="175"/>
      <c r="IYT615" s="175"/>
      <c r="IYU615" s="175"/>
      <c r="IYV615" s="175"/>
      <c r="IYW615" s="175"/>
      <c r="IYX615" s="175"/>
      <c r="IYY615" s="175"/>
      <c r="IYZ615" s="175"/>
      <c r="IZA615" s="175"/>
      <c r="IZB615" s="175"/>
      <c r="IZC615" s="175"/>
      <c r="IZD615" s="175"/>
      <c r="IZE615" s="175"/>
      <c r="IZF615" s="175"/>
      <c r="IZG615" s="175"/>
      <c r="IZH615" s="175"/>
      <c r="IZI615" s="175"/>
      <c r="IZJ615" s="175"/>
      <c r="IZK615" s="175"/>
      <c r="IZL615" s="175"/>
      <c r="IZM615" s="175"/>
      <c r="IZN615" s="175"/>
      <c r="IZO615" s="175"/>
      <c r="IZP615" s="175"/>
      <c r="IZQ615" s="175"/>
      <c r="IZR615" s="175"/>
      <c r="IZS615" s="175"/>
      <c r="IZT615" s="175"/>
      <c r="IZU615" s="175"/>
      <c r="IZV615" s="175"/>
      <c r="IZW615" s="175"/>
      <c r="IZX615" s="175"/>
      <c r="IZY615" s="175"/>
      <c r="IZZ615" s="175"/>
      <c r="JAA615" s="175"/>
      <c r="JAB615" s="175"/>
      <c r="JAC615" s="175"/>
      <c r="JAD615" s="175"/>
      <c r="JAE615" s="175"/>
      <c r="JAF615" s="175"/>
      <c r="JAG615" s="175"/>
      <c r="JAH615" s="175"/>
      <c r="JAI615" s="175"/>
      <c r="JAJ615" s="175"/>
      <c r="JAK615" s="175"/>
      <c r="JAL615" s="175"/>
      <c r="JAM615" s="175"/>
      <c r="JAN615" s="175"/>
      <c r="JAO615" s="175"/>
      <c r="JAP615" s="175"/>
      <c r="JAQ615" s="175"/>
      <c r="JAR615" s="175"/>
      <c r="JAS615" s="175"/>
      <c r="JAT615" s="175"/>
      <c r="JAU615" s="175"/>
      <c r="JAV615" s="175"/>
      <c r="JAW615" s="175"/>
      <c r="JAX615" s="175"/>
      <c r="JAY615" s="175"/>
      <c r="JAZ615" s="175"/>
      <c r="JBA615" s="175"/>
      <c r="JBB615" s="175"/>
      <c r="JBC615" s="175"/>
      <c r="JBD615" s="175"/>
      <c r="JBE615" s="175"/>
      <c r="JBF615" s="175"/>
      <c r="JBG615" s="175"/>
      <c r="JBH615" s="175"/>
      <c r="JBI615" s="175"/>
      <c r="JBJ615" s="175"/>
      <c r="JBK615" s="175"/>
      <c r="JBL615" s="175"/>
      <c r="JBM615" s="175"/>
      <c r="JBN615" s="175"/>
      <c r="JBO615" s="175"/>
      <c r="JBP615" s="175"/>
      <c r="JBQ615" s="175"/>
      <c r="JBR615" s="175"/>
      <c r="JBS615" s="175"/>
      <c r="JBT615" s="175"/>
      <c r="JBU615" s="175"/>
      <c r="JBV615" s="175"/>
      <c r="JBW615" s="175"/>
      <c r="JBX615" s="175"/>
      <c r="JBY615" s="175"/>
      <c r="JBZ615" s="175"/>
      <c r="JCA615" s="175"/>
      <c r="JCB615" s="175"/>
      <c r="JCC615" s="175"/>
      <c r="JCD615" s="175"/>
      <c r="JCE615" s="175"/>
      <c r="JCF615" s="175"/>
      <c r="JCG615" s="175"/>
      <c r="JCH615" s="175"/>
      <c r="JCI615" s="175"/>
      <c r="JCJ615" s="175"/>
      <c r="JCK615" s="175"/>
      <c r="JCL615" s="175"/>
      <c r="JCM615" s="175"/>
      <c r="JCN615" s="175"/>
      <c r="JCO615" s="175"/>
      <c r="JCP615" s="175"/>
      <c r="JCQ615" s="175"/>
      <c r="JCR615" s="175"/>
      <c r="JCS615" s="175"/>
      <c r="JCT615" s="175"/>
      <c r="JCU615" s="175"/>
      <c r="JCV615" s="175"/>
      <c r="JCW615" s="175"/>
      <c r="JCX615" s="175"/>
      <c r="JCY615" s="175"/>
      <c r="JCZ615" s="175"/>
      <c r="JDA615" s="175"/>
      <c r="JDB615" s="175"/>
      <c r="JDC615" s="175"/>
      <c r="JDD615" s="175"/>
      <c r="JDE615" s="175"/>
      <c r="JDF615" s="175"/>
      <c r="JDG615" s="175"/>
      <c r="JDH615" s="175"/>
      <c r="JDI615" s="175"/>
      <c r="JDJ615" s="175"/>
      <c r="JDK615" s="175"/>
      <c r="JDL615" s="175"/>
      <c r="JDM615" s="175"/>
      <c r="JDN615" s="175"/>
      <c r="JDO615" s="175"/>
      <c r="JDP615" s="175"/>
      <c r="JDQ615" s="175"/>
      <c r="JDR615" s="175"/>
      <c r="JDS615" s="175"/>
      <c r="JDT615" s="175"/>
      <c r="JDU615" s="175"/>
      <c r="JDV615" s="175"/>
      <c r="JDW615" s="175"/>
      <c r="JDX615" s="175"/>
      <c r="JDY615" s="175"/>
      <c r="JDZ615" s="175"/>
      <c r="JEA615" s="175"/>
      <c r="JEB615" s="175"/>
      <c r="JEC615" s="175"/>
      <c r="JED615" s="175"/>
      <c r="JEE615" s="175"/>
      <c r="JEF615" s="175"/>
      <c r="JEG615" s="175"/>
      <c r="JEH615" s="175"/>
      <c r="JEI615" s="175"/>
      <c r="JEJ615" s="175"/>
      <c r="JEK615" s="175"/>
      <c r="JEL615" s="175"/>
      <c r="JEM615" s="175"/>
      <c r="JEN615" s="175"/>
      <c r="JEO615" s="175"/>
      <c r="JEP615" s="175"/>
      <c r="JEQ615" s="175"/>
      <c r="JER615" s="175"/>
      <c r="JES615" s="175"/>
      <c r="JET615" s="175"/>
      <c r="JEU615" s="175"/>
      <c r="JEV615" s="175"/>
      <c r="JEW615" s="175"/>
      <c r="JEX615" s="175"/>
      <c r="JEY615" s="175"/>
      <c r="JEZ615" s="175"/>
      <c r="JFA615" s="175"/>
      <c r="JFB615" s="175"/>
      <c r="JFC615" s="175"/>
      <c r="JFD615" s="175"/>
      <c r="JFE615" s="175"/>
      <c r="JFF615" s="175"/>
      <c r="JFG615" s="175"/>
      <c r="JFH615" s="175"/>
      <c r="JFI615" s="175"/>
      <c r="JFJ615" s="175"/>
      <c r="JFK615" s="175"/>
      <c r="JFL615" s="175"/>
      <c r="JFM615" s="175"/>
      <c r="JFN615" s="175"/>
      <c r="JFO615" s="175"/>
      <c r="JFP615" s="175"/>
      <c r="JFQ615" s="175"/>
      <c r="JFR615" s="175"/>
      <c r="JFS615" s="175"/>
      <c r="JFT615" s="175"/>
      <c r="JFU615" s="175"/>
      <c r="JFV615" s="175"/>
      <c r="JFW615" s="175"/>
      <c r="JFX615" s="175"/>
      <c r="JFY615" s="175"/>
      <c r="JFZ615" s="175"/>
      <c r="JGA615" s="175"/>
      <c r="JGB615" s="175"/>
      <c r="JGC615" s="175"/>
      <c r="JGD615" s="175"/>
      <c r="JGE615" s="175"/>
      <c r="JGF615" s="175"/>
      <c r="JGG615" s="175"/>
      <c r="JGH615" s="175"/>
      <c r="JGI615" s="175"/>
      <c r="JGJ615" s="175"/>
      <c r="JGK615" s="175"/>
      <c r="JGL615" s="175"/>
      <c r="JGM615" s="175"/>
      <c r="JGN615" s="175"/>
      <c r="JGO615" s="175"/>
      <c r="JGP615" s="175"/>
      <c r="JGQ615" s="175"/>
      <c r="JGR615" s="175"/>
      <c r="JGS615" s="175"/>
      <c r="JGT615" s="175"/>
      <c r="JGU615" s="175"/>
      <c r="JGV615" s="175"/>
      <c r="JGW615" s="175"/>
      <c r="JGX615" s="175"/>
      <c r="JGY615" s="175"/>
      <c r="JGZ615" s="175"/>
      <c r="JHA615" s="175"/>
      <c r="JHB615" s="175"/>
      <c r="JHC615" s="175"/>
      <c r="JHD615" s="175"/>
      <c r="JHE615" s="175"/>
      <c r="JHF615" s="175"/>
      <c r="JHG615" s="175"/>
      <c r="JHH615" s="175"/>
      <c r="JHI615" s="175"/>
      <c r="JHJ615" s="175"/>
      <c r="JHK615" s="175"/>
      <c r="JHL615" s="175"/>
      <c r="JHM615" s="175"/>
      <c r="JHN615" s="175"/>
      <c r="JHO615" s="175"/>
      <c r="JHP615" s="175"/>
      <c r="JHQ615" s="175"/>
      <c r="JHR615" s="175"/>
      <c r="JHS615" s="175"/>
      <c r="JHT615" s="175"/>
      <c r="JHU615" s="175"/>
      <c r="JHV615" s="175"/>
      <c r="JHW615" s="175"/>
      <c r="JHX615" s="175"/>
      <c r="JHY615" s="175"/>
      <c r="JHZ615" s="175"/>
      <c r="JIA615" s="175"/>
      <c r="JIB615" s="175"/>
      <c r="JIC615" s="175"/>
      <c r="JID615" s="175"/>
      <c r="JIE615" s="175"/>
      <c r="JIF615" s="175"/>
      <c r="JIG615" s="175"/>
      <c r="JIH615" s="175"/>
      <c r="JII615" s="175"/>
      <c r="JIJ615" s="175"/>
      <c r="JIK615" s="175"/>
      <c r="JIL615" s="175"/>
      <c r="JIM615" s="175"/>
      <c r="JIN615" s="175"/>
      <c r="JIO615" s="175"/>
      <c r="JIP615" s="175"/>
      <c r="JIQ615" s="175"/>
      <c r="JIR615" s="175"/>
      <c r="JIS615" s="175"/>
      <c r="JIT615" s="175"/>
      <c r="JIU615" s="175"/>
      <c r="JIV615" s="175"/>
      <c r="JIW615" s="175"/>
      <c r="JIX615" s="175"/>
      <c r="JIY615" s="175"/>
      <c r="JIZ615" s="175"/>
      <c r="JJA615" s="175"/>
      <c r="JJB615" s="175"/>
      <c r="JJC615" s="175"/>
      <c r="JJD615" s="175"/>
      <c r="JJE615" s="175"/>
      <c r="JJF615" s="175"/>
      <c r="JJG615" s="175"/>
      <c r="JJH615" s="175"/>
      <c r="JJI615" s="175"/>
      <c r="JJJ615" s="175"/>
      <c r="JJK615" s="175"/>
      <c r="JJL615" s="175"/>
      <c r="JJM615" s="175"/>
      <c r="JJN615" s="175"/>
      <c r="JJO615" s="175"/>
      <c r="JJP615" s="175"/>
      <c r="JJQ615" s="175"/>
      <c r="JJR615" s="175"/>
      <c r="JJS615" s="175"/>
      <c r="JJT615" s="175"/>
      <c r="JJU615" s="175"/>
      <c r="JJV615" s="175"/>
      <c r="JJW615" s="175"/>
      <c r="JJX615" s="175"/>
      <c r="JJY615" s="175"/>
      <c r="JJZ615" s="175"/>
      <c r="JKA615" s="175"/>
      <c r="JKB615" s="175"/>
      <c r="JKC615" s="175"/>
      <c r="JKD615" s="175"/>
      <c r="JKE615" s="175"/>
      <c r="JKF615" s="175"/>
      <c r="JKG615" s="175"/>
      <c r="JKH615" s="175"/>
      <c r="JKI615" s="175"/>
      <c r="JKJ615" s="175"/>
      <c r="JKK615" s="175"/>
      <c r="JKL615" s="175"/>
      <c r="JKM615" s="175"/>
      <c r="JKN615" s="175"/>
      <c r="JKO615" s="175"/>
      <c r="JKP615" s="175"/>
      <c r="JKQ615" s="175"/>
      <c r="JKR615" s="175"/>
      <c r="JKS615" s="175"/>
      <c r="JKT615" s="175"/>
      <c r="JKU615" s="175"/>
      <c r="JKV615" s="175"/>
      <c r="JKW615" s="175"/>
      <c r="JKX615" s="175"/>
      <c r="JKY615" s="175"/>
      <c r="JKZ615" s="175"/>
      <c r="JLA615" s="175"/>
      <c r="JLB615" s="175"/>
      <c r="JLC615" s="175"/>
      <c r="JLD615" s="175"/>
      <c r="JLE615" s="175"/>
      <c r="JLF615" s="175"/>
      <c r="JLG615" s="175"/>
      <c r="JLH615" s="175"/>
      <c r="JLI615" s="175"/>
      <c r="JLJ615" s="175"/>
      <c r="JLK615" s="175"/>
      <c r="JLL615" s="175"/>
      <c r="JLM615" s="175"/>
      <c r="JLN615" s="175"/>
      <c r="JLO615" s="175"/>
      <c r="JLP615" s="175"/>
      <c r="JLQ615" s="175"/>
      <c r="JLR615" s="175"/>
      <c r="JLS615" s="175"/>
      <c r="JLT615" s="175"/>
      <c r="JLU615" s="175"/>
      <c r="JLV615" s="175"/>
      <c r="JLW615" s="175"/>
      <c r="JLX615" s="175"/>
      <c r="JLY615" s="175"/>
      <c r="JLZ615" s="175"/>
      <c r="JMA615" s="175"/>
      <c r="JMB615" s="175"/>
      <c r="JMC615" s="175"/>
      <c r="JMD615" s="175"/>
      <c r="JME615" s="175"/>
      <c r="JMF615" s="175"/>
      <c r="JMG615" s="175"/>
      <c r="JMH615" s="175"/>
      <c r="JMI615" s="175"/>
      <c r="JMJ615" s="175"/>
      <c r="JMK615" s="175"/>
      <c r="JML615" s="175"/>
      <c r="JMM615" s="175"/>
      <c r="JMN615" s="175"/>
      <c r="JMO615" s="175"/>
      <c r="JMP615" s="175"/>
      <c r="JMQ615" s="175"/>
      <c r="JMR615" s="175"/>
      <c r="JMS615" s="175"/>
      <c r="JMT615" s="175"/>
      <c r="JMU615" s="175"/>
      <c r="JMV615" s="175"/>
      <c r="JMW615" s="175"/>
      <c r="JMX615" s="175"/>
      <c r="JMY615" s="175"/>
      <c r="JMZ615" s="175"/>
      <c r="JNA615" s="175"/>
      <c r="JNB615" s="175"/>
      <c r="JNC615" s="175"/>
      <c r="JND615" s="175"/>
      <c r="JNE615" s="175"/>
      <c r="JNF615" s="175"/>
      <c r="JNG615" s="175"/>
      <c r="JNH615" s="175"/>
      <c r="JNI615" s="175"/>
      <c r="JNJ615" s="175"/>
      <c r="JNK615" s="175"/>
      <c r="JNL615" s="175"/>
      <c r="JNM615" s="175"/>
      <c r="JNN615" s="175"/>
      <c r="JNO615" s="175"/>
      <c r="JNP615" s="175"/>
      <c r="JNQ615" s="175"/>
      <c r="JNR615" s="175"/>
      <c r="JNS615" s="175"/>
      <c r="JNT615" s="175"/>
      <c r="JNU615" s="175"/>
      <c r="JNV615" s="175"/>
      <c r="JNW615" s="175"/>
      <c r="JNX615" s="175"/>
      <c r="JNY615" s="175"/>
      <c r="JNZ615" s="175"/>
      <c r="JOA615" s="175"/>
      <c r="JOB615" s="175"/>
      <c r="JOC615" s="175"/>
      <c r="JOD615" s="175"/>
      <c r="JOE615" s="175"/>
      <c r="JOF615" s="175"/>
      <c r="JOG615" s="175"/>
      <c r="JOH615" s="175"/>
      <c r="JOI615" s="175"/>
      <c r="JOJ615" s="175"/>
      <c r="JOK615" s="175"/>
      <c r="JOL615" s="175"/>
      <c r="JOM615" s="175"/>
      <c r="JON615" s="175"/>
      <c r="JOO615" s="175"/>
      <c r="JOP615" s="175"/>
      <c r="JOQ615" s="175"/>
      <c r="JOR615" s="175"/>
      <c r="JOS615" s="175"/>
      <c r="JOT615" s="175"/>
      <c r="JOU615" s="175"/>
      <c r="JOV615" s="175"/>
      <c r="JOW615" s="175"/>
      <c r="JOX615" s="175"/>
      <c r="JOY615" s="175"/>
      <c r="JOZ615" s="175"/>
      <c r="JPA615" s="175"/>
      <c r="JPB615" s="175"/>
      <c r="JPC615" s="175"/>
      <c r="JPD615" s="175"/>
      <c r="JPE615" s="175"/>
      <c r="JPF615" s="175"/>
      <c r="JPG615" s="175"/>
      <c r="JPH615" s="175"/>
      <c r="JPI615" s="175"/>
      <c r="JPJ615" s="175"/>
      <c r="JPK615" s="175"/>
      <c r="JPL615" s="175"/>
      <c r="JPM615" s="175"/>
      <c r="JPN615" s="175"/>
      <c r="JPO615" s="175"/>
      <c r="JPP615" s="175"/>
      <c r="JPQ615" s="175"/>
      <c r="JPR615" s="175"/>
      <c r="JPS615" s="175"/>
      <c r="JPT615" s="175"/>
      <c r="JPU615" s="175"/>
      <c r="JPV615" s="175"/>
      <c r="JPW615" s="175"/>
      <c r="JPX615" s="175"/>
      <c r="JPY615" s="175"/>
      <c r="JPZ615" s="175"/>
      <c r="JQA615" s="175"/>
      <c r="JQB615" s="175"/>
      <c r="JQC615" s="175"/>
      <c r="JQD615" s="175"/>
      <c r="JQE615" s="175"/>
      <c r="JQF615" s="175"/>
      <c r="JQG615" s="175"/>
      <c r="JQH615" s="175"/>
      <c r="JQI615" s="175"/>
      <c r="JQJ615" s="175"/>
      <c r="JQK615" s="175"/>
      <c r="JQL615" s="175"/>
      <c r="JQM615" s="175"/>
      <c r="JQN615" s="175"/>
      <c r="JQO615" s="175"/>
      <c r="JQP615" s="175"/>
      <c r="JQQ615" s="175"/>
      <c r="JQR615" s="175"/>
      <c r="JQS615" s="175"/>
      <c r="JQT615" s="175"/>
      <c r="JQU615" s="175"/>
      <c r="JQV615" s="175"/>
      <c r="JQW615" s="175"/>
      <c r="JQX615" s="175"/>
      <c r="JQY615" s="175"/>
      <c r="JQZ615" s="175"/>
      <c r="JRA615" s="175"/>
      <c r="JRB615" s="175"/>
      <c r="JRC615" s="175"/>
      <c r="JRD615" s="175"/>
      <c r="JRE615" s="175"/>
      <c r="JRF615" s="175"/>
      <c r="JRG615" s="175"/>
      <c r="JRH615" s="175"/>
      <c r="JRI615" s="175"/>
      <c r="JRJ615" s="175"/>
      <c r="JRK615" s="175"/>
      <c r="JRL615" s="175"/>
      <c r="JRM615" s="175"/>
      <c r="JRN615" s="175"/>
      <c r="JRO615" s="175"/>
      <c r="JRP615" s="175"/>
      <c r="JRQ615" s="175"/>
      <c r="JRR615" s="175"/>
      <c r="JRS615" s="175"/>
      <c r="JRT615" s="175"/>
      <c r="JRU615" s="175"/>
      <c r="JRV615" s="175"/>
      <c r="JRW615" s="175"/>
      <c r="JRX615" s="175"/>
      <c r="JRY615" s="175"/>
      <c r="JRZ615" s="175"/>
      <c r="JSA615" s="175"/>
      <c r="JSB615" s="175"/>
      <c r="JSC615" s="175"/>
      <c r="JSD615" s="175"/>
      <c r="JSE615" s="175"/>
      <c r="JSF615" s="175"/>
      <c r="JSG615" s="175"/>
      <c r="JSH615" s="175"/>
      <c r="JSI615" s="175"/>
      <c r="JSJ615" s="175"/>
      <c r="JSK615" s="175"/>
      <c r="JSL615" s="175"/>
      <c r="JSM615" s="175"/>
      <c r="JSN615" s="175"/>
      <c r="JSO615" s="175"/>
      <c r="JSP615" s="175"/>
      <c r="JSQ615" s="175"/>
      <c r="JSR615" s="175"/>
      <c r="JSS615" s="175"/>
      <c r="JST615" s="175"/>
      <c r="JSU615" s="175"/>
      <c r="JSV615" s="175"/>
      <c r="JSW615" s="175"/>
      <c r="JSX615" s="175"/>
      <c r="JSY615" s="175"/>
      <c r="JSZ615" s="175"/>
      <c r="JTA615" s="175"/>
      <c r="JTB615" s="175"/>
      <c r="JTC615" s="175"/>
      <c r="JTD615" s="175"/>
      <c r="JTE615" s="175"/>
      <c r="JTF615" s="175"/>
      <c r="JTG615" s="175"/>
      <c r="JTH615" s="175"/>
      <c r="JTI615" s="175"/>
      <c r="JTJ615" s="175"/>
      <c r="JTK615" s="175"/>
      <c r="JTL615" s="175"/>
      <c r="JTM615" s="175"/>
      <c r="JTN615" s="175"/>
      <c r="JTO615" s="175"/>
      <c r="JTP615" s="175"/>
      <c r="JTQ615" s="175"/>
      <c r="JTR615" s="175"/>
      <c r="JTS615" s="175"/>
      <c r="JTT615" s="175"/>
      <c r="JTU615" s="175"/>
      <c r="JTV615" s="175"/>
      <c r="JTW615" s="175"/>
      <c r="JTX615" s="175"/>
      <c r="JTY615" s="175"/>
      <c r="JTZ615" s="175"/>
      <c r="JUA615" s="175"/>
      <c r="JUB615" s="175"/>
      <c r="JUC615" s="175"/>
      <c r="JUD615" s="175"/>
      <c r="JUE615" s="175"/>
      <c r="JUF615" s="175"/>
      <c r="JUG615" s="175"/>
      <c r="JUH615" s="175"/>
      <c r="JUI615" s="175"/>
      <c r="JUJ615" s="175"/>
      <c r="JUK615" s="175"/>
      <c r="JUL615" s="175"/>
      <c r="JUM615" s="175"/>
      <c r="JUN615" s="175"/>
      <c r="JUO615" s="175"/>
      <c r="JUP615" s="175"/>
      <c r="JUQ615" s="175"/>
      <c r="JUR615" s="175"/>
      <c r="JUS615" s="175"/>
      <c r="JUT615" s="175"/>
      <c r="JUU615" s="175"/>
      <c r="JUV615" s="175"/>
      <c r="JUW615" s="175"/>
      <c r="JUX615" s="175"/>
      <c r="JUY615" s="175"/>
      <c r="JUZ615" s="175"/>
      <c r="JVA615" s="175"/>
      <c r="JVB615" s="175"/>
      <c r="JVC615" s="175"/>
      <c r="JVD615" s="175"/>
      <c r="JVE615" s="175"/>
      <c r="JVF615" s="175"/>
      <c r="JVG615" s="175"/>
      <c r="JVH615" s="175"/>
      <c r="JVI615" s="175"/>
      <c r="JVJ615" s="175"/>
      <c r="JVK615" s="175"/>
      <c r="JVL615" s="175"/>
      <c r="JVM615" s="175"/>
      <c r="JVN615" s="175"/>
      <c r="JVO615" s="175"/>
      <c r="JVP615" s="175"/>
      <c r="JVQ615" s="175"/>
      <c r="JVR615" s="175"/>
      <c r="JVS615" s="175"/>
      <c r="JVT615" s="175"/>
      <c r="JVU615" s="175"/>
      <c r="JVV615" s="175"/>
      <c r="JVW615" s="175"/>
      <c r="JVX615" s="175"/>
      <c r="JVY615" s="175"/>
      <c r="JVZ615" s="175"/>
      <c r="JWA615" s="175"/>
      <c r="JWB615" s="175"/>
      <c r="JWC615" s="175"/>
      <c r="JWD615" s="175"/>
      <c r="JWE615" s="175"/>
      <c r="JWF615" s="175"/>
      <c r="JWG615" s="175"/>
      <c r="JWH615" s="175"/>
      <c r="JWI615" s="175"/>
      <c r="JWJ615" s="175"/>
      <c r="JWK615" s="175"/>
      <c r="JWL615" s="175"/>
      <c r="JWM615" s="175"/>
      <c r="JWN615" s="175"/>
      <c r="JWO615" s="175"/>
      <c r="JWP615" s="175"/>
      <c r="JWQ615" s="175"/>
      <c r="JWR615" s="175"/>
      <c r="JWS615" s="175"/>
      <c r="JWT615" s="175"/>
      <c r="JWU615" s="175"/>
      <c r="JWV615" s="175"/>
      <c r="JWW615" s="175"/>
      <c r="JWX615" s="175"/>
      <c r="JWY615" s="175"/>
      <c r="JWZ615" s="175"/>
      <c r="JXA615" s="175"/>
      <c r="JXB615" s="175"/>
      <c r="JXC615" s="175"/>
      <c r="JXD615" s="175"/>
      <c r="JXE615" s="175"/>
      <c r="JXF615" s="175"/>
      <c r="JXG615" s="175"/>
      <c r="JXH615" s="175"/>
      <c r="JXI615" s="175"/>
      <c r="JXJ615" s="175"/>
      <c r="JXK615" s="175"/>
      <c r="JXL615" s="175"/>
      <c r="JXM615" s="175"/>
      <c r="JXN615" s="175"/>
      <c r="JXO615" s="175"/>
      <c r="JXP615" s="175"/>
      <c r="JXQ615" s="175"/>
      <c r="JXR615" s="175"/>
      <c r="JXS615" s="175"/>
      <c r="JXT615" s="175"/>
      <c r="JXU615" s="175"/>
      <c r="JXV615" s="175"/>
      <c r="JXW615" s="175"/>
      <c r="JXX615" s="175"/>
      <c r="JXY615" s="175"/>
      <c r="JXZ615" s="175"/>
      <c r="JYA615" s="175"/>
      <c r="JYB615" s="175"/>
      <c r="JYC615" s="175"/>
      <c r="JYD615" s="175"/>
      <c r="JYE615" s="175"/>
      <c r="JYF615" s="175"/>
      <c r="JYG615" s="175"/>
      <c r="JYH615" s="175"/>
      <c r="JYI615" s="175"/>
      <c r="JYJ615" s="175"/>
      <c r="JYK615" s="175"/>
      <c r="JYL615" s="175"/>
      <c r="JYM615" s="175"/>
      <c r="JYN615" s="175"/>
      <c r="JYO615" s="175"/>
      <c r="JYP615" s="175"/>
      <c r="JYQ615" s="175"/>
      <c r="JYR615" s="175"/>
      <c r="JYS615" s="175"/>
      <c r="JYT615" s="175"/>
      <c r="JYU615" s="175"/>
      <c r="JYV615" s="175"/>
      <c r="JYW615" s="175"/>
      <c r="JYX615" s="175"/>
      <c r="JYY615" s="175"/>
      <c r="JYZ615" s="175"/>
      <c r="JZA615" s="175"/>
      <c r="JZB615" s="175"/>
      <c r="JZC615" s="175"/>
      <c r="JZD615" s="175"/>
      <c r="JZE615" s="175"/>
      <c r="JZF615" s="175"/>
      <c r="JZG615" s="175"/>
      <c r="JZH615" s="175"/>
      <c r="JZI615" s="175"/>
      <c r="JZJ615" s="175"/>
      <c r="JZK615" s="175"/>
      <c r="JZL615" s="175"/>
      <c r="JZM615" s="175"/>
      <c r="JZN615" s="175"/>
      <c r="JZO615" s="175"/>
      <c r="JZP615" s="175"/>
      <c r="JZQ615" s="175"/>
      <c r="JZR615" s="175"/>
      <c r="JZS615" s="175"/>
      <c r="JZT615" s="175"/>
      <c r="JZU615" s="175"/>
      <c r="JZV615" s="175"/>
      <c r="JZW615" s="175"/>
      <c r="JZX615" s="175"/>
      <c r="JZY615" s="175"/>
      <c r="JZZ615" s="175"/>
      <c r="KAA615" s="175"/>
      <c r="KAB615" s="175"/>
      <c r="KAC615" s="175"/>
      <c r="KAD615" s="175"/>
      <c r="KAE615" s="175"/>
      <c r="KAF615" s="175"/>
      <c r="KAG615" s="175"/>
      <c r="KAH615" s="175"/>
      <c r="KAI615" s="175"/>
      <c r="KAJ615" s="175"/>
      <c r="KAK615" s="175"/>
      <c r="KAL615" s="175"/>
      <c r="KAM615" s="175"/>
      <c r="KAN615" s="175"/>
      <c r="KAO615" s="175"/>
      <c r="KAP615" s="175"/>
      <c r="KAQ615" s="175"/>
      <c r="KAR615" s="175"/>
      <c r="KAS615" s="175"/>
      <c r="KAT615" s="175"/>
      <c r="KAU615" s="175"/>
      <c r="KAV615" s="175"/>
      <c r="KAW615" s="175"/>
      <c r="KAX615" s="175"/>
      <c r="KAY615" s="175"/>
      <c r="KAZ615" s="175"/>
      <c r="KBA615" s="175"/>
      <c r="KBB615" s="175"/>
      <c r="KBC615" s="175"/>
      <c r="KBD615" s="175"/>
      <c r="KBE615" s="175"/>
      <c r="KBF615" s="175"/>
      <c r="KBG615" s="175"/>
      <c r="KBH615" s="175"/>
      <c r="KBI615" s="175"/>
      <c r="KBJ615" s="175"/>
      <c r="KBK615" s="175"/>
      <c r="KBL615" s="175"/>
      <c r="KBM615" s="175"/>
      <c r="KBN615" s="175"/>
      <c r="KBO615" s="175"/>
      <c r="KBP615" s="175"/>
      <c r="KBQ615" s="175"/>
      <c r="KBR615" s="175"/>
      <c r="KBS615" s="175"/>
      <c r="KBT615" s="175"/>
      <c r="KBU615" s="175"/>
      <c r="KBV615" s="175"/>
      <c r="KBW615" s="175"/>
      <c r="KBX615" s="175"/>
      <c r="KBY615" s="175"/>
      <c r="KBZ615" s="175"/>
      <c r="KCA615" s="175"/>
      <c r="KCB615" s="175"/>
      <c r="KCC615" s="175"/>
      <c r="KCD615" s="175"/>
      <c r="KCE615" s="175"/>
      <c r="KCF615" s="175"/>
      <c r="KCG615" s="175"/>
      <c r="KCH615" s="175"/>
      <c r="KCI615" s="175"/>
      <c r="KCJ615" s="175"/>
      <c r="KCK615" s="175"/>
      <c r="KCL615" s="175"/>
      <c r="KCM615" s="175"/>
      <c r="KCN615" s="175"/>
      <c r="KCO615" s="175"/>
      <c r="KCP615" s="175"/>
      <c r="KCQ615" s="175"/>
      <c r="KCR615" s="175"/>
      <c r="KCS615" s="175"/>
      <c r="KCT615" s="175"/>
      <c r="KCU615" s="175"/>
      <c r="KCV615" s="175"/>
      <c r="KCW615" s="175"/>
      <c r="KCX615" s="175"/>
      <c r="KCY615" s="175"/>
      <c r="KCZ615" s="175"/>
      <c r="KDA615" s="175"/>
      <c r="KDB615" s="175"/>
      <c r="KDC615" s="175"/>
      <c r="KDD615" s="175"/>
      <c r="KDE615" s="175"/>
      <c r="KDF615" s="175"/>
      <c r="KDG615" s="175"/>
      <c r="KDH615" s="175"/>
      <c r="KDI615" s="175"/>
      <c r="KDJ615" s="175"/>
      <c r="KDK615" s="175"/>
      <c r="KDL615" s="175"/>
      <c r="KDM615" s="175"/>
      <c r="KDN615" s="175"/>
      <c r="KDO615" s="175"/>
      <c r="KDP615" s="175"/>
      <c r="KDQ615" s="175"/>
      <c r="KDR615" s="175"/>
      <c r="KDS615" s="175"/>
      <c r="KDT615" s="175"/>
      <c r="KDU615" s="175"/>
      <c r="KDV615" s="175"/>
      <c r="KDW615" s="175"/>
      <c r="KDX615" s="175"/>
      <c r="KDY615" s="175"/>
      <c r="KDZ615" s="175"/>
      <c r="KEA615" s="175"/>
      <c r="KEB615" s="175"/>
      <c r="KEC615" s="175"/>
      <c r="KED615" s="175"/>
      <c r="KEE615" s="175"/>
      <c r="KEF615" s="175"/>
      <c r="KEG615" s="175"/>
      <c r="KEH615" s="175"/>
      <c r="KEI615" s="175"/>
      <c r="KEJ615" s="175"/>
      <c r="KEK615" s="175"/>
      <c r="KEL615" s="175"/>
      <c r="KEM615" s="175"/>
      <c r="KEN615" s="175"/>
      <c r="KEO615" s="175"/>
      <c r="KEP615" s="175"/>
      <c r="KEQ615" s="175"/>
      <c r="KER615" s="175"/>
      <c r="KES615" s="175"/>
      <c r="KET615" s="175"/>
      <c r="KEU615" s="175"/>
      <c r="KEV615" s="175"/>
      <c r="KEW615" s="175"/>
      <c r="KEX615" s="175"/>
      <c r="KEY615" s="175"/>
      <c r="KEZ615" s="175"/>
      <c r="KFA615" s="175"/>
      <c r="KFB615" s="175"/>
      <c r="KFC615" s="175"/>
      <c r="KFD615" s="175"/>
      <c r="KFE615" s="175"/>
      <c r="KFF615" s="175"/>
      <c r="KFG615" s="175"/>
      <c r="KFH615" s="175"/>
      <c r="KFI615" s="175"/>
      <c r="KFJ615" s="175"/>
      <c r="KFK615" s="175"/>
      <c r="KFL615" s="175"/>
      <c r="KFM615" s="175"/>
      <c r="KFN615" s="175"/>
      <c r="KFO615" s="175"/>
      <c r="KFP615" s="175"/>
      <c r="KFQ615" s="175"/>
      <c r="KFR615" s="175"/>
      <c r="KFS615" s="175"/>
      <c r="KFT615" s="175"/>
      <c r="KFU615" s="175"/>
      <c r="KFV615" s="175"/>
      <c r="KFW615" s="175"/>
      <c r="KFX615" s="175"/>
      <c r="KFY615" s="175"/>
      <c r="KFZ615" s="175"/>
      <c r="KGA615" s="175"/>
      <c r="KGB615" s="175"/>
      <c r="KGC615" s="175"/>
      <c r="KGD615" s="175"/>
      <c r="KGE615" s="175"/>
      <c r="KGF615" s="175"/>
      <c r="KGG615" s="175"/>
      <c r="KGH615" s="175"/>
      <c r="KGI615" s="175"/>
      <c r="KGJ615" s="175"/>
      <c r="KGK615" s="175"/>
      <c r="KGL615" s="175"/>
      <c r="KGM615" s="175"/>
      <c r="KGN615" s="175"/>
      <c r="KGO615" s="175"/>
      <c r="KGP615" s="175"/>
      <c r="KGQ615" s="175"/>
      <c r="KGR615" s="175"/>
      <c r="KGS615" s="175"/>
      <c r="KGT615" s="175"/>
      <c r="KGU615" s="175"/>
      <c r="KGV615" s="175"/>
      <c r="KGW615" s="175"/>
      <c r="KGX615" s="175"/>
      <c r="KGY615" s="175"/>
      <c r="KGZ615" s="175"/>
      <c r="KHA615" s="175"/>
      <c r="KHB615" s="175"/>
      <c r="KHC615" s="175"/>
      <c r="KHD615" s="175"/>
      <c r="KHE615" s="175"/>
      <c r="KHF615" s="175"/>
      <c r="KHG615" s="175"/>
      <c r="KHH615" s="175"/>
      <c r="KHI615" s="175"/>
      <c r="KHJ615" s="175"/>
      <c r="KHK615" s="175"/>
      <c r="KHL615" s="175"/>
      <c r="KHM615" s="175"/>
      <c r="KHN615" s="175"/>
      <c r="KHO615" s="175"/>
      <c r="KHP615" s="175"/>
      <c r="KHQ615" s="175"/>
      <c r="KHR615" s="175"/>
      <c r="KHS615" s="175"/>
      <c r="KHT615" s="175"/>
      <c r="KHU615" s="175"/>
      <c r="KHV615" s="175"/>
      <c r="KHW615" s="175"/>
      <c r="KHX615" s="175"/>
      <c r="KHY615" s="175"/>
      <c r="KHZ615" s="175"/>
      <c r="KIA615" s="175"/>
      <c r="KIB615" s="175"/>
      <c r="KIC615" s="175"/>
      <c r="KID615" s="175"/>
      <c r="KIE615" s="175"/>
      <c r="KIF615" s="175"/>
      <c r="KIG615" s="175"/>
      <c r="KIH615" s="175"/>
      <c r="KII615" s="175"/>
      <c r="KIJ615" s="175"/>
      <c r="KIK615" s="175"/>
      <c r="KIL615" s="175"/>
      <c r="KIM615" s="175"/>
      <c r="KIN615" s="175"/>
      <c r="KIO615" s="175"/>
      <c r="KIP615" s="175"/>
      <c r="KIQ615" s="175"/>
      <c r="KIR615" s="175"/>
      <c r="KIS615" s="175"/>
      <c r="KIT615" s="175"/>
      <c r="KIU615" s="175"/>
      <c r="KIV615" s="175"/>
      <c r="KIW615" s="175"/>
      <c r="KIX615" s="175"/>
      <c r="KIY615" s="175"/>
      <c r="KIZ615" s="175"/>
      <c r="KJA615" s="175"/>
      <c r="KJB615" s="175"/>
      <c r="KJC615" s="175"/>
      <c r="KJD615" s="175"/>
      <c r="KJE615" s="175"/>
      <c r="KJF615" s="175"/>
      <c r="KJG615" s="175"/>
      <c r="KJH615" s="175"/>
      <c r="KJI615" s="175"/>
      <c r="KJJ615" s="175"/>
      <c r="KJK615" s="175"/>
      <c r="KJL615" s="175"/>
      <c r="KJM615" s="175"/>
      <c r="KJN615" s="175"/>
      <c r="KJO615" s="175"/>
      <c r="KJP615" s="175"/>
      <c r="KJQ615" s="175"/>
      <c r="KJR615" s="175"/>
      <c r="KJS615" s="175"/>
      <c r="KJT615" s="175"/>
      <c r="KJU615" s="175"/>
      <c r="KJV615" s="175"/>
      <c r="KJW615" s="175"/>
      <c r="KJX615" s="175"/>
      <c r="KJY615" s="175"/>
      <c r="KJZ615" s="175"/>
      <c r="KKA615" s="175"/>
      <c r="KKB615" s="175"/>
      <c r="KKC615" s="175"/>
      <c r="KKD615" s="175"/>
      <c r="KKE615" s="175"/>
      <c r="KKF615" s="175"/>
      <c r="KKG615" s="175"/>
      <c r="KKH615" s="175"/>
      <c r="KKI615" s="175"/>
      <c r="KKJ615" s="175"/>
      <c r="KKK615" s="175"/>
      <c r="KKL615" s="175"/>
      <c r="KKM615" s="175"/>
      <c r="KKN615" s="175"/>
      <c r="KKO615" s="175"/>
      <c r="KKP615" s="175"/>
      <c r="KKQ615" s="175"/>
      <c r="KKR615" s="175"/>
      <c r="KKS615" s="175"/>
      <c r="KKT615" s="175"/>
      <c r="KKU615" s="175"/>
      <c r="KKV615" s="175"/>
      <c r="KKW615" s="175"/>
      <c r="KKX615" s="175"/>
      <c r="KKY615" s="175"/>
      <c r="KKZ615" s="175"/>
      <c r="KLA615" s="175"/>
      <c r="KLB615" s="175"/>
      <c r="KLC615" s="175"/>
      <c r="KLD615" s="175"/>
      <c r="KLE615" s="175"/>
      <c r="KLF615" s="175"/>
      <c r="KLG615" s="175"/>
      <c r="KLH615" s="175"/>
      <c r="KLI615" s="175"/>
      <c r="KLJ615" s="175"/>
      <c r="KLK615" s="175"/>
      <c r="KLL615" s="175"/>
      <c r="KLM615" s="175"/>
      <c r="KLN615" s="175"/>
      <c r="KLO615" s="175"/>
      <c r="KLP615" s="175"/>
      <c r="KLQ615" s="175"/>
      <c r="KLR615" s="175"/>
      <c r="KLS615" s="175"/>
      <c r="KLT615" s="175"/>
      <c r="KLU615" s="175"/>
      <c r="KLV615" s="175"/>
      <c r="KLW615" s="175"/>
      <c r="KLX615" s="175"/>
      <c r="KLY615" s="175"/>
      <c r="KLZ615" s="175"/>
      <c r="KMA615" s="175"/>
      <c r="KMB615" s="175"/>
      <c r="KMC615" s="175"/>
      <c r="KMD615" s="175"/>
      <c r="KME615" s="175"/>
      <c r="KMF615" s="175"/>
      <c r="KMG615" s="175"/>
      <c r="KMH615" s="175"/>
      <c r="KMI615" s="175"/>
      <c r="KMJ615" s="175"/>
      <c r="KMK615" s="175"/>
      <c r="KML615" s="175"/>
      <c r="KMM615" s="175"/>
      <c r="KMN615" s="175"/>
      <c r="KMO615" s="175"/>
      <c r="KMP615" s="175"/>
      <c r="KMQ615" s="175"/>
      <c r="KMR615" s="175"/>
      <c r="KMS615" s="175"/>
      <c r="KMT615" s="175"/>
      <c r="KMU615" s="175"/>
      <c r="KMV615" s="175"/>
      <c r="KMW615" s="175"/>
      <c r="KMX615" s="175"/>
      <c r="KMY615" s="175"/>
      <c r="KMZ615" s="175"/>
      <c r="KNA615" s="175"/>
      <c r="KNB615" s="175"/>
      <c r="KNC615" s="175"/>
      <c r="KND615" s="175"/>
      <c r="KNE615" s="175"/>
      <c r="KNF615" s="175"/>
      <c r="KNG615" s="175"/>
      <c r="KNH615" s="175"/>
      <c r="KNI615" s="175"/>
      <c r="KNJ615" s="175"/>
      <c r="KNK615" s="175"/>
      <c r="KNL615" s="175"/>
      <c r="KNM615" s="175"/>
      <c r="KNN615" s="175"/>
      <c r="KNO615" s="175"/>
      <c r="KNP615" s="175"/>
      <c r="KNQ615" s="175"/>
      <c r="KNR615" s="175"/>
      <c r="KNS615" s="175"/>
      <c r="KNT615" s="175"/>
      <c r="KNU615" s="175"/>
      <c r="KNV615" s="175"/>
      <c r="KNW615" s="175"/>
      <c r="KNX615" s="175"/>
      <c r="KNY615" s="175"/>
      <c r="KNZ615" s="175"/>
      <c r="KOA615" s="175"/>
      <c r="KOB615" s="175"/>
      <c r="KOC615" s="175"/>
      <c r="KOD615" s="175"/>
      <c r="KOE615" s="175"/>
      <c r="KOF615" s="175"/>
      <c r="KOG615" s="175"/>
      <c r="KOH615" s="175"/>
      <c r="KOI615" s="175"/>
      <c r="KOJ615" s="175"/>
      <c r="KOK615" s="175"/>
      <c r="KOL615" s="175"/>
      <c r="KOM615" s="175"/>
      <c r="KON615" s="175"/>
      <c r="KOO615" s="175"/>
      <c r="KOP615" s="175"/>
      <c r="KOQ615" s="175"/>
      <c r="KOR615" s="175"/>
      <c r="KOS615" s="175"/>
      <c r="KOT615" s="175"/>
      <c r="KOU615" s="175"/>
      <c r="KOV615" s="175"/>
      <c r="KOW615" s="175"/>
      <c r="KOX615" s="175"/>
      <c r="KOY615" s="175"/>
      <c r="KOZ615" s="175"/>
      <c r="KPA615" s="175"/>
      <c r="KPB615" s="175"/>
      <c r="KPC615" s="175"/>
      <c r="KPD615" s="175"/>
      <c r="KPE615" s="175"/>
      <c r="KPF615" s="175"/>
      <c r="KPG615" s="175"/>
      <c r="KPH615" s="175"/>
      <c r="KPI615" s="175"/>
      <c r="KPJ615" s="175"/>
      <c r="KPK615" s="175"/>
      <c r="KPL615" s="175"/>
      <c r="KPM615" s="175"/>
      <c r="KPN615" s="175"/>
      <c r="KPO615" s="175"/>
      <c r="KPP615" s="175"/>
      <c r="KPQ615" s="175"/>
      <c r="KPR615" s="175"/>
      <c r="KPS615" s="175"/>
      <c r="KPT615" s="175"/>
      <c r="KPU615" s="175"/>
      <c r="KPV615" s="175"/>
      <c r="KPW615" s="175"/>
      <c r="KPX615" s="175"/>
      <c r="KPY615" s="175"/>
      <c r="KPZ615" s="175"/>
      <c r="KQA615" s="175"/>
      <c r="KQB615" s="175"/>
      <c r="KQC615" s="175"/>
      <c r="KQD615" s="175"/>
      <c r="KQE615" s="175"/>
      <c r="KQF615" s="175"/>
      <c r="KQG615" s="175"/>
      <c r="KQH615" s="175"/>
      <c r="KQI615" s="175"/>
      <c r="KQJ615" s="175"/>
      <c r="KQK615" s="175"/>
      <c r="KQL615" s="175"/>
      <c r="KQM615" s="175"/>
      <c r="KQN615" s="175"/>
      <c r="KQO615" s="175"/>
      <c r="KQP615" s="175"/>
      <c r="KQQ615" s="175"/>
      <c r="KQR615" s="175"/>
      <c r="KQS615" s="175"/>
      <c r="KQT615" s="175"/>
      <c r="KQU615" s="175"/>
      <c r="KQV615" s="175"/>
      <c r="KQW615" s="175"/>
      <c r="KQX615" s="175"/>
      <c r="KQY615" s="175"/>
      <c r="KQZ615" s="175"/>
      <c r="KRA615" s="175"/>
      <c r="KRB615" s="175"/>
      <c r="KRC615" s="175"/>
      <c r="KRD615" s="175"/>
      <c r="KRE615" s="175"/>
      <c r="KRF615" s="175"/>
      <c r="KRG615" s="175"/>
      <c r="KRH615" s="175"/>
      <c r="KRI615" s="175"/>
      <c r="KRJ615" s="175"/>
      <c r="KRK615" s="175"/>
      <c r="KRL615" s="175"/>
      <c r="KRM615" s="175"/>
      <c r="KRN615" s="175"/>
      <c r="KRO615" s="175"/>
      <c r="KRP615" s="175"/>
      <c r="KRQ615" s="175"/>
      <c r="KRR615" s="175"/>
      <c r="KRS615" s="175"/>
      <c r="KRT615" s="175"/>
      <c r="KRU615" s="175"/>
      <c r="KRV615" s="175"/>
      <c r="KRW615" s="175"/>
      <c r="KRX615" s="175"/>
      <c r="KRY615" s="175"/>
      <c r="KRZ615" s="175"/>
      <c r="KSA615" s="175"/>
      <c r="KSB615" s="175"/>
      <c r="KSC615" s="175"/>
      <c r="KSD615" s="175"/>
      <c r="KSE615" s="175"/>
      <c r="KSF615" s="175"/>
      <c r="KSG615" s="175"/>
      <c r="KSH615" s="175"/>
      <c r="KSI615" s="175"/>
      <c r="KSJ615" s="175"/>
      <c r="KSK615" s="175"/>
      <c r="KSL615" s="175"/>
      <c r="KSM615" s="175"/>
      <c r="KSN615" s="175"/>
      <c r="KSO615" s="175"/>
      <c r="KSP615" s="175"/>
      <c r="KSQ615" s="175"/>
      <c r="KSR615" s="175"/>
      <c r="KSS615" s="175"/>
      <c r="KST615" s="175"/>
      <c r="KSU615" s="175"/>
      <c r="KSV615" s="175"/>
      <c r="KSW615" s="175"/>
      <c r="KSX615" s="175"/>
      <c r="KSY615" s="175"/>
      <c r="KSZ615" s="175"/>
      <c r="KTA615" s="175"/>
      <c r="KTB615" s="175"/>
      <c r="KTC615" s="175"/>
      <c r="KTD615" s="175"/>
      <c r="KTE615" s="175"/>
      <c r="KTF615" s="175"/>
      <c r="KTG615" s="175"/>
      <c r="KTH615" s="175"/>
      <c r="KTI615" s="175"/>
      <c r="KTJ615" s="175"/>
      <c r="KTK615" s="175"/>
      <c r="KTL615" s="175"/>
      <c r="KTM615" s="175"/>
      <c r="KTN615" s="175"/>
      <c r="KTO615" s="175"/>
      <c r="KTP615" s="175"/>
      <c r="KTQ615" s="175"/>
      <c r="KTR615" s="175"/>
      <c r="KTS615" s="175"/>
      <c r="KTT615" s="175"/>
      <c r="KTU615" s="175"/>
      <c r="KTV615" s="175"/>
      <c r="KTW615" s="175"/>
      <c r="KTX615" s="175"/>
      <c r="KTY615" s="175"/>
      <c r="KTZ615" s="175"/>
      <c r="KUA615" s="175"/>
      <c r="KUB615" s="175"/>
      <c r="KUC615" s="175"/>
      <c r="KUD615" s="175"/>
      <c r="KUE615" s="175"/>
      <c r="KUF615" s="175"/>
      <c r="KUG615" s="175"/>
      <c r="KUH615" s="175"/>
      <c r="KUI615" s="175"/>
      <c r="KUJ615" s="175"/>
      <c r="KUK615" s="175"/>
      <c r="KUL615" s="175"/>
      <c r="KUM615" s="175"/>
      <c r="KUN615" s="175"/>
      <c r="KUO615" s="175"/>
      <c r="KUP615" s="175"/>
      <c r="KUQ615" s="175"/>
      <c r="KUR615" s="175"/>
      <c r="KUS615" s="175"/>
      <c r="KUT615" s="175"/>
      <c r="KUU615" s="175"/>
      <c r="KUV615" s="175"/>
      <c r="KUW615" s="175"/>
      <c r="KUX615" s="175"/>
      <c r="KUY615" s="175"/>
      <c r="KUZ615" s="175"/>
      <c r="KVA615" s="175"/>
      <c r="KVB615" s="175"/>
      <c r="KVC615" s="175"/>
      <c r="KVD615" s="175"/>
      <c r="KVE615" s="175"/>
      <c r="KVF615" s="175"/>
      <c r="KVG615" s="175"/>
      <c r="KVH615" s="175"/>
      <c r="KVI615" s="175"/>
      <c r="KVJ615" s="175"/>
      <c r="KVK615" s="175"/>
      <c r="KVL615" s="175"/>
      <c r="KVM615" s="175"/>
      <c r="KVN615" s="175"/>
      <c r="KVO615" s="175"/>
      <c r="KVP615" s="175"/>
      <c r="KVQ615" s="175"/>
      <c r="KVR615" s="175"/>
      <c r="KVS615" s="175"/>
      <c r="KVT615" s="175"/>
      <c r="KVU615" s="175"/>
      <c r="KVV615" s="175"/>
      <c r="KVW615" s="175"/>
      <c r="KVX615" s="175"/>
      <c r="KVY615" s="175"/>
      <c r="KVZ615" s="175"/>
      <c r="KWA615" s="175"/>
      <c r="KWB615" s="175"/>
      <c r="KWC615" s="175"/>
      <c r="KWD615" s="175"/>
      <c r="KWE615" s="175"/>
      <c r="KWF615" s="175"/>
      <c r="KWG615" s="175"/>
      <c r="KWH615" s="175"/>
      <c r="KWI615" s="175"/>
      <c r="KWJ615" s="175"/>
      <c r="KWK615" s="175"/>
      <c r="KWL615" s="175"/>
      <c r="KWM615" s="175"/>
      <c r="KWN615" s="175"/>
      <c r="KWO615" s="175"/>
      <c r="KWP615" s="175"/>
      <c r="KWQ615" s="175"/>
      <c r="KWR615" s="175"/>
      <c r="KWS615" s="175"/>
      <c r="KWT615" s="175"/>
      <c r="KWU615" s="175"/>
      <c r="KWV615" s="175"/>
      <c r="KWW615" s="175"/>
      <c r="KWX615" s="175"/>
      <c r="KWY615" s="175"/>
      <c r="KWZ615" s="175"/>
      <c r="KXA615" s="175"/>
      <c r="KXB615" s="175"/>
      <c r="KXC615" s="175"/>
      <c r="KXD615" s="175"/>
      <c r="KXE615" s="175"/>
      <c r="KXF615" s="175"/>
      <c r="KXG615" s="175"/>
      <c r="KXH615" s="175"/>
      <c r="KXI615" s="175"/>
      <c r="KXJ615" s="175"/>
      <c r="KXK615" s="175"/>
      <c r="KXL615" s="175"/>
      <c r="KXM615" s="175"/>
      <c r="KXN615" s="175"/>
      <c r="KXO615" s="175"/>
      <c r="KXP615" s="175"/>
      <c r="KXQ615" s="175"/>
      <c r="KXR615" s="175"/>
      <c r="KXS615" s="175"/>
      <c r="KXT615" s="175"/>
      <c r="KXU615" s="175"/>
      <c r="KXV615" s="175"/>
      <c r="KXW615" s="175"/>
      <c r="KXX615" s="175"/>
      <c r="KXY615" s="175"/>
      <c r="KXZ615" s="175"/>
      <c r="KYA615" s="175"/>
      <c r="KYB615" s="175"/>
      <c r="KYC615" s="175"/>
      <c r="KYD615" s="175"/>
      <c r="KYE615" s="175"/>
      <c r="KYF615" s="175"/>
      <c r="KYG615" s="175"/>
      <c r="KYH615" s="175"/>
      <c r="KYI615" s="175"/>
      <c r="KYJ615" s="175"/>
      <c r="KYK615" s="175"/>
      <c r="KYL615" s="175"/>
      <c r="KYM615" s="175"/>
      <c r="KYN615" s="175"/>
      <c r="KYO615" s="175"/>
      <c r="KYP615" s="175"/>
      <c r="KYQ615" s="175"/>
      <c r="KYR615" s="175"/>
      <c r="KYS615" s="175"/>
      <c r="KYT615" s="175"/>
      <c r="KYU615" s="175"/>
      <c r="KYV615" s="175"/>
      <c r="KYW615" s="175"/>
      <c r="KYX615" s="175"/>
      <c r="KYY615" s="175"/>
      <c r="KYZ615" s="175"/>
      <c r="KZA615" s="175"/>
      <c r="KZB615" s="175"/>
      <c r="KZC615" s="175"/>
      <c r="KZD615" s="175"/>
      <c r="KZE615" s="175"/>
      <c r="KZF615" s="175"/>
      <c r="KZG615" s="175"/>
      <c r="KZH615" s="175"/>
      <c r="KZI615" s="175"/>
      <c r="KZJ615" s="175"/>
      <c r="KZK615" s="175"/>
      <c r="KZL615" s="175"/>
      <c r="KZM615" s="175"/>
      <c r="KZN615" s="175"/>
      <c r="KZO615" s="175"/>
      <c r="KZP615" s="175"/>
      <c r="KZQ615" s="175"/>
      <c r="KZR615" s="175"/>
      <c r="KZS615" s="175"/>
      <c r="KZT615" s="175"/>
      <c r="KZU615" s="175"/>
      <c r="KZV615" s="175"/>
      <c r="KZW615" s="175"/>
      <c r="KZX615" s="175"/>
      <c r="KZY615" s="175"/>
      <c r="KZZ615" s="175"/>
      <c r="LAA615" s="175"/>
      <c r="LAB615" s="175"/>
      <c r="LAC615" s="175"/>
      <c r="LAD615" s="175"/>
      <c r="LAE615" s="175"/>
      <c r="LAF615" s="175"/>
      <c r="LAG615" s="175"/>
      <c r="LAH615" s="175"/>
      <c r="LAI615" s="175"/>
      <c r="LAJ615" s="175"/>
      <c r="LAK615" s="175"/>
      <c r="LAL615" s="175"/>
      <c r="LAM615" s="175"/>
      <c r="LAN615" s="175"/>
      <c r="LAO615" s="175"/>
      <c r="LAP615" s="175"/>
      <c r="LAQ615" s="175"/>
      <c r="LAR615" s="175"/>
      <c r="LAS615" s="175"/>
      <c r="LAT615" s="175"/>
      <c r="LAU615" s="175"/>
      <c r="LAV615" s="175"/>
      <c r="LAW615" s="175"/>
      <c r="LAX615" s="175"/>
      <c r="LAY615" s="175"/>
      <c r="LAZ615" s="175"/>
      <c r="LBA615" s="175"/>
      <c r="LBB615" s="175"/>
      <c r="LBC615" s="175"/>
      <c r="LBD615" s="175"/>
      <c r="LBE615" s="175"/>
      <c r="LBF615" s="175"/>
      <c r="LBG615" s="175"/>
      <c r="LBH615" s="175"/>
      <c r="LBI615" s="175"/>
      <c r="LBJ615" s="175"/>
      <c r="LBK615" s="175"/>
      <c r="LBL615" s="175"/>
      <c r="LBM615" s="175"/>
      <c r="LBN615" s="175"/>
      <c r="LBO615" s="175"/>
      <c r="LBP615" s="175"/>
      <c r="LBQ615" s="175"/>
      <c r="LBR615" s="175"/>
      <c r="LBS615" s="175"/>
      <c r="LBT615" s="175"/>
      <c r="LBU615" s="175"/>
      <c r="LBV615" s="175"/>
      <c r="LBW615" s="175"/>
      <c r="LBX615" s="175"/>
      <c r="LBY615" s="175"/>
      <c r="LBZ615" s="175"/>
      <c r="LCA615" s="175"/>
      <c r="LCB615" s="175"/>
      <c r="LCC615" s="175"/>
      <c r="LCD615" s="175"/>
      <c r="LCE615" s="175"/>
      <c r="LCF615" s="175"/>
      <c r="LCG615" s="175"/>
      <c r="LCH615" s="175"/>
      <c r="LCI615" s="175"/>
      <c r="LCJ615" s="175"/>
      <c r="LCK615" s="175"/>
      <c r="LCL615" s="175"/>
      <c r="LCM615" s="175"/>
      <c r="LCN615" s="175"/>
      <c r="LCO615" s="175"/>
      <c r="LCP615" s="175"/>
      <c r="LCQ615" s="175"/>
      <c r="LCR615" s="175"/>
      <c r="LCS615" s="175"/>
      <c r="LCT615" s="175"/>
      <c r="LCU615" s="175"/>
      <c r="LCV615" s="175"/>
      <c r="LCW615" s="175"/>
      <c r="LCX615" s="175"/>
      <c r="LCY615" s="175"/>
      <c r="LCZ615" s="175"/>
      <c r="LDA615" s="175"/>
      <c r="LDB615" s="175"/>
      <c r="LDC615" s="175"/>
      <c r="LDD615" s="175"/>
      <c r="LDE615" s="175"/>
      <c r="LDF615" s="175"/>
      <c r="LDG615" s="175"/>
      <c r="LDH615" s="175"/>
      <c r="LDI615" s="175"/>
      <c r="LDJ615" s="175"/>
      <c r="LDK615" s="175"/>
      <c r="LDL615" s="175"/>
      <c r="LDM615" s="175"/>
      <c r="LDN615" s="175"/>
      <c r="LDO615" s="175"/>
      <c r="LDP615" s="175"/>
      <c r="LDQ615" s="175"/>
      <c r="LDR615" s="175"/>
      <c r="LDS615" s="175"/>
      <c r="LDT615" s="175"/>
      <c r="LDU615" s="175"/>
      <c r="LDV615" s="175"/>
      <c r="LDW615" s="175"/>
      <c r="LDX615" s="175"/>
      <c r="LDY615" s="175"/>
      <c r="LDZ615" s="175"/>
      <c r="LEA615" s="175"/>
      <c r="LEB615" s="175"/>
      <c r="LEC615" s="175"/>
      <c r="LED615" s="175"/>
      <c r="LEE615" s="175"/>
      <c r="LEF615" s="175"/>
      <c r="LEG615" s="175"/>
      <c r="LEH615" s="175"/>
      <c r="LEI615" s="175"/>
      <c r="LEJ615" s="175"/>
      <c r="LEK615" s="175"/>
      <c r="LEL615" s="175"/>
      <c r="LEM615" s="175"/>
      <c r="LEN615" s="175"/>
      <c r="LEO615" s="175"/>
      <c r="LEP615" s="175"/>
      <c r="LEQ615" s="175"/>
      <c r="LER615" s="175"/>
      <c r="LES615" s="175"/>
      <c r="LET615" s="175"/>
      <c r="LEU615" s="175"/>
      <c r="LEV615" s="175"/>
      <c r="LEW615" s="175"/>
      <c r="LEX615" s="175"/>
      <c r="LEY615" s="175"/>
      <c r="LEZ615" s="175"/>
      <c r="LFA615" s="175"/>
      <c r="LFB615" s="175"/>
      <c r="LFC615" s="175"/>
      <c r="LFD615" s="175"/>
      <c r="LFE615" s="175"/>
      <c r="LFF615" s="175"/>
      <c r="LFG615" s="175"/>
      <c r="LFH615" s="175"/>
      <c r="LFI615" s="175"/>
      <c r="LFJ615" s="175"/>
      <c r="LFK615" s="175"/>
      <c r="LFL615" s="175"/>
      <c r="LFM615" s="175"/>
      <c r="LFN615" s="175"/>
      <c r="LFO615" s="175"/>
      <c r="LFP615" s="175"/>
      <c r="LFQ615" s="175"/>
      <c r="LFR615" s="175"/>
      <c r="LFS615" s="175"/>
      <c r="LFT615" s="175"/>
      <c r="LFU615" s="175"/>
      <c r="LFV615" s="175"/>
      <c r="LFW615" s="175"/>
      <c r="LFX615" s="175"/>
      <c r="LFY615" s="175"/>
      <c r="LFZ615" s="175"/>
      <c r="LGA615" s="175"/>
      <c r="LGB615" s="175"/>
      <c r="LGC615" s="175"/>
      <c r="LGD615" s="175"/>
      <c r="LGE615" s="175"/>
      <c r="LGF615" s="175"/>
      <c r="LGG615" s="175"/>
      <c r="LGH615" s="175"/>
      <c r="LGI615" s="175"/>
      <c r="LGJ615" s="175"/>
      <c r="LGK615" s="175"/>
      <c r="LGL615" s="175"/>
      <c r="LGM615" s="175"/>
      <c r="LGN615" s="175"/>
      <c r="LGO615" s="175"/>
      <c r="LGP615" s="175"/>
      <c r="LGQ615" s="175"/>
      <c r="LGR615" s="175"/>
      <c r="LGS615" s="175"/>
      <c r="LGT615" s="175"/>
      <c r="LGU615" s="175"/>
      <c r="LGV615" s="175"/>
      <c r="LGW615" s="175"/>
      <c r="LGX615" s="175"/>
      <c r="LGY615" s="175"/>
      <c r="LGZ615" s="175"/>
      <c r="LHA615" s="175"/>
      <c r="LHB615" s="175"/>
      <c r="LHC615" s="175"/>
      <c r="LHD615" s="175"/>
      <c r="LHE615" s="175"/>
      <c r="LHF615" s="175"/>
      <c r="LHG615" s="175"/>
      <c r="LHH615" s="175"/>
      <c r="LHI615" s="175"/>
      <c r="LHJ615" s="175"/>
      <c r="LHK615" s="175"/>
      <c r="LHL615" s="175"/>
      <c r="LHM615" s="175"/>
      <c r="LHN615" s="175"/>
      <c r="LHO615" s="175"/>
      <c r="LHP615" s="175"/>
      <c r="LHQ615" s="175"/>
      <c r="LHR615" s="175"/>
      <c r="LHS615" s="175"/>
      <c r="LHT615" s="175"/>
      <c r="LHU615" s="175"/>
      <c r="LHV615" s="175"/>
      <c r="LHW615" s="175"/>
      <c r="LHX615" s="175"/>
      <c r="LHY615" s="175"/>
      <c r="LHZ615" s="175"/>
      <c r="LIA615" s="175"/>
      <c r="LIB615" s="175"/>
      <c r="LIC615" s="175"/>
      <c r="LID615" s="175"/>
      <c r="LIE615" s="175"/>
      <c r="LIF615" s="175"/>
      <c r="LIG615" s="175"/>
      <c r="LIH615" s="175"/>
      <c r="LII615" s="175"/>
      <c r="LIJ615" s="175"/>
      <c r="LIK615" s="175"/>
      <c r="LIL615" s="175"/>
      <c r="LIM615" s="175"/>
      <c r="LIN615" s="175"/>
      <c r="LIO615" s="175"/>
      <c r="LIP615" s="175"/>
      <c r="LIQ615" s="175"/>
      <c r="LIR615" s="175"/>
      <c r="LIS615" s="175"/>
      <c r="LIT615" s="175"/>
      <c r="LIU615" s="175"/>
      <c r="LIV615" s="175"/>
      <c r="LIW615" s="175"/>
      <c r="LIX615" s="175"/>
      <c r="LIY615" s="175"/>
      <c r="LIZ615" s="175"/>
      <c r="LJA615" s="175"/>
      <c r="LJB615" s="175"/>
      <c r="LJC615" s="175"/>
      <c r="LJD615" s="175"/>
      <c r="LJE615" s="175"/>
      <c r="LJF615" s="175"/>
      <c r="LJG615" s="175"/>
      <c r="LJH615" s="175"/>
      <c r="LJI615" s="175"/>
      <c r="LJJ615" s="175"/>
      <c r="LJK615" s="175"/>
      <c r="LJL615" s="175"/>
      <c r="LJM615" s="175"/>
      <c r="LJN615" s="175"/>
      <c r="LJO615" s="175"/>
      <c r="LJP615" s="175"/>
      <c r="LJQ615" s="175"/>
      <c r="LJR615" s="175"/>
      <c r="LJS615" s="175"/>
      <c r="LJT615" s="175"/>
      <c r="LJU615" s="175"/>
      <c r="LJV615" s="175"/>
      <c r="LJW615" s="175"/>
      <c r="LJX615" s="175"/>
      <c r="LJY615" s="175"/>
      <c r="LJZ615" s="175"/>
      <c r="LKA615" s="175"/>
      <c r="LKB615" s="175"/>
      <c r="LKC615" s="175"/>
      <c r="LKD615" s="175"/>
      <c r="LKE615" s="175"/>
      <c r="LKF615" s="175"/>
      <c r="LKG615" s="175"/>
      <c r="LKH615" s="175"/>
      <c r="LKI615" s="175"/>
      <c r="LKJ615" s="175"/>
      <c r="LKK615" s="175"/>
      <c r="LKL615" s="175"/>
      <c r="LKM615" s="175"/>
      <c r="LKN615" s="175"/>
      <c r="LKO615" s="175"/>
      <c r="LKP615" s="175"/>
      <c r="LKQ615" s="175"/>
      <c r="LKR615" s="175"/>
      <c r="LKS615" s="175"/>
      <c r="LKT615" s="175"/>
      <c r="LKU615" s="175"/>
      <c r="LKV615" s="175"/>
      <c r="LKW615" s="175"/>
      <c r="LKX615" s="175"/>
      <c r="LKY615" s="175"/>
      <c r="LKZ615" s="175"/>
      <c r="LLA615" s="175"/>
      <c r="LLB615" s="175"/>
      <c r="LLC615" s="175"/>
      <c r="LLD615" s="175"/>
      <c r="LLE615" s="175"/>
      <c r="LLF615" s="175"/>
      <c r="LLG615" s="175"/>
      <c r="LLH615" s="175"/>
      <c r="LLI615" s="175"/>
      <c r="LLJ615" s="175"/>
      <c r="LLK615" s="175"/>
      <c r="LLL615" s="175"/>
      <c r="LLM615" s="175"/>
      <c r="LLN615" s="175"/>
      <c r="LLO615" s="175"/>
      <c r="LLP615" s="175"/>
      <c r="LLQ615" s="175"/>
      <c r="LLR615" s="175"/>
      <c r="LLS615" s="175"/>
      <c r="LLT615" s="175"/>
      <c r="LLU615" s="175"/>
      <c r="LLV615" s="175"/>
      <c r="LLW615" s="175"/>
      <c r="LLX615" s="175"/>
      <c r="LLY615" s="175"/>
      <c r="LLZ615" s="175"/>
      <c r="LMA615" s="175"/>
      <c r="LMB615" s="175"/>
      <c r="LMC615" s="175"/>
      <c r="LMD615" s="175"/>
      <c r="LME615" s="175"/>
      <c r="LMF615" s="175"/>
      <c r="LMG615" s="175"/>
      <c r="LMH615" s="175"/>
      <c r="LMI615" s="175"/>
      <c r="LMJ615" s="175"/>
      <c r="LMK615" s="175"/>
      <c r="LML615" s="175"/>
      <c r="LMM615" s="175"/>
      <c r="LMN615" s="175"/>
      <c r="LMO615" s="175"/>
      <c r="LMP615" s="175"/>
      <c r="LMQ615" s="175"/>
      <c r="LMR615" s="175"/>
      <c r="LMS615" s="175"/>
      <c r="LMT615" s="175"/>
      <c r="LMU615" s="175"/>
      <c r="LMV615" s="175"/>
      <c r="LMW615" s="175"/>
      <c r="LMX615" s="175"/>
      <c r="LMY615" s="175"/>
      <c r="LMZ615" s="175"/>
      <c r="LNA615" s="175"/>
      <c r="LNB615" s="175"/>
      <c r="LNC615" s="175"/>
      <c r="LND615" s="175"/>
      <c r="LNE615" s="175"/>
      <c r="LNF615" s="175"/>
      <c r="LNG615" s="175"/>
      <c r="LNH615" s="175"/>
      <c r="LNI615" s="175"/>
      <c r="LNJ615" s="175"/>
      <c r="LNK615" s="175"/>
      <c r="LNL615" s="175"/>
      <c r="LNM615" s="175"/>
      <c r="LNN615" s="175"/>
      <c r="LNO615" s="175"/>
      <c r="LNP615" s="175"/>
      <c r="LNQ615" s="175"/>
      <c r="LNR615" s="175"/>
      <c r="LNS615" s="175"/>
      <c r="LNT615" s="175"/>
      <c r="LNU615" s="175"/>
      <c r="LNV615" s="175"/>
      <c r="LNW615" s="175"/>
      <c r="LNX615" s="175"/>
      <c r="LNY615" s="175"/>
      <c r="LNZ615" s="175"/>
      <c r="LOA615" s="175"/>
      <c r="LOB615" s="175"/>
      <c r="LOC615" s="175"/>
      <c r="LOD615" s="175"/>
      <c r="LOE615" s="175"/>
      <c r="LOF615" s="175"/>
      <c r="LOG615" s="175"/>
      <c r="LOH615" s="175"/>
      <c r="LOI615" s="175"/>
      <c r="LOJ615" s="175"/>
      <c r="LOK615" s="175"/>
      <c r="LOL615" s="175"/>
      <c r="LOM615" s="175"/>
      <c r="LON615" s="175"/>
      <c r="LOO615" s="175"/>
      <c r="LOP615" s="175"/>
      <c r="LOQ615" s="175"/>
      <c r="LOR615" s="175"/>
      <c r="LOS615" s="175"/>
      <c r="LOT615" s="175"/>
      <c r="LOU615" s="175"/>
      <c r="LOV615" s="175"/>
      <c r="LOW615" s="175"/>
      <c r="LOX615" s="175"/>
      <c r="LOY615" s="175"/>
      <c r="LOZ615" s="175"/>
      <c r="LPA615" s="175"/>
      <c r="LPB615" s="175"/>
      <c r="LPC615" s="175"/>
      <c r="LPD615" s="175"/>
      <c r="LPE615" s="175"/>
      <c r="LPF615" s="175"/>
      <c r="LPG615" s="175"/>
      <c r="LPH615" s="175"/>
      <c r="LPI615" s="175"/>
      <c r="LPJ615" s="175"/>
      <c r="LPK615" s="175"/>
      <c r="LPL615" s="175"/>
      <c r="LPM615" s="175"/>
      <c r="LPN615" s="175"/>
      <c r="LPO615" s="175"/>
      <c r="LPP615" s="175"/>
      <c r="LPQ615" s="175"/>
      <c r="LPR615" s="175"/>
      <c r="LPS615" s="175"/>
      <c r="LPT615" s="175"/>
      <c r="LPU615" s="175"/>
      <c r="LPV615" s="175"/>
      <c r="LPW615" s="175"/>
      <c r="LPX615" s="175"/>
      <c r="LPY615" s="175"/>
      <c r="LPZ615" s="175"/>
      <c r="LQA615" s="175"/>
      <c r="LQB615" s="175"/>
      <c r="LQC615" s="175"/>
      <c r="LQD615" s="175"/>
      <c r="LQE615" s="175"/>
      <c r="LQF615" s="175"/>
      <c r="LQG615" s="175"/>
      <c r="LQH615" s="175"/>
      <c r="LQI615" s="175"/>
      <c r="LQJ615" s="175"/>
      <c r="LQK615" s="175"/>
      <c r="LQL615" s="175"/>
      <c r="LQM615" s="175"/>
      <c r="LQN615" s="175"/>
      <c r="LQO615" s="175"/>
      <c r="LQP615" s="175"/>
      <c r="LQQ615" s="175"/>
      <c r="LQR615" s="175"/>
      <c r="LQS615" s="175"/>
      <c r="LQT615" s="175"/>
      <c r="LQU615" s="175"/>
      <c r="LQV615" s="175"/>
      <c r="LQW615" s="175"/>
      <c r="LQX615" s="175"/>
      <c r="LQY615" s="175"/>
      <c r="LQZ615" s="175"/>
      <c r="LRA615" s="175"/>
      <c r="LRB615" s="175"/>
      <c r="LRC615" s="175"/>
      <c r="LRD615" s="175"/>
      <c r="LRE615" s="175"/>
      <c r="LRF615" s="175"/>
      <c r="LRG615" s="175"/>
      <c r="LRH615" s="175"/>
      <c r="LRI615" s="175"/>
      <c r="LRJ615" s="175"/>
      <c r="LRK615" s="175"/>
      <c r="LRL615" s="175"/>
      <c r="LRM615" s="175"/>
      <c r="LRN615" s="175"/>
      <c r="LRO615" s="175"/>
      <c r="LRP615" s="175"/>
      <c r="LRQ615" s="175"/>
      <c r="LRR615" s="175"/>
      <c r="LRS615" s="175"/>
      <c r="LRT615" s="175"/>
      <c r="LRU615" s="175"/>
      <c r="LRV615" s="175"/>
      <c r="LRW615" s="175"/>
      <c r="LRX615" s="175"/>
      <c r="LRY615" s="175"/>
      <c r="LRZ615" s="175"/>
      <c r="LSA615" s="175"/>
      <c r="LSB615" s="175"/>
      <c r="LSC615" s="175"/>
      <c r="LSD615" s="175"/>
      <c r="LSE615" s="175"/>
      <c r="LSF615" s="175"/>
      <c r="LSG615" s="175"/>
      <c r="LSH615" s="175"/>
      <c r="LSI615" s="175"/>
      <c r="LSJ615" s="175"/>
      <c r="LSK615" s="175"/>
      <c r="LSL615" s="175"/>
      <c r="LSM615" s="175"/>
      <c r="LSN615" s="175"/>
      <c r="LSO615" s="175"/>
      <c r="LSP615" s="175"/>
      <c r="LSQ615" s="175"/>
      <c r="LSR615" s="175"/>
      <c r="LSS615" s="175"/>
      <c r="LST615" s="175"/>
      <c r="LSU615" s="175"/>
      <c r="LSV615" s="175"/>
      <c r="LSW615" s="175"/>
      <c r="LSX615" s="175"/>
      <c r="LSY615" s="175"/>
      <c r="LSZ615" s="175"/>
      <c r="LTA615" s="175"/>
      <c r="LTB615" s="175"/>
      <c r="LTC615" s="175"/>
      <c r="LTD615" s="175"/>
      <c r="LTE615" s="175"/>
      <c r="LTF615" s="175"/>
      <c r="LTG615" s="175"/>
      <c r="LTH615" s="175"/>
      <c r="LTI615" s="175"/>
      <c r="LTJ615" s="175"/>
      <c r="LTK615" s="175"/>
      <c r="LTL615" s="175"/>
      <c r="LTM615" s="175"/>
      <c r="LTN615" s="175"/>
      <c r="LTO615" s="175"/>
      <c r="LTP615" s="175"/>
      <c r="LTQ615" s="175"/>
      <c r="LTR615" s="175"/>
      <c r="LTS615" s="175"/>
      <c r="LTT615" s="175"/>
      <c r="LTU615" s="175"/>
      <c r="LTV615" s="175"/>
      <c r="LTW615" s="175"/>
      <c r="LTX615" s="175"/>
      <c r="LTY615" s="175"/>
      <c r="LTZ615" s="175"/>
      <c r="LUA615" s="175"/>
      <c r="LUB615" s="175"/>
      <c r="LUC615" s="175"/>
      <c r="LUD615" s="175"/>
      <c r="LUE615" s="175"/>
      <c r="LUF615" s="175"/>
      <c r="LUG615" s="175"/>
      <c r="LUH615" s="175"/>
      <c r="LUI615" s="175"/>
      <c r="LUJ615" s="175"/>
      <c r="LUK615" s="175"/>
      <c r="LUL615" s="175"/>
      <c r="LUM615" s="175"/>
      <c r="LUN615" s="175"/>
      <c r="LUO615" s="175"/>
      <c r="LUP615" s="175"/>
      <c r="LUQ615" s="175"/>
      <c r="LUR615" s="175"/>
      <c r="LUS615" s="175"/>
      <c r="LUT615" s="175"/>
      <c r="LUU615" s="175"/>
      <c r="LUV615" s="175"/>
      <c r="LUW615" s="175"/>
      <c r="LUX615" s="175"/>
      <c r="LUY615" s="175"/>
      <c r="LUZ615" s="175"/>
      <c r="LVA615" s="175"/>
      <c r="LVB615" s="175"/>
      <c r="LVC615" s="175"/>
      <c r="LVD615" s="175"/>
      <c r="LVE615" s="175"/>
      <c r="LVF615" s="175"/>
      <c r="LVG615" s="175"/>
      <c r="LVH615" s="175"/>
      <c r="LVI615" s="175"/>
      <c r="LVJ615" s="175"/>
      <c r="LVK615" s="175"/>
      <c r="LVL615" s="175"/>
      <c r="LVM615" s="175"/>
      <c r="LVN615" s="175"/>
      <c r="LVO615" s="175"/>
      <c r="LVP615" s="175"/>
      <c r="LVQ615" s="175"/>
      <c r="LVR615" s="175"/>
      <c r="LVS615" s="175"/>
      <c r="LVT615" s="175"/>
      <c r="LVU615" s="175"/>
      <c r="LVV615" s="175"/>
      <c r="LVW615" s="175"/>
      <c r="LVX615" s="175"/>
      <c r="LVY615" s="175"/>
      <c r="LVZ615" s="175"/>
      <c r="LWA615" s="175"/>
      <c r="LWB615" s="175"/>
      <c r="LWC615" s="175"/>
      <c r="LWD615" s="175"/>
      <c r="LWE615" s="175"/>
      <c r="LWF615" s="175"/>
      <c r="LWG615" s="175"/>
      <c r="LWH615" s="175"/>
      <c r="LWI615" s="175"/>
      <c r="LWJ615" s="175"/>
      <c r="LWK615" s="175"/>
      <c r="LWL615" s="175"/>
      <c r="LWM615" s="175"/>
      <c r="LWN615" s="175"/>
      <c r="LWO615" s="175"/>
      <c r="LWP615" s="175"/>
      <c r="LWQ615" s="175"/>
      <c r="LWR615" s="175"/>
      <c r="LWS615" s="175"/>
      <c r="LWT615" s="175"/>
      <c r="LWU615" s="175"/>
      <c r="LWV615" s="175"/>
      <c r="LWW615" s="175"/>
      <c r="LWX615" s="175"/>
      <c r="LWY615" s="175"/>
      <c r="LWZ615" s="175"/>
      <c r="LXA615" s="175"/>
      <c r="LXB615" s="175"/>
      <c r="LXC615" s="175"/>
      <c r="LXD615" s="175"/>
      <c r="LXE615" s="175"/>
      <c r="LXF615" s="175"/>
      <c r="LXG615" s="175"/>
      <c r="LXH615" s="175"/>
      <c r="LXI615" s="175"/>
      <c r="LXJ615" s="175"/>
      <c r="LXK615" s="175"/>
      <c r="LXL615" s="175"/>
      <c r="LXM615" s="175"/>
      <c r="LXN615" s="175"/>
      <c r="LXO615" s="175"/>
      <c r="LXP615" s="175"/>
      <c r="LXQ615" s="175"/>
      <c r="LXR615" s="175"/>
      <c r="LXS615" s="175"/>
      <c r="LXT615" s="175"/>
      <c r="LXU615" s="175"/>
      <c r="LXV615" s="175"/>
      <c r="LXW615" s="175"/>
      <c r="LXX615" s="175"/>
      <c r="LXY615" s="175"/>
      <c r="LXZ615" s="175"/>
      <c r="LYA615" s="175"/>
      <c r="LYB615" s="175"/>
      <c r="LYC615" s="175"/>
      <c r="LYD615" s="175"/>
      <c r="LYE615" s="175"/>
      <c r="LYF615" s="175"/>
      <c r="LYG615" s="175"/>
      <c r="LYH615" s="175"/>
      <c r="LYI615" s="175"/>
      <c r="LYJ615" s="175"/>
      <c r="LYK615" s="175"/>
      <c r="LYL615" s="175"/>
      <c r="LYM615" s="175"/>
      <c r="LYN615" s="175"/>
      <c r="LYO615" s="175"/>
      <c r="LYP615" s="175"/>
      <c r="LYQ615" s="175"/>
      <c r="LYR615" s="175"/>
      <c r="LYS615" s="175"/>
      <c r="LYT615" s="175"/>
      <c r="LYU615" s="175"/>
      <c r="LYV615" s="175"/>
      <c r="LYW615" s="175"/>
      <c r="LYX615" s="175"/>
      <c r="LYY615" s="175"/>
      <c r="LYZ615" s="175"/>
      <c r="LZA615" s="175"/>
      <c r="LZB615" s="175"/>
      <c r="LZC615" s="175"/>
      <c r="LZD615" s="175"/>
      <c r="LZE615" s="175"/>
      <c r="LZF615" s="175"/>
      <c r="LZG615" s="175"/>
      <c r="LZH615" s="175"/>
      <c r="LZI615" s="175"/>
      <c r="LZJ615" s="175"/>
      <c r="LZK615" s="175"/>
      <c r="LZL615" s="175"/>
      <c r="LZM615" s="175"/>
      <c r="LZN615" s="175"/>
      <c r="LZO615" s="175"/>
      <c r="LZP615" s="175"/>
      <c r="LZQ615" s="175"/>
      <c r="LZR615" s="175"/>
      <c r="LZS615" s="175"/>
      <c r="LZT615" s="175"/>
      <c r="LZU615" s="175"/>
      <c r="LZV615" s="175"/>
      <c r="LZW615" s="175"/>
      <c r="LZX615" s="175"/>
      <c r="LZY615" s="175"/>
      <c r="LZZ615" s="175"/>
      <c r="MAA615" s="175"/>
      <c r="MAB615" s="175"/>
      <c r="MAC615" s="175"/>
      <c r="MAD615" s="175"/>
      <c r="MAE615" s="175"/>
      <c r="MAF615" s="175"/>
      <c r="MAG615" s="175"/>
      <c r="MAH615" s="175"/>
      <c r="MAI615" s="175"/>
      <c r="MAJ615" s="175"/>
      <c r="MAK615" s="175"/>
      <c r="MAL615" s="175"/>
      <c r="MAM615" s="175"/>
      <c r="MAN615" s="175"/>
      <c r="MAO615" s="175"/>
      <c r="MAP615" s="175"/>
      <c r="MAQ615" s="175"/>
      <c r="MAR615" s="175"/>
      <c r="MAS615" s="175"/>
      <c r="MAT615" s="175"/>
      <c r="MAU615" s="175"/>
      <c r="MAV615" s="175"/>
      <c r="MAW615" s="175"/>
      <c r="MAX615" s="175"/>
      <c r="MAY615" s="175"/>
      <c r="MAZ615" s="175"/>
      <c r="MBA615" s="175"/>
      <c r="MBB615" s="175"/>
      <c r="MBC615" s="175"/>
      <c r="MBD615" s="175"/>
      <c r="MBE615" s="175"/>
      <c r="MBF615" s="175"/>
      <c r="MBG615" s="175"/>
      <c r="MBH615" s="175"/>
      <c r="MBI615" s="175"/>
      <c r="MBJ615" s="175"/>
      <c r="MBK615" s="175"/>
      <c r="MBL615" s="175"/>
      <c r="MBM615" s="175"/>
      <c r="MBN615" s="175"/>
      <c r="MBO615" s="175"/>
      <c r="MBP615" s="175"/>
      <c r="MBQ615" s="175"/>
      <c r="MBR615" s="175"/>
      <c r="MBS615" s="175"/>
      <c r="MBT615" s="175"/>
      <c r="MBU615" s="175"/>
      <c r="MBV615" s="175"/>
      <c r="MBW615" s="175"/>
      <c r="MBX615" s="175"/>
      <c r="MBY615" s="175"/>
      <c r="MBZ615" s="175"/>
      <c r="MCA615" s="175"/>
      <c r="MCB615" s="175"/>
      <c r="MCC615" s="175"/>
      <c r="MCD615" s="175"/>
      <c r="MCE615" s="175"/>
      <c r="MCF615" s="175"/>
      <c r="MCG615" s="175"/>
      <c r="MCH615" s="175"/>
      <c r="MCI615" s="175"/>
      <c r="MCJ615" s="175"/>
      <c r="MCK615" s="175"/>
      <c r="MCL615" s="175"/>
      <c r="MCM615" s="175"/>
      <c r="MCN615" s="175"/>
      <c r="MCO615" s="175"/>
      <c r="MCP615" s="175"/>
      <c r="MCQ615" s="175"/>
      <c r="MCR615" s="175"/>
      <c r="MCS615" s="175"/>
      <c r="MCT615" s="175"/>
      <c r="MCU615" s="175"/>
      <c r="MCV615" s="175"/>
      <c r="MCW615" s="175"/>
      <c r="MCX615" s="175"/>
      <c r="MCY615" s="175"/>
      <c r="MCZ615" s="175"/>
      <c r="MDA615" s="175"/>
      <c r="MDB615" s="175"/>
      <c r="MDC615" s="175"/>
      <c r="MDD615" s="175"/>
      <c r="MDE615" s="175"/>
      <c r="MDF615" s="175"/>
      <c r="MDG615" s="175"/>
      <c r="MDH615" s="175"/>
      <c r="MDI615" s="175"/>
      <c r="MDJ615" s="175"/>
      <c r="MDK615" s="175"/>
      <c r="MDL615" s="175"/>
      <c r="MDM615" s="175"/>
      <c r="MDN615" s="175"/>
      <c r="MDO615" s="175"/>
      <c r="MDP615" s="175"/>
      <c r="MDQ615" s="175"/>
      <c r="MDR615" s="175"/>
      <c r="MDS615" s="175"/>
      <c r="MDT615" s="175"/>
      <c r="MDU615" s="175"/>
      <c r="MDV615" s="175"/>
      <c r="MDW615" s="175"/>
      <c r="MDX615" s="175"/>
      <c r="MDY615" s="175"/>
      <c r="MDZ615" s="175"/>
      <c r="MEA615" s="175"/>
      <c r="MEB615" s="175"/>
      <c r="MEC615" s="175"/>
      <c r="MED615" s="175"/>
      <c r="MEE615" s="175"/>
      <c r="MEF615" s="175"/>
      <c r="MEG615" s="175"/>
      <c r="MEH615" s="175"/>
      <c r="MEI615" s="175"/>
      <c r="MEJ615" s="175"/>
      <c r="MEK615" s="175"/>
      <c r="MEL615" s="175"/>
      <c r="MEM615" s="175"/>
      <c r="MEN615" s="175"/>
      <c r="MEO615" s="175"/>
      <c r="MEP615" s="175"/>
      <c r="MEQ615" s="175"/>
      <c r="MER615" s="175"/>
      <c r="MES615" s="175"/>
      <c r="MET615" s="175"/>
      <c r="MEU615" s="175"/>
      <c r="MEV615" s="175"/>
      <c r="MEW615" s="175"/>
      <c r="MEX615" s="175"/>
      <c r="MEY615" s="175"/>
      <c r="MEZ615" s="175"/>
      <c r="MFA615" s="175"/>
      <c r="MFB615" s="175"/>
      <c r="MFC615" s="175"/>
      <c r="MFD615" s="175"/>
      <c r="MFE615" s="175"/>
      <c r="MFF615" s="175"/>
      <c r="MFG615" s="175"/>
      <c r="MFH615" s="175"/>
      <c r="MFI615" s="175"/>
      <c r="MFJ615" s="175"/>
      <c r="MFK615" s="175"/>
      <c r="MFL615" s="175"/>
      <c r="MFM615" s="175"/>
      <c r="MFN615" s="175"/>
      <c r="MFO615" s="175"/>
      <c r="MFP615" s="175"/>
      <c r="MFQ615" s="175"/>
      <c r="MFR615" s="175"/>
      <c r="MFS615" s="175"/>
      <c r="MFT615" s="175"/>
      <c r="MFU615" s="175"/>
      <c r="MFV615" s="175"/>
      <c r="MFW615" s="175"/>
      <c r="MFX615" s="175"/>
      <c r="MFY615" s="175"/>
      <c r="MFZ615" s="175"/>
      <c r="MGA615" s="175"/>
      <c r="MGB615" s="175"/>
      <c r="MGC615" s="175"/>
      <c r="MGD615" s="175"/>
      <c r="MGE615" s="175"/>
      <c r="MGF615" s="175"/>
      <c r="MGG615" s="175"/>
      <c r="MGH615" s="175"/>
      <c r="MGI615" s="175"/>
      <c r="MGJ615" s="175"/>
      <c r="MGK615" s="175"/>
      <c r="MGL615" s="175"/>
      <c r="MGM615" s="175"/>
      <c r="MGN615" s="175"/>
      <c r="MGO615" s="175"/>
      <c r="MGP615" s="175"/>
      <c r="MGQ615" s="175"/>
      <c r="MGR615" s="175"/>
      <c r="MGS615" s="175"/>
      <c r="MGT615" s="175"/>
      <c r="MGU615" s="175"/>
      <c r="MGV615" s="175"/>
      <c r="MGW615" s="175"/>
      <c r="MGX615" s="175"/>
      <c r="MGY615" s="175"/>
      <c r="MGZ615" s="175"/>
      <c r="MHA615" s="175"/>
      <c r="MHB615" s="175"/>
      <c r="MHC615" s="175"/>
      <c r="MHD615" s="175"/>
      <c r="MHE615" s="175"/>
      <c r="MHF615" s="175"/>
      <c r="MHG615" s="175"/>
      <c r="MHH615" s="175"/>
      <c r="MHI615" s="175"/>
      <c r="MHJ615" s="175"/>
      <c r="MHK615" s="175"/>
      <c r="MHL615" s="175"/>
      <c r="MHM615" s="175"/>
      <c r="MHN615" s="175"/>
      <c r="MHO615" s="175"/>
      <c r="MHP615" s="175"/>
      <c r="MHQ615" s="175"/>
      <c r="MHR615" s="175"/>
      <c r="MHS615" s="175"/>
      <c r="MHT615" s="175"/>
      <c r="MHU615" s="175"/>
      <c r="MHV615" s="175"/>
      <c r="MHW615" s="175"/>
      <c r="MHX615" s="175"/>
      <c r="MHY615" s="175"/>
      <c r="MHZ615" s="175"/>
      <c r="MIA615" s="175"/>
      <c r="MIB615" s="175"/>
      <c r="MIC615" s="175"/>
      <c r="MID615" s="175"/>
      <c r="MIE615" s="175"/>
      <c r="MIF615" s="175"/>
      <c r="MIG615" s="175"/>
      <c r="MIH615" s="175"/>
      <c r="MII615" s="175"/>
      <c r="MIJ615" s="175"/>
      <c r="MIK615" s="175"/>
      <c r="MIL615" s="175"/>
      <c r="MIM615" s="175"/>
      <c r="MIN615" s="175"/>
      <c r="MIO615" s="175"/>
      <c r="MIP615" s="175"/>
      <c r="MIQ615" s="175"/>
      <c r="MIR615" s="175"/>
      <c r="MIS615" s="175"/>
      <c r="MIT615" s="175"/>
      <c r="MIU615" s="175"/>
      <c r="MIV615" s="175"/>
      <c r="MIW615" s="175"/>
      <c r="MIX615" s="175"/>
      <c r="MIY615" s="175"/>
      <c r="MIZ615" s="175"/>
      <c r="MJA615" s="175"/>
      <c r="MJB615" s="175"/>
      <c r="MJC615" s="175"/>
      <c r="MJD615" s="175"/>
      <c r="MJE615" s="175"/>
      <c r="MJF615" s="175"/>
      <c r="MJG615" s="175"/>
      <c r="MJH615" s="175"/>
      <c r="MJI615" s="175"/>
      <c r="MJJ615" s="175"/>
      <c r="MJK615" s="175"/>
      <c r="MJL615" s="175"/>
      <c r="MJM615" s="175"/>
      <c r="MJN615" s="175"/>
      <c r="MJO615" s="175"/>
      <c r="MJP615" s="175"/>
      <c r="MJQ615" s="175"/>
      <c r="MJR615" s="175"/>
      <c r="MJS615" s="175"/>
      <c r="MJT615" s="175"/>
      <c r="MJU615" s="175"/>
      <c r="MJV615" s="175"/>
      <c r="MJW615" s="175"/>
      <c r="MJX615" s="175"/>
      <c r="MJY615" s="175"/>
      <c r="MJZ615" s="175"/>
      <c r="MKA615" s="175"/>
      <c r="MKB615" s="175"/>
      <c r="MKC615" s="175"/>
      <c r="MKD615" s="175"/>
      <c r="MKE615" s="175"/>
      <c r="MKF615" s="175"/>
      <c r="MKG615" s="175"/>
      <c r="MKH615" s="175"/>
      <c r="MKI615" s="175"/>
      <c r="MKJ615" s="175"/>
      <c r="MKK615" s="175"/>
      <c r="MKL615" s="175"/>
      <c r="MKM615" s="175"/>
      <c r="MKN615" s="175"/>
      <c r="MKO615" s="175"/>
      <c r="MKP615" s="175"/>
      <c r="MKQ615" s="175"/>
      <c r="MKR615" s="175"/>
      <c r="MKS615" s="175"/>
      <c r="MKT615" s="175"/>
      <c r="MKU615" s="175"/>
      <c r="MKV615" s="175"/>
      <c r="MKW615" s="175"/>
      <c r="MKX615" s="175"/>
      <c r="MKY615" s="175"/>
      <c r="MKZ615" s="175"/>
      <c r="MLA615" s="175"/>
      <c r="MLB615" s="175"/>
      <c r="MLC615" s="175"/>
      <c r="MLD615" s="175"/>
      <c r="MLE615" s="175"/>
      <c r="MLF615" s="175"/>
      <c r="MLG615" s="175"/>
      <c r="MLH615" s="175"/>
      <c r="MLI615" s="175"/>
      <c r="MLJ615" s="175"/>
      <c r="MLK615" s="175"/>
      <c r="MLL615" s="175"/>
      <c r="MLM615" s="175"/>
      <c r="MLN615" s="175"/>
      <c r="MLO615" s="175"/>
      <c r="MLP615" s="175"/>
      <c r="MLQ615" s="175"/>
      <c r="MLR615" s="175"/>
      <c r="MLS615" s="175"/>
      <c r="MLT615" s="175"/>
      <c r="MLU615" s="175"/>
      <c r="MLV615" s="175"/>
      <c r="MLW615" s="175"/>
      <c r="MLX615" s="175"/>
      <c r="MLY615" s="175"/>
      <c r="MLZ615" s="175"/>
      <c r="MMA615" s="175"/>
      <c r="MMB615" s="175"/>
      <c r="MMC615" s="175"/>
      <c r="MMD615" s="175"/>
      <c r="MME615" s="175"/>
      <c r="MMF615" s="175"/>
      <c r="MMG615" s="175"/>
      <c r="MMH615" s="175"/>
      <c r="MMI615" s="175"/>
      <c r="MMJ615" s="175"/>
      <c r="MMK615" s="175"/>
      <c r="MML615" s="175"/>
      <c r="MMM615" s="175"/>
      <c r="MMN615" s="175"/>
      <c r="MMO615" s="175"/>
      <c r="MMP615" s="175"/>
      <c r="MMQ615" s="175"/>
      <c r="MMR615" s="175"/>
      <c r="MMS615" s="175"/>
      <c r="MMT615" s="175"/>
      <c r="MMU615" s="175"/>
      <c r="MMV615" s="175"/>
      <c r="MMW615" s="175"/>
      <c r="MMX615" s="175"/>
      <c r="MMY615" s="175"/>
      <c r="MMZ615" s="175"/>
      <c r="MNA615" s="175"/>
      <c r="MNB615" s="175"/>
      <c r="MNC615" s="175"/>
      <c r="MND615" s="175"/>
      <c r="MNE615" s="175"/>
      <c r="MNF615" s="175"/>
      <c r="MNG615" s="175"/>
      <c r="MNH615" s="175"/>
      <c r="MNI615" s="175"/>
      <c r="MNJ615" s="175"/>
      <c r="MNK615" s="175"/>
      <c r="MNL615" s="175"/>
      <c r="MNM615" s="175"/>
      <c r="MNN615" s="175"/>
      <c r="MNO615" s="175"/>
      <c r="MNP615" s="175"/>
      <c r="MNQ615" s="175"/>
      <c r="MNR615" s="175"/>
      <c r="MNS615" s="175"/>
      <c r="MNT615" s="175"/>
      <c r="MNU615" s="175"/>
      <c r="MNV615" s="175"/>
      <c r="MNW615" s="175"/>
      <c r="MNX615" s="175"/>
      <c r="MNY615" s="175"/>
      <c r="MNZ615" s="175"/>
      <c r="MOA615" s="175"/>
      <c r="MOB615" s="175"/>
      <c r="MOC615" s="175"/>
      <c r="MOD615" s="175"/>
      <c r="MOE615" s="175"/>
      <c r="MOF615" s="175"/>
      <c r="MOG615" s="175"/>
      <c r="MOH615" s="175"/>
      <c r="MOI615" s="175"/>
      <c r="MOJ615" s="175"/>
      <c r="MOK615" s="175"/>
      <c r="MOL615" s="175"/>
      <c r="MOM615" s="175"/>
      <c r="MON615" s="175"/>
      <c r="MOO615" s="175"/>
      <c r="MOP615" s="175"/>
      <c r="MOQ615" s="175"/>
      <c r="MOR615" s="175"/>
      <c r="MOS615" s="175"/>
      <c r="MOT615" s="175"/>
      <c r="MOU615" s="175"/>
      <c r="MOV615" s="175"/>
      <c r="MOW615" s="175"/>
      <c r="MOX615" s="175"/>
      <c r="MOY615" s="175"/>
      <c r="MOZ615" s="175"/>
      <c r="MPA615" s="175"/>
      <c r="MPB615" s="175"/>
      <c r="MPC615" s="175"/>
      <c r="MPD615" s="175"/>
      <c r="MPE615" s="175"/>
      <c r="MPF615" s="175"/>
      <c r="MPG615" s="175"/>
      <c r="MPH615" s="175"/>
      <c r="MPI615" s="175"/>
      <c r="MPJ615" s="175"/>
      <c r="MPK615" s="175"/>
      <c r="MPL615" s="175"/>
      <c r="MPM615" s="175"/>
      <c r="MPN615" s="175"/>
      <c r="MPO615" s="175"/>
      <c r="MPP615" s="175"/>
      <c r="MPQ615" s="175"/>
      <c r="MPR615" s="175"/>
      <c r="MPS615" s="175"/>
      <c r="MPT615" s="175"/>
      <c r="MPU615" s="175"/>
      <c r="MPV615" s="175"/>
      <c r="MPW615" s="175"/>
      <c r="MPX615" s="175"/>
      <c r="MPY615" s="175"/>
      <c r="MPZ615" s="175"/>
      <c r="MQA615" s="175"/>
      <c r="MQB615" s="175"/>
      <c r="MQC615" s="175"/>
      <c r="MQD615" s="175"/>
      <c r="MQE615" s="175"/>
      <c r="MQF615" s="175"/>
      <c r="MQG615" s="175"/>
      <c r="MQH615" s="175"/>
      <c r="MQI615" s="175"/>
      <c r="MQJ615" s="175"/>
      <c r="MQK615" s="175"/>
      <c r="MQL615" s="175"/>
      <c r="MQM615" s="175"/>
      <c r="MQN615" s="175"/>
      <c r="MQO615" s="175"/>
      <c r="MQP615" s="175"/>
      <c r="MQQ615" s="175"/>
      <c r="MQR615" s="175"/>
      <c r="MQS615" s="175"/>
      <c r="MQT615" s="175"/>
      <c r="MQU615" s="175"/>
      <c r="MQV615" s="175"/>
      <c r="MQW615" s="175"/>
      <c r="MQX615" s="175"/>
      <c r="MQY615" s="175"/>
      <c r="MQZ615" s="175"/>
      <c r="MRA615" s="175"/>
      <c r="MRB615" s="175"/>
      <c r="MRC615" s="175"/>
      <c r="MRD615" s="175"/>
      <c r="MRE615" s="175"/>
      <c r="MRF615" s="175"/>
      <c r="MRG615" s="175"/>
      <c r="MRH615" s="175"/>
      <c r="MRI615" s="175"/>
      <c r="MRJ615" s="175"/>
      <c r="MRK615" s="175"/>
      <c r="MRL615" s="175"/>
      <c r="MRM615" s="175"/>
      <c r="MRN615" s="175"/>
      <c r="MRO615" s="175"/>
      <c r="MRP615" s="175"/>
      <c r="MRQ615" s="175"/>
      <c r="MRR615" s="175"/>
      <c r="MRS615" s="175"/>
      <c r="MRT615" s="175"/>
      <c r="MRU615" s="175"/>
      <c r="MRV615" s="175"/>
      <c r="MRW615" s="175"/>
      <c r="MRX615" s="175"/>
      <c r="MRY615" s="175"/>
      <c r="MRZ615" s="175"/>
      <c r="MSA615" s="175"/>
      <c r="MSB615" s="175"/>
      <c r="MSC615" s="175"/>
      <c r="MSD615" s="175"/>
      <c r="MSE615" s="175"/>
      <c r="MSF615" s="175"/>
      <c r="MSG615" s="175"/>
      <c r="MSH615" s="175"/>
      <c r="MSI615" s="175"/>
      <c r="MSJ615" s="175"/>
      <c r="MSK615" s="175"/>
      <c r="MSL615" s="175"/>
      <c r="MSM615" s="175"/>
      <c r="MSN615" s="175"/>
      <c r="MSO615" s="175"/>
      <c r="MSP615" s="175"/>
      <c r="MSQ615" s="175"/>
      <c r="MSR615" s="175"/>
      <c r="MSS615" s="175"/>
      <c r="MST615" s="175"/>
      <c r="MSU615" s="175"/>
      <c r="MSV615" s="175"/>
      <c r="MSW615" s="175"/>
      <c r="MSX615" s="175"/>
      <c r="MSY615" s="175"/>
      <c r="MSZ615" s="175"/>
      <c r="MTA615" s="175"/>
      <c r="MTB615" s="175"/>
      <c r="MTC615" s="175"/>
      <c r="MTD615" s="175"/>
      <c r="MTE615" s="175"/>
      <c r="MTF615" s="175"/>
      <c r="MTG615" s="175"/>
      <c r="MTH615" s="175"/>
      <c r="MTI615" s="175"/>
      <c r="MTJ615" s="175"/>
      <c r="MTK615" s="175"/>
      <c r="MTL615" s="175"/>
      <c r="MTM615" s="175"/>
      <c r="MTN615" s="175"/>
      <c r="MTO615" s="175"/>
      <c r="MTP615" s="175"/>
      <c r="MTQ615" s="175"/>
      <c r="MTR615" s="175"/>
      <c r="MTS615" s="175"/>
      <c r="MTT615" s="175"/>
      <c r="MTU615" s="175"/>
      <c r="MTV615" s="175"/>
      <c r="MTW615" s="175"/>
      <c r="MTX615" s="175"/>
      <c r="MTY615" s="175"/>
      <c r="MTZ615" s="175"/>
      <c r="MUA615" s="175"/>
      <c r="MUB615" s="175"/>
      <c r="MUC615" s="175"/>
      <c r="MUD615" s="175"/>
      <c r="MUE615" s="175"/>
      <c r="MUF615" s="175"/>
      <c r="MUG615" s="175"/>
      <c r="MUH615" s="175"/>
      <c r="MUI615" s="175"/>
      <c r="MUJ615" s="175"/>
      <c r="MUK615" s="175"/>
      <c r="MUL615" s="175"/>
      <c r="MUM615" s="175"/>
      <c r="MUN615" s="175"/>
      <c r="MUO615" s="175"/>
      <c r="MUP615" s="175"/>
      <c r="MUQ615" s="175"/>
      <c r="MUR615" s="175"/>
      <c r="MUS615" s="175"/>
      <c r="MUT615" s="175"/>
      <c r="MUU615" s="175"/>
      <c r="MUV615" s="175"/>
      <c r="MUW615" s="175"/>
      <c r="MUX615" s="175"/>
      <c r="MUY615" s="175"/>
      <c r="MUZ615" s="175"/>
      <c r="MVA615" s="175"/>
      <c r="MVB615" s="175"/>
      <c r="MVC615" s="175"/>
      <c r="MVD615" s="175"/>
      <c r="MVE615" s="175"/>
      <c r="MVF615" s="175"/>
      <c r="MVG615" s="175"/>
      <c r="MVH615" s="175"/>
      <c r="MVI615" s="175"/>
      <c r="MVJ615" s="175"/>
      <c r="MVK615" s="175"/>
      <c r="MVL615" s="175"/>
      <c r="MVM615" s="175"/>
      <c r="MVN615" s="175"/>
      <c r="MVO615" s="175"/>
      <c r="MVP615" s="175"/>
      <c r="MVQ615" s="175"/>
      <c r="MVR615" s="175"/>
      <c r="MVS615" s="175"/>
      <c r="MVT615" s="175"/>
      <c r="MVU615" s="175"/>
      <c r="MVV615" s="175"/>
      <c r="MVW615" s="175"/>
      <c r="MVX615" s="175"/>
      <c r="MVY615" s="175"/>
      <c r="MVZ615" s="175"/>
      <c r="MWA615" s="175"/>
      <c r="MWB615" s="175"/>
      <c r="MWC615" s="175"/>
      <c r="MWD615" s="175"/>
      <c r="MWE615" s="175"/>
      <c r="MWF615" s="175"/>
      <c r="MWG615" s="175"/>
      <c r="MWH615" s="175"/>
      <c r="MWI615" s="175"/>
      <c r="MWJ615" s="175"/>
      <c r="MWK615" s="175"/>
      <c r="MWL615" s="175"/>
      <c r="MWM615" s="175"/>
      <c r="MWN615" s="175"/>
      <c r="MWO615" s="175"/>
      <c r="MWP615" s="175"/>
      <c r="MWQ615" s="175"/>
      <c r="MWR615" s="175"/>
      <c r="MWS615" s="175"/>
      <c r="MWT615" s="175"/>
      <c r="MWU615" s="175"/>
      <c r="MWV615" s="175"/>
      <c r="MWW615" s="175"/>
      <c r="MWX615" s="175"/>
      <c r="MWY615" s="175"/>
      <c r="MWZ615" s="175"/>
      <c r="MXA615" s="175"/>
      <c r="MXB615" s="175"/>
      <c r="MXC615" s="175"/>
      <c r="MXD615" s="175"/>
      <c r="MXE615" s="175"/>
      <c r="MXF615" s="175"/>
      <c r="MXG615" s="175"/>
      <c r="MXH615" s="175"/>
      <c r="MXI615" s="175"/>
      <c r="MXJ615" s="175"/>
      <c r="MXK615" s="175"/>
      <c r="MXL615" s="175"/>
      <c r="MXM615" s="175"/>
      <c r="MXN615" s="175"/>
      <c r="MXO615" s="175"/>
      <c r="MXP615" s="175"/>
      <c r="MXQ615" s="175"/>
      <c r="MXR615" s="175"/>
      <c r="MXS615" s="175"/>
      <c r="MXT615" s="175"/>
      <c r="MXU615" s="175"/>
      <c r="MXV615" s="175"/>
      <c r="MXW615" s="175"/>
      <c r="MXX615" s="175"/>
      <c r="MXY615" s="175"/>
      <c r="MXZ615" s="175"/>
      <c r="MYA615" s="175"/>
      <c r="MYB615" s="175"/>
      <c r="MYC615" s="175"/>
      <c r="MYD615" s="175"/>
      <c r="MYE615" s="175"/>
      <c r="MYF615" s="175"/>
      <c r="MYG615" s="175"/>
      <c r="MYH615" s="175"/>
      <c r="MYI615" s="175"/>
      <c r="MYJ615" s="175"/>
      <c r="MYK615" s="175"/>
      <c r="MYL615" s="175"/>
      <c r="MYM615" s="175"/>
      <c r="MYN615" s="175"/>
      <c r="MYO615" s="175"/>
      <c r="MYP615" s="175"/>
      <c r="MYQ615" s="175"/>
      <c r="MYR615" s="175"/>
      <c r="MYS615" s="175"/>
      <c r="MYT615" s="175"/>
      <c r="MYU615" s="175"/>
      <c r="MYV615" s="175"/>
      <c r="MYW615" s="175"/>
      <c r="MYX615" s="175"/>
      <c r="MYY615" s="175"/>
      <c r="MYZ615" s="175"/>
      <c r="MZA615" s="175"/>
      <c r="MZB615" s="175"/>
      <c r="MZC615" s="175"/>
      <c r="MZD615" s="175"/>
      <c r="MZE615" s="175"/>
      <c r="MZF615" s="175"/>
      <c r="MZG615" s="175"/>
      <c r="MZH615" s="175"/>
      <c r="MZI615" s="175"/>
      <c r="MZJ615" s="175"/>
      <c r="MZK615" s="175"/>
      <c r="MZL615" s="175"/>
      <c r="MZM615" s="175"/>
      <c r="MZN615" s="175"/>
      <c r="MZO615" s="175"/>
      <c r="MZP615" s="175"/>
      <c r="MZQ615" s="175"/>
      <c r="MZR615" s="175"/>
      <c r="MZS615" s="175"/>
      <c r="MZT615" s="175"/>
      <c r="MZU615" s="175"/>
      <c r="MZV615" s="175"/>
      <c r="MZW615" s="175"/>
      <c r="MZX615" s="175"/>
      <c r="MZY615" s="175"/>
      <c r="MZZ615" s="175"/>
      <c r="NAA615" s="175"/>
      <c r="NAB615" s="175"/>
      <c r="NAC615" s="175"/>
      <c r="NAD615" s="175"/>
      <c r="NAE615" s="175"/>
      <c r="NAF615" s="175"/>
      <c r="NAG615" s="175"/>
      <c r="NAH615" s="175"/>
      <c r="NAI615" s="175"/>
      <c r="NAJ615" s="175"/>
      <c r="NAK615" s="175"/>
      <c r="NAL615" s="175"/>
      <c r="NAM615" s="175"/>
      <c r="NAN615" s="175"/>
      <c r="NAO615" s="175"/>
      <c r="NAP615" s="175"/>
      <c r="NAQ615" s="175"/>
      <c r="NAR615" s="175"/>
      <c r="NAS615" s="175"/>
      <c r="NAT615" s="175"/>
      <c r="NAU615" s="175"/>
      <c r="NAV615" s="175"/>
      <c r="NAW615" s="175"/>
      <c r="NAX615" s="175"/>
      <c r="NAY615" s="175"/>
      <c r="NAZ615" s="175"/>
      <c r="NBA615" s="175"/>
      <c r="NBB615" s="175"/>
      <c r="NBC615" s="175"/>
      <c r="NBD615" s="175"/>
      <c r="NBE615" s="175"/>
      <c r="NBF615" s="175"/>
      <c r="NBG615" s="175"/>
      <c r="NBH615" s="175"/>
      <c r="NBI615" s="175"/>
      <c r="NBJ615" s="175"/>
      <c r="NBK615" s="175"/>
      <c r="NBL615" s="175"/>
      <c r="NBM615" s="175"/>
      <c r="NBN615" s="175"/>
      <c r="NBO615" s="175"/>
      <c r="NBP615" s="175"/>
      <c r="NBQ615" s="175"/>
      <c r="NBR615" s="175"/>
      <c r="NBS615" s="175"/>
      <c r="NBT615" s="175"/>
      <c r="NBU615" s="175"/>
      <c r="NBV615" s="175"/>
      <c r="NBW615" s="175"/>
      <c r="NBX615" s="175"/>
      <c r="NBY615" s="175"/>
      <c r="NBZ615" s="175"/>
      <c r="NCA615" s="175"/>
      <c r="NCB615" s="175"/>
      <c r="NCC615" s="175"/>
      <c r="NCD615" s="175"/>
      <c r="NCE615" s="175"/>
      <c r="NCF615" s="175"/>
      <c r="NCG615" s="175"/>
      <c r="NCH615" s="175"/>
      <c r="NCI615" s="175"/>
      <c r="NCJ615" s="175"/>
      <c r="NCK615" s="175"/>
      <c r="NCL615" s="175"/>
      <c r="NCM615" s="175"/>
      <c r="NCN615" s="175"/>
      <c r="NCO615" s="175"/>
      <c r="NCP615" s="175"/>
      <c r="NCQ615" s="175"/>
      <c r="NCR615" s="175"/>
      <c r="NCS615" s="175"/>
      <c r="NCT615" s="175"/>
      <c r="NCU615" s="175"/>
      <c r="NCV615" s="175"/>
      <c r="NCW615" s="175"/>
      <c r="NCX615" s="175"/>
      <c r="NCY615" s="175"/>
      <c r="NCZ615" s="175"/>
      <c r="NDA615" s="175"/>
      <c r="NDB615" s="175"/>
      <c r="NDC615" s="175"/>
      <c r="NDD615" s="175"/>
      <c r="NDE615" s="175"/>
      <c r="NDF615" s="175"/>
      <c r="NDG615" s="175"/>
      <c r="NDH615" s="175"/>
      <c r="NDI615" s="175"/>
      <c r="NDJ615" s="175"/>
      <c r="NDK615" s="175"/>
      <c r="NDL615" s="175"/>
      <c r="NDM615" s="175"/>
      <c r="NDN615" s="175"/>
      <c r="NDO615" s="175"/>
      <c r="NDP615" s="175"/>
      <c r="NDQ615" s="175"/>
      <c r="NDR615" s="175"/>
      <c r="NDS615" s="175"/>
      <c r="NDT615" s="175"/>
      <c r="NDU615" s="175"/>
      <c r="NDV615" s="175"/>
      <c r="NDW615" s="175"/>
      <c r="NDX615" s="175"/>
      <c r="NDY615" s="175"/>
      <c r="NDZ615" s="175"/>
      <c r="NEA615" s="175"/>
      <c r="NEB615" s="175"/>
      <c r="NEC615" s="175"/>
      <c r="NED615" s="175"/>
      <c r="NEE615" s="175"/>
      <c r="NEF615" s="175"/>
      <c r="NEG615" s="175"/>
      <c r="NEH615" s="175"/>
      <c r="NEI615" s="175"/>
      <c r="NEJ615" s="175"/>
      <c r="NEK615" s="175"/>
      <c r="NEL615" s="175"/>
      <c r="NEM615" s="175"/>
      <c r="NEN615" s="175"/>
      <c r="NEO615" s="175"/>
      <c r="NEP615" s="175"/>
      <c r="NEQ615" s="175"/>
      <c r="NER615" s="175"/>
      <c r="NES615" s="175"/>
      <c r="NET615" s="175"/>
      <c r="NEU615" s="175"/>
      <c r="NEV615" s="175"/>
      <c r="NEW615" s="175"/>
      <c r="NEX615" s="175"/>
      <c r="NEY615" s="175"/>
      <c r="NEZ615" s="175"/>
      <c r="NFA615" s="175"/>
      <c r="NFB615" s="175"/>
      <c r="NFC615" s="175"/>
      <c r="NFD615" s="175"/>
      <c r="NFE615" s="175"/>
      <c r="NFF615" s="175"/>
      <c r="NFG615" s="175"/>
      <c r="NFH615" s="175"/>
      <c r="NFI615" s="175"/>
      <c r="NFJ615" s="175"/>
      <c r="NFK615" s="175"/>
      <c r="NFL615" s="175"/>
      <c r="NFM615" s="175"/>
      <c r="NFN615" s="175"/>
      <c r="NFO615" s="175"/>
      <c r="NFP615" s="175"/>
      <c r="NFQ615" s="175"/>
      <c r="NFR615" s="175"/>
      <c r="NFS615" s="175"/>
      <c r="NFT615" s="175"/>
      <c r="NFU615" s="175"/>
      <c r="NFV615" s="175"/>
      <c r="NFW615" s="175"/>
      <c r="NFX615" s="175"/>
      <c r="NFY615" s="175"/>
      <c r="NFZ615" s="175"/>
      <c r="NGA615" s="175"/>
      <c r="NGB615" s="175"/>
      <c r="NGC615" s="175"/>
      <c r="NGD615" s="175"/>
      <c r="NGE615" s="175"/>
      <c r="NGF615" s="175"/>
      <c r="NGG615" s="175"/>
      <c r="NGH615" s="175"/>
      <c r="NGI615" s="175"/>
      <c r="NGJ615" s="175"/>
      <c r="NGK615" s="175"/>
      <c r="NGL615" s="175"/>
      <c r="NGM615" s="175"/>
      <c r="NGN615" s="175"/>
      <c r="NGO615" s="175"/>
      <c r="NGP615" s="175"/>
      <c r="NGQ615" s="175"/>
      <c r="NGR615" s="175"/>
      <c r="NGS615" s="175"/>
      <c r="NGT615" s="175"/>
      <c r="NGU615" s="175"/>
      <c r="NGV615" s="175"/>
      <c r="NGW615" s="175"/>
      <c r="NGX615" s="175"/>
      <c r="NGY615" s="175"/>
      <c r="NGZ615" s="175"/>
      <c r="NHA615" s="175"/>
      <c r="NHB615" s="175"/>
      <c r="NHC615" s="175"/>
      <c r="NHD615" s="175"/>
      <c r="NHE615" s="175"/>
      <c r="NHF615" s="175"/>
      <c r="NHG615" s="175"/>
      <c r="NHH615" s="175"/>
      <c r="NHI615" s="175"/>
      <c r="NHJ615" s="175"/>
      <c r="NHK615" s="175"/>
      <c r="NHL615" s="175"/>
      <c r="NHM615" s="175"/>
      <c r="NHN615" s="175"/>
      <c r="NHO615" s="175"/>
      <c r="NHP615" s="175"/>
      <c r="NHQ615" s="175"/>
      <c r="NHR615" s="175"/>
      <c r="NHS615" s="175"/>
      <c r="NHT615" s="175"/>
      <c r="NHU615" s="175"/>
      <c r="NHV615" s="175"/>
      <c r="NHW615" s="175"/>
      <c r="NHX615" s="175"/>
      <c r="NHY615" s="175"/>
      <c r="NHZ615" s="175"/>
      <c r="NIA615" s="175"/>
      <c r="NIB615" s="175"/>
      <c r="NIC615" s="175"/>
      <c r="NID615" s="175"/>
      <c r="NIE615" s="175"/>
      <c r="NIF615" s="175"/>
      <c r="NIG615" s="175"/>
      <c r="NIH615" s="175"/>
      <c r="NII615" s="175"/>
      <c r="NIJ615" s="175"/>
      <c r="NIK615" s="175"/>
      <c r="NIL615" s="175"/>
      <c r="NIM615" s="175"/>
      <c r="NIN615" s="175"/>
      <c r="NIO615" s="175"/>
      <c r="NIP615" s="175"/>
      <c r="NIQ615" s="175"/>
      <c r="NIR615" s="175"/>
      <c r="NIS615" s="175"/>
      <c r="NIT615" s="175"/>
      <c r="NIU615" s="175"/>
      <c r="NIV615" s="175"/>
      <c r="NIW615" s="175"/>
      <c r="NIX615" s="175"/>
      <c r="NIY615" s="175"/>
      <c r="NIZ615" s="175"/>
      <c r="NJA615" s="175"/>
      <c r="NJB615" s="175"/>
      <c r="NJC615" s="175"/>
      <c r="NJD615" s="175"/>
      <c r="NJE615" s="175"/>
      <c r="NJF615" s="175"/>
      <c r="NJG615" s="175"/>
      <c r="NJH615" s="175"/>
      <c r="NJI615" s="175"/>
      <c r="NJJ615" s="175"/>
      <c r="NJK615" s="175"/>
      <c r="NJL615" s="175"/>
      <c r="NJM615" s="175"/>
      <c r="NJN615" s="175"/>
      <c r="NJO615" s="175"/>
      <c r="NJP615" s="175"/>
      <c r="NJQ615" s="175"/>
      <c r="NJR615" s="175"/>
      <c r="NJS615" s="175"/>
      <c r="NJT615" s="175"/>
      <c r="NJU615" s="175"/>
      <c r="NJV615" s="175"/>
      <c r="NJW615" s="175"/>
      <c r="NJX615" s="175"/>
      <c r="NJY615" s="175"/>
      <c r="NJZ615" s="175"/>
      <c r="NKA615" s="175"/>
      <c r="NKB615" s="175"/>
      <c r="NKC615" s="175"/>
      <c r="NKD615" s="175"/>
      <c r="NKE615" s="175"/>
      <c r="NKF615" s="175"/>
      <c r="NKG615" s="175"/>
      <c r="NKH615" s="175"/>
      <c r="NKI615" s="175"/>
      <c r="NKJ615" s="175"/>
      <c r="NKK615" s="175"/>
      <c r="NKL615" s="175"/>
      <c r="NKM615" s="175"/>
      <c r="NKN615" s="175"/>
      <c r="NKO615" s="175"/>
      <c r="NKP615" s="175"/>
      <c r="NKQ615" s="175"/>
      <c r="NKR615" s="175"/>
      <c r="NKS615" s="175"/>
      <c r="NKT615" s="175"/>
      <c r="NKU615" s="175"/>
      <c r="NKV615" s="175"/>
      <c r="NKW615" s="175"/>
      <c r="NKX615" s="175"/>
      <c r="NKY615" s="175"/>
      <c r="NKZ615" s="175"/>
      <c r="NLA615" s="175"/>
      <c r="NLB615" s="175"/>
      <c r="NLC615" s="175"/>
      <c r="NLD615" s="175"/>
      <c r="NLE615" s="175"/>
      <c r="NLF615" s="175"/>
      <c r="NLG615" s="175"/>
      <c r="NLH615" s="175"/>
      <c r="NLI615" s="175"/>
      <c r="NLJ615" s="175"/>
      <c r="NLK615" s="175"/>
      <c r="NLL615" s="175"/>
      <c r="NLM615" s="175"/>
      <c r="NLN615" s="175"/>
      <c r="NLO615" s="175"/>
      <c r="NLP615" s="175"/>
      <c r="NLQ615" s="175"/>
      <c r="NLR615" s="175"/>
      <c r="NLS615" s="175"/>
      <c r="NLT615" s="175"/>
      <c r="NLU615" s="175"/>
      <c r="NLV615" s="175"/>
      <c r="NLW615" s="175"/>
      <c r="NLX615" s="175"/>
      <c r="NLY615" s="175"/>
      <c r="NLZ615" s="175"/>
      <c r="NMA615" s="175"/>
      <c r="NMB615" s="175"/>
      <c r="NMC615" s="175"/>
      <c r="NMD615" s="175"/>
      <c r="NME615" s="175"/>
      <c r="NMF615" s="175"/>
      <c r="NMG615" s="175"/>
      <c r="NMH615" s="175"/>
      <c r="NMI615" s="175"/>
      <c r="NMJ615" s="175"/>
      <c r="NMK615" s="175"/>
      <c r="NML615" s="175"/>
      <c r="NMM615" s="175"/>
      <c r="NMN615" s="175"/>
      <c r="NMO615" s="175"/>
      <c r="NMP615" s="175"/>
      <c r="NMQ615" s="175"/>
      <c r="NMR615" s="175"/>
      <c r="NMS615" s="175"/>
      <c r="NMT615" s="175"/>
      <c r="NMU615" s="175"/>
      <c r="NMV615" s="175"/>
      <c r="NMW615" s="175"/>
      <c r="NMX615" s="175"/>
      <c r="NMY615" s="175"/>
      <c r="NMZ615" s="175"/>
      <c r="NNA615" s="175"/>
      <c r="NNB615" s="175"/>
      <c r="NNC615" s="175"/>
      <c r="NND615" s="175"/>
      <c r="NNE615" s="175"/>
      <c r="NNF615" s="175"/>
      <c r="NNG615" s="175"/>
      <c r="NNH615" s="175"/>
      <c r="NNI615" s="175"/>
      <c r="NNJ615" s="175"/>
      <c r="NNK615" s="175"/>
      <c r="NNL615" s="175"/>
      <c r="NNM615" s="175"/>
      <c r="NNN615" s="175"/>
      <c r="NNO615" s="175"/>
      <c r="NNP615" s="175"/>
      <c r="NNQ615" s="175"/>
      <c r="NNR615" s="175"/>
      <c r="NNS615" s="175"/>
      <c r="NNT615" s="175"/>
      <c r="NNU615" s="175"/>
      <c r="NNV615" s="175"/>
      <c r="NNW615" s="175"/>
      <c r="NNX615" s="175"/>
      <c r="NNY615" s="175"/>
      <c r="NNZ615" s="175"/>
      <c r="NOA615" s="175"/>
      <c r="NOB615" s="175"/>
      <c r="NOC615" s="175"/>
      <c r="NOD615" s="175"/>
      <c r="NOE615" s="175"/>
      <c r="NOF615" s="175"/>
      <c r="NOG615" s="175"/>
      <c r="NOH615" s="175"/>
      <c r="NOI615" s="175"/>
      <c r="NOJ615" s="175"/>
      <c r="NOK615" s="175"/>
      <c r="NOL615" s="175"/>
      <c r="NOM615" s="175"/>
      <c r="NON615" s="175"/>
      <c r="NOO615" s="175"/>
      <c r="NOP615" s="175"/>
      <c r="NOQ615" s="175"/>
      <c r="NOR615" s="175"/>
      <c r="NOS615" s="175"/>
      <c r="NOT615" s="175"/>
      <c r="NOU615" s="175"/>
      <c r="NOV615" s="175"/>
      <c r="NOW615" s="175"/>
      <c r="NOX615" s="175"/>
      <c r="NOY615" s="175"/>
      <c r="NOZ615" s="175"/>
      <c r="NPA615" s="175"/>
      <c r="NPB615" s="175"/>
      <c r="NPC615" s="175"/>
      <c r="NPD615" s="175"/>
      <c r="NPE615" s="175"/>
      <c r="NPF615" s="175"/>
      <c r="NPG615" s="175"/>
      <c r="NPH615" s="175"/>
      <c r="NPI615" s="175"/>
      <c r="NPJ615" s="175"/>
      <c r="NPK615" s="175"/>
      <c r="NPL615" s="175"/>
      <c r="NPM615" s="175"/>
      <c r="NPN615" s="175"/>
      <c r="NPO615" s="175"/>
      <c r="NPP615" s="175"/>
      <c r="NPQ615" s="175"/>
      <c r="NPR615" s="175"/>
      <c r="NPS615" s="175"/>
      <c r="NPT615" s="175"/>
      <c r="NPU615" s="175"/>
      <c r="NPV615" s="175"/>
      <c r="NPW615" s="175"/>
      <c r="NPX615" s="175"/>
      <c r="NPY615" s="175"/>
      <c r="NPZ615" s="175"/>
      <c r="NQA615" s="175"/>
      <c r="NQB615" s="175"/>
      <c r="NQC615" s="175"/>
      <c r="NQD615" s="175"/>
      <c r="NQE615" s="175"/>
      <c r="NQF615" s="175"/>
      <c r="NQG615" s="175"/>
      <c r="NQH615" s="175"/>
      <c r="NQI615" s="175"/>
      <c r="NQJ615" s="175"/>
      <c r="NQK615" s="175"/>
      <c r="NQL615" s="175"/>
      <c r="NQM615" s="175"/>
      <c r="NQN615" s="175"/>
      <c r="NQO615" s="175"/>
      <c r="NQP615" s="175"/>
      <c r="NQQ615" s="175"/>
      <c r="NQR615" s="175"/>
      <c r="NQS615" s="175"/>
      <c r="NQT615" s="175"/>
      <c r="NQU615" s="175"/>
      <c r="NQV615" s="175"/>
      <c r="NQW615" s="175"/>
      <c r="NQX615" s="175"/>
      <c r="NQY615" s="175"/>
      <c r="NQZ615" s="175"/>
      <c r="NRA615" s="175"/>
      <c r="NRB615" s="175"/>
      <c r="NRC615" s="175"/>
      <c r="NRD615" s="175"/>
      <c r="NRE615" s="175"/>
      <c r="NRF615" s="175"/>
      <c r="NRG615" s="175"/>
      <c r="NRH615" s="175"/>
      <c r="NRI615" s="175"/>
      <c r="NRJ615" s="175"/>
      <c r="NRK615" s="175"/>
      <c r="NRL615" s="175"/>
      <c r="NRM615" s="175"/>
      <c r="NRN615" s="175"/>
      <c r="NRO615" s="175"/>
      <c r="NRP615" s="175"/>
      <c r="NRQ615" s="175"/>
      <c r="NRR615" s="175"/>
      <c r="NRS615" s="175"/>
      <c r="NRT615" s="175"/>
      <c r="NRU615" s="175"/>
      <c r="NRV615" s="175"/>
      <c r="NRW615" s="175"/>
      <c r="NRX615" s="175"/>
      <c r="NRY615" s="175"/>
      <c r="NRZ615" s="175"/>
      <c r="NSA615" s="175"/>
      <c r="NSB615" s="175"/>
      <c r="NSC615" s="175"/>
      <c r="NSD615" s="175"/>
      <c r="NSE615" s="175"/>
      <c r="NSF615" s="175"/>
      <c r="NSG615" s="175"/>
      <c r="NSH615" s="175"/>
      <c r="NSI615" s="175"/>
      <c r="NSJ615" s="175"/>
      <c r="NSK615" s="175"/>
      <c r="NSL615" s="175"/>
      <c r="NSM615" s="175"/>
      <c r="NSN615" s="175"/>
      <c r="NSO615" s="175"/>
      <c r="NSP615" s="175"/>
      <c r="NSQ615" s="175"/>
      <c r="NSR615" s="175"/>
      <c r="NSS615" s="175"/>
      <c r="NST615" s="175"/>
      <c r="NSU615" s="175"/>
      <c r="NSV615" s="175"/>
      <c r="NSW615" s="175"/>
      <c r="NSX615" s="175"/>
      <c r="NSY615" s="175"/>
      <c r="NSZ615" s="175"/>
      <c r="NTA615" s="175"/>
      <c r="NTB615" s="175"/>
      <c r="NTC615" s="175"/>
      <c r="NTD615" s="175"/>
      <c r="NTE615" s="175"/>
      <c r="NTF615" s="175"/>
      <c r="NTG615" s="175"/>
      <c r="NTH615" s="175"/>
      <c r="NTI615" s="175"/>
      <c r="NTJ615" s="175"/>
      <c r="NTK615" s="175"/>
      <c r="NTL615" s="175"/>
      <c r="NTM615" s="175"/>
      <c r="NTN615" s="175"/>
      <c r="NTO615" s="175"/>
      <c r="NTP615" s="175"/>
      <c r="NTQ615" s="175"/>
      <c r="NTR615" s="175"/>
      <c r="NTS615" s="175"/>
      <c r="NTT615" s="175"/>
      <c r="NTU615" s="175"/>
      <c r="NTV615" s="175"/>
      <c r="NTW615" s="175"/>
      <c r="NTX615" s="175"/>
      <c r="NTY615" s="175"/>
      <c r="NTZ615" s="175"/>
      <c r="NUA615" s="175"/>
      <c r="NUB615" s="175"/>
      <c r="NUC615" s="175"/>
      <c r="NUD615" s="175"/>
      <c r="NUE615" s="175"/>
      <c r="NUF615" s="175"/>
      <c r="NUG615" s="175"/>
      <c r="NUH615" s="175"/>
      <c r="NUI615" s="175"/>
      <c r="NUJ615" s="175"/>
      <c r="NUK615" s="175"/>
      <c r="NUL615" s="175"/>
      <c r="NUM615" s="175"/>
      <c r="NUN615" s="175"/>
      <c r="NUO615" s="175"/>
      <c r="NUP615" s="175"/>
      <c r="NUQ615" s="175"/>
      <c r="NUR615" s="175"/>
      <c r="NUS615" s="175"/>
      <c r="NUT615" s="175"/>
      <c r="NUU615" s="175"/>
      <c r="NUV615" s="175"/>
      <c r="NUW615" s="175"/>
      <c r="NUX615" s="175"/>
      <c r="NUY615" s="175"/>
      <c r="NUZ615" s="175"/>
      <c r="NVA615" s="175"/>
      <c r="NVB615" s="175"/>
      <c r="NVC615" s="175"/>
      <c r="NVD615" s="175"/>
      <c r="NVE615" s="175"/>
      <c r="NVF615" s="175"/>
      <c r="NVG615" s="175"/>
      <c r="NVH615" s="175"/>
      <c r="NVI615" s="175"/>
      <c r="NVJ615" s="175"/>
      <c r="NVK615" s="175"/>
      <c r="NVL615" s="175"/>
      <c r="NVM615" s="175"/>
      <c r="NVN615" s="175"/>
      <c r="NVO615" s="175"/>
      <c r="NVP615" s="175"/>
      <c r="NVQ615" s="175"/>
      <c r="NVR615" s="175"/>
      <c r="NVS615" s="175"/>
      <c r="NVT615" s="175"/>
      <c r="NVU615" s="175"/>
      <c r="NVV615" s="175"/>
      <c r="NVW615" s="175"/>
      <c r="NVX615" s="175"/>
      <c r="NVY615" s="175"/>
      <c r="NVZ615" s="175"/>
      <c r="NWA615" s="175"/>
      <c r="NWB615" s="175"/>
      <c r="NWC615" s="175"/>
      <c r="NWD615" s="175"/>
      <c r="NWE615" s="175"/>
      <c r="NWF615" s="175"/>
      <c r="NWG615" s="175"/>
      <c r="NWH615" s="175"/>
      <c r="NWI615" s="175"/>
      <c r="NWJ615" s="175"/>
      <c r="NWK615" s="175"/>
      <c r="NWL615" s="175"/>
      <c r="NWM615" s="175"/>
      <c r="NWN615" s="175"/>
      <c r="NWO615" s="175"/>
      <c r="NWP615" s="175"/>
      <c r="NWQ615" s="175"/>
      <c r="NWR615" s="175"/>
      <c r="NWS615" s="175"/>
      <c r="NWT615" s="175"/>
      <c r="NWU615" s="175"/>
      <c r="NWV615" s="175"/>
      <c r="NWW615" s="175"/>
      <c r="NWX615" s="175"/>
      <c r="NWY615" s="175"/>
      <c r="NWZ615" s="175"/>
      <c r="NXA615" s="175"/>
      <c r="NXB615" s="175"/>
      <c r="NXC615" s="175"/>
      <c r="NXD615" s="175"/>
      <c r="NXE615" s="175"/>
      <c r="NXF615" s="175"/>
      <c r="NXG615" s="175"/>
      <c r="NXH615" s="175"/>
      <c r="NXI615" s="175"/>
      <c r="NXJ615" s="175"/>
      <c r="NXK615" s="175"/>
      <c r="NXL615" s="175"/>
      <c r="NXM615" s="175"/>
      <c r="NXN615" s="175"/>
      <c r="NXO615" s="175"/>
      <c r="NXP615" s="175"/>
      <c r="NXQ615" s="175"/>
      <c r="NXR615" s="175"/>
      <c r="NXS615" s="175"/>
      <c r="NXT615" s="175"/>
      <c r="NXU615" s="175"/>
      <c r="NXV615" s="175"/>
      <c r="NXW615" s="175"/>
      <c r="NXX615" s="175"/>
      <c r="NXY615" s="175"/>
      <c r="NXZ615" s="175"/>
      <c r="NYA615" s="175"/>
      <c r="NYB615" s="175"/>
      <c r="NYC615" s="175"/>
      <c r="NYD615" s="175"/>
      <c r="NYE615" s="175"/>
      <c r="NYF615" s="175"/>
      <c r="NYG615" s="175"/>
      <c r="NYH615" s="175"/>
      <c r="NYI615" s="175"/>
      <c r="NYJ615" s="175"/>
      <c r="NYK615" s="175"/>
      <c r="NYL615" s="175"/>
      <c r="NYM615" s="175"/>
      <c r="NYN615" s="175"/>
      <c r="NYO615" s="175"/>
      <c r="NYP615" s="175"/>
      <c r="NYQ615" s="175"/>
      <c r="NYR615" s="175"/>
      <c r="NYS615" s="175"/>
      <c r="NYT615" s="175"/>
      <c r="NYU615" s="175"/>
      <c r="NYV615" s="175"/>
      <c r="NYW615" s="175"/>
      <c r="NYX615" s="175"/>
      <c r="NYY615" s="175"/>
      <c r="NYZ615" s="175"/>
      <c r="NZA615" s="175"/>
      <c r="NZB615" s="175"/>
      <c r="NZC615" s="175"/>
      <c r="NZD615" s="175"/>
      <c r="NZE615" s="175"/>
      <c r="NZF615" s="175"/>
      <c r="NZG615" s="175"/>
      <c r="NZH615" s="175"/>
      <c r="NZI615" s="175"/>
      <c r="NZJ615" s="175"/>
      <c r="NZK615" s="175"/>
      <c r="NZL615" s="175"/>
      <c r="NZM615" s="175"/>
      <c r="NZN615" s="175"/>
      <c r="NZO615" s="175"/>
      <c r="NZP615" s="175"/>
      <c r="NZQ615" s="175"/>
      <c r="NZR615" s="175"/>
      <c r="NZS615" s="175"/>
      <c r="NZT615" s="175"/>
      <c r="NZU615" s="175"/>
      <c r="NZV615" s="175"/>
      <c r="NZW615" s="175"/>
      <c r="NZX615" s="175"/>
      <c r="NZY615" s="175"/>
      <c r="NZZ615" s="175"/>
      <c r="OAA615" s="175"/>
      <c r="OAB615" s="175"/>
      <c r="OAC615" s="175"/>
      <c r="OAD615" s="175"/>
      <c r="OAE615" s="175"/>
      <c r="OAF615" s="175"/>
      <c r="OAG615" s="175"/>
      <c r="OAH615" s="175"/>
      <c r="OAI615" s="175"/>
      <c r="OAJ615" s="175"/>
      <c r="OAK615" s="175"/>
      <c r="OAL615" s="175"/>
      <c r="OAM615" s="175"/>
      <c r="OAN615" s="175"/>
      <c r="OAO615" s="175"/>
      <c r="OAP615" s="175"/>
      <c r="OAQ615" s="175"/>
      <c r="OAR615" s="175"/>
      <c r="OAS615" s="175"/>
      <c r="OAT615" s="175"/>
      <c r="OAU615" s="175"/>
      <c r="OAV615" s="175"/>
      <c r="OAW615" s="175"/>
      <c r="OAX615" s="175"/>
      <c r="OAY615" s="175"/>
      <c r="OAZ615" s="175"/>
      <c r="OBA615" s="175"/>
      <c r="OBB615" s="175"/>
      <c r="OBC615" s="175"/>
      <c r="OBD615" s="175"/>
      <c r="OBE615" s="175"/>
      <c r="OBF615" s="175"/>
      <c r="OBG615" s="175"/>
      <c r="OBH615" s="175"/>
      <c r="OBI615" s="175"/>
      <c r="OBJ615" s="175"/>
      <c r="OBK615" s="175"/>
      <c r="OBL615" s="175"/>
      <c r="OBM615" s="175"/>
      <c r="OBN615" s="175"/>
      <c r="OBO615" s="175"/>
      <c r="OBP615" s="175"/>
      <c r="OBQ615" s="175"/>
      <c r="OBR615" s="175"/>
      <c r="OBS615" s="175"/>
      <c r="OBT615" s="175"/>
      <c r="OBU615" s="175"/>
      <c r="OBV615" s="175"/>
      <c r="OBW615" s="175"/>
      <c r="OBX615" s="175"/>
      <c r="OBY615" s="175"/>
      <c r="OBZ615" s="175"/>
      <c r="OCA615" s="175"/>
      <c r="OCB615" s="175"/>
      <c r="OCC615" s="175"/>
      <c r="OCD615" s="175"/>
      <c r="OCE615" s="175"/>
      <c r="OCF615" s="175"/>
      <c r="OCG615" s="175"/>
      <c r="OCH615" s="175"/>
      <c r="OCI615" s="175"/>
      <c r="OCJ615" s="175"/>
      <c r="OCK615" s="175"/>
      <c r="OCL615" s="175"/>
      <c r="OCM615" s="175"/>
      <c r="OCN615" s="175"/>
      <c r="OCO615" s="175"/>
      <c r="OCP615" s="175"/>
      <c r="OCQ615" s="175"/>
      <c r="OCR615" s="175"/>
      <c r="OCS615" s="175"/>
      <c r="OCT615" s="175"/>
      <c r="OCU615" s="175"/>
      <c r="OCV615" s="175"/>
      <c r="OCW615" s="175"/>
      <c r="OCX615" s="175"/>
      <c r="OCY615" s="175"/>
      <c r="OCZ615" s="175"/>
      <c r="ODA615" s="175"/>
      <c r="ODB615" s="175"/>
      <c r="ODC615" s="175"/>
      <c r="ODD615" s="175"/>
      <c r="ODE615" s="175"/>
      <c r="ODF615" s="175"/>
      <c r="ODG615" s="175"/>
      <c r="ODH615" s="175"/>
      <c r="ODI615" s="175"/>
      <c r="ODJ615" s="175"/>
      <c r="ODK615" s="175"/>
      <c r="ODL615" s="175"/>
      <c r="ODM615" s="175"/>
      <c r="ODN615" s="175"/>
      <c r="ODO615" s="175"/>
      <c r="ODP615" s="175"/>
      <c r="ODQ615" s="175"/>
      <c r="ODR615" s="175"/>
      <c r="ODS615" s="175"/>
      <c r="ODT615" s="175"/>
      <c r="ODU615" s="175"/>
      <c r="ODV615" s="175"/>
      <c r="ODW615" s="175"/>
      <c r="ODX615" s="175"/>
      <c r="ODY615" s="175"/>
      <c r="ODZ615" s="175"/>
      <c r="OEA615" s="175"/>
      <c r="OEB615" s="175"/>
      <c r="OEC615" s="175"/>
      <c r="OED615" s="175"/>
      <c r="OEE615" s="175"/>
      <c r="OEF615" s="175"/>
      <c r="OEG615" s="175"/>
      <c r="OEH615" s="175"/>
      <c r="OEI615" s="175"/>
      <c r="OEJ615" s="175"/>
      <c r="OEK615" s="175"/>
      <c r="OEL615" s="175"/>
      <c r="OEM615" s="175"/>
      <c r="OEN615" s="175"/>
      <c r="OEO615" s="175"/>
      <c r="OEP615" s="175"/>
      <c r="OEQ615" s="175"/>
      <c r="OER615" s="175"/>
      <c r="OES615" s="175"/>
      <c r="OET615" s="175"/>
      <c r="OEU615" s="175"/>
      <c r="OEV615" s="175"/>
      <c r="OEW615" s="175"/>
      <c r="OEX615" s="175"/>
      <c r="OEY615" s="175"/>
      <c r="OEZ615" s="175"/>
      <c r="OFA615" s="175"/>
      <c r="OFB615" s="175"/>
      <c r="OFC615" s="175"/>
      <c r="OFD615" s="175"/>
      <c r="OFE615" s="175"/>
      <c r="OFF615" s="175"/>
      <c r="OFG615" s="175"/>
      <c r="OFH615" s="175"/>
      <c r="OFI615" s="175"/>
      <c r="OFJ615" s="175"/>
      <c r="OFK615" s="175"/>
      <c r="OFL615" s="175"/>
      <c r="OFM615" s="175"/>
      <c r="OFN615" s="175"/>
      <c r="OFO615" s="175"/>
      <c r="OFP615" s="175"/>
      <c r="OFQ615" s="175"/>
      <c r="OFR615" s="175"/>
      <c r="OFS615" s="175"/>
      <c r="OFT615" s="175"/>
      <c r="OFU615" s="175"/>
      <c r="OFV615" s="175"/>
      <c r="OFW615" s="175"/>
      <c r="OFX615" s="175"/>
      <c r="OFY615" s="175"/>
      <c r="OFZ615" s="175"/>
      <c r="OGA615" s="175"/>
      <c r="OGB615" s="175"/>
      <c r="OGC615" s="175"/>
      <c r="OGD615" s="175"/>
      <c r="OGE615" s="175"/>
      <c r="OGF615" s="175"/>
      <c r="OGG615" s="175"/>
      <c r="OGH615" s="175"/>
      <c r="OGI615" s="175"/>
      <c r="OGJ615" s="175"/>
      <c r="OGK615" s="175"/>
      <c r="OGL615" s="175"/>
      <c r="OGM615" s="175"/>
      <c r="OGN615" s="175"/>
      <c r="OGO615" s="175"/>
      <c r="OGP615" s="175"/>
      <c r="OGQ615" s="175"/>
      <c r="OGR615" s="175"/>
      <c r="OGS615" s="175"/>
      <c r="OGT615" s="175"/>
      <c r="OGU615" s="175"/>
      <c r="OGV615" s="175"/>
      <c r="OGW615" s="175"/>
      <c r="OGX615" s="175"/>
      <c r="OGY615" s="175"/>
      <c r="OGZ615" s="175"/>
      <c r="OHA615" s="175"/>
      <c r="OHB615" s="175"/>
      <c r="OHC615" s="175"/>
      <c r="OHD615" s="175"/>
      <c r="OHE615" s="175"/>
      <c r="OHF615" s="175"/>
      <c r="OHG615" s="175"/>
      <c r="OHH615" s="175"/>
      <c r="OHI615" s="175"/>
      <c r="OHJ615" s="175"/>
      <c r="OHK615" s="175"/>
      <c r="OHL615" s="175"/>
      <c r="OHM615" s="175"/>
      <c r="OHN615" s="175"/>
      <c r="OHO615" s="175"/>
      <c r="OHP615" s="175"/>
      <c r="OHQ615" s="175"/>
      <c r="OHR615" s="175"/>
      <c r="OHS615" s="175"/>
      <c r="OHT615" s="175"/>
      <c r="OHU615" s="175"/>
      <c r="OHV615" s="175"/>
      <c r="OHW615" s="175"/>
      <c r="OHX615" s="175"/>
      <c r="OHY615" s="175"/>
      <c r="OHZ615" s="175"/>
      <c r="OIA615" s="175"/>
      <c r="OIB615" s="175"/>
      <c r="OIC615" s="175"/>
      <c r="OID615" s="175"/>
      <c r="OIE615" s="175"/>
      <c r="OIF615" s="175"/>
      <c r="OIG615" s="175"/>
      <c r="OIH615" s="175"/>
      <c r="OII615" s="175"/>
      <c r="OIJ615" s="175"/>
      <c r="OIK615" s="175"/>
      <c r="OIL615" s="175"/>
      <c r="OIM615" s="175"/>
      <c r="OIN615" s="175"/>
      <c r="OIO615" s="175"/>
      <c r="OIP615" s="175"/>
      <c r="OIQ615" s="175"/>
      <c r="OIR615" s="175"/>
      <c r="OIS615" s="175"/>
      <c r="OIT615" s="175"/>
      <c r="OIU615" s="175"/>
      <c r="OIV615" s="175"/>
      <c r="OIW615" s="175"/>
      <c r="OIX615" s="175"/>
      <c r="OIY615" s="175"/>
      <c r="OIZ615" s="175"/>
      <c r="OJA615" s="175"/>
      <c r="OJB615" s="175"/>
      <c r="OJC615" s="175"/>
      <c r="OJD615" s="175"/>
      <c r="OJE615" s="175"/>
      <c r="OJF615" s="175"/>
      <c r="OJG615" s="175"/>
      <c r="OJH615" s="175"/>
      <c r="OJI615" s="175"/>
      <c r="OJJ615" s="175"/>
      <c r="OJK615" s="175"/>
      <c r="OJL615" s="175"/>
      <c r="OJM615" s="175"/>
      <c r="OJN615" s="175"/>
      <c r="OJO615" s="175"/>
      <c r="OJP615" s="175"/>
      <c r="OJQ615" s="175"/>
      <c r="OJR615" s="175"/>
      <c r="OJS615" s="175"/>
      <c r="OJT615" s="175"/>
      <c r="OJU615" s="175"/>
      <c r="OJV615" s="175"/>
      <c r="OJW615" s="175"/>
      <c r="OJX615" s="175"/>
      <c r="OJY615" s="175"/>
      <c r="OJZ615" s="175"/>
      <c r="OKA615" s="175"/>
      <c r="OKB615" s="175"/>
      <c r="OKC615" s="175"/>
      <c r="OKD615" s="175"/>
      <c r="OKE615" s="175"/>
      <c r="OKF615" s="175"/>
      <c r="OKG615" s="175"/>
      <c r="OKH615" s="175"/>
      <c r="OKI615" s="175"/>
      <c r="OKJ615" s="175"/>
      <c r="OKK615" s="175"/>
      <c r="OKL615" s="175"/>
      <c r="OKM615" s="175"/>
      <c r="OKN615" s="175"/>
      <c r="OKO615" s="175"/>
      <c r="OKP615" s="175"/>
      <c r="OKQ615" s="175"/>
      <c r="OKR615" s="175"/>
      <c r="OKS615" s="175"/>
      <c r="OKT615" s="175"/>
      <c r="OKU615" s="175"/>
      <c r="OKV615" s="175"/>
      <c r="OKW615" s="175"/>
      <c r="OKX615" s="175"/>
      <c r="OKY615" s="175"/>
      <c r="OKZ615" s="175"/>
      <c r="OLA615" s="175"/>
      <c r="OLB615" s="175"/>
      <c r="OLC615" s="175"/>
      <c r="OLD615" s="175"/>
      <c r="OLE615" s="175"/>
      <c r="OLF615" s="175"/>
      <c r="OLG615" s="175"/>
      <c r="OLH615" s="175"/>
      <c r="OLI615" s="175"/>
      <c r="OLJ615" s="175"/>
      <c r="OLK615" s="175"/>
      <c r="OLL615" s="175"/>
      <c r="OLM615" s="175"/>
      <c r="OLN615" s="175"/>
      <c r="OLO615" s="175"/>
      <c r="OLP615" s="175"/>
      <c r="OLQ615" s="175"/>
      <c r="OLR615" s="175"/>
      <c r="OLS615" s="175"/>
      <c r="OLT615" s="175"/>
      <c r="OLU615" s="175"/>
      <c r="OLV615" s="175"/>
      <c r="OLW615" s="175"/>
      <c r="OLX615" s="175"/>
      <c r="OLY615" s="175"/>
      <c r="OLZ615" s="175"/>
      <c r="OMA615" s="175"/>
      <c r="OMB615" s="175"/>
      <c r="OMC615" s="175"/>
      <c r="OMD615" s="175"/>
      <c r="OME615" s="175"/>
      <c r="OMF615" s="175"/>
      <c r="OMG615" s="175"/>
      <c r="OMH615" s="175"/>
      <c r="OMI615" s="175"/>
      <c r="OMJ615" s="175"/>
      <c r="OMK615" s="175"/>
      <c r="OML615" s="175"/>
      <c r="OMM615" s="175"/>
      <c r="OMN615" s="175"/>
      <c r="OMO615" s="175"/>
      <c r="OMP615" s="175"/>
      <c r="OMQ615" s="175"/>
      <c r="OMR615" s="175"/>
      <c r="OMS615" s="175"/>
      <c r="OMT615" s="175"/>
      <c r="OMU615" s="175"/>
      <c r="OMV615" s="175"/>
      <c r="OMW615" s="175"/>
      <c r="OMX615" s="175"/>
      <c r="OMY615" s="175"/>
      <c r="OMZ615" s="175"/>
      <c r="ONA615" s="175"/>
      <c r="ONB615" s="175"/>
      <c r="ONC615" s="175"/>
      <c r="OND615" s="175"/>
      <c r="ONE615" s="175"/>
      <c r="ONF615" s="175"/>
      <c r="ONG615" s="175"/>
      <c r="ONH615" s="175"/>
      <c r="ONI615" s="175"/>
      <c r="ONJ615" s="175"/>
      <c r="ONK615" s="175"/>
      <c r="ONL615" s="175"/>
      <c r="ONM615" s="175"/>
      <c r="ONN615" s="175"/>
      <c r="ONO615" s="175"/>
      <c r="ONP615" s="175"/>
      <c r="ONQ615" s="175"/>
      <c r="ONR615" s="175"/>
      <c r="ONS615" s="175"/>
      <c r="ONT615" s="175"/>
      <c r="ONU615" s="175"/>
      <c r="ONV615" s="175"/>
      <c r="ONW615" s="175"/>
      <c r="ONX615" s="175"/>
      <c r="ONY615" s="175"/>
      <c r="ONZ615" s="175"/>
      <c r="OOA615" s="175"/>
      <c r="OOB615" s="175"/>
      <c r="OOC615" s="175"/>
      <c r="OOD615" s="175"/>
      <c r="OOE615" s="175"/>
      <c r="OOF615" s="175"/>
      <c r="OOG615" s="175"/>
      <c r="OOH615" s="175"/>
      <c r="OOI615" s="175"/>
      <c r="OOJ615" s="175"/>
      <c r="OOK615" s="175"/>
      <c r="OOL615" s="175"/>
      <c r="OOM615" s="175"/>
      <c r="OON615" s="175"/>
      <c r="OOO615" s="175"/>
      <c r="OOP615" s="175"/>
      <c r="OOQ615" s="175"/>
      <c r="OOR615" s="175"/>
      <c r="OOS615" s="175"/>
      <c r="OOT615" s="175"/>
      <c r="OOU615" s="175"/>
      <c r="OOV615" s="175"/>
      <c r="OOW615" s="175"/>
      <c r="OOX615" s="175"/>
      <c r="OOY615" s="175"/>
      <c r="OOZ615" s="175"/>
      <c r="OPA615" s="175"/>
      <c r="OPB615" s="175"/>
      <c r="OPC615" s="175"/>
      <c r="OPD615" s="175"/>
      <c r="OPE615" s="175"/>
      <c r="OPF615" s="175"/>
      <c r="OPG615" s="175"/>
      <c r="OPH615" s="175"/>
      <c r="OPI615" s="175"/>
      <c r="OPJ615" s="175"/>
      <c r="OPK615" s="175"/>
      <c r="OPL615" s="175"/>
      <c r="OPM615" s="175"/>
      <c r="OPN615" s="175"/>
      <c r="OPO615" s="175"/>
      <c r="OPP615" s="175"/>
      <c r="OPQ615" s="175"/>
      <c r="OPR615" s="175"/>
      <c r="OPS615" s="175"/>
      <c r="OPT615" s="175"/>
      <c r="OPU615" s="175"/>
      <c r="OPV615" s="175"/>
      <c r="OPW615" s="175"/>
      <c r="OPX615" s="175"/>
      <c r="OPY615" s="175"/>
      <c r="OPZ615" s="175"/>
      <c r="OQA615" s="175"/>
      <c r="OQB615" s="175"/>
      <c r="OQC615" s="175"/>
      <c r="OQD615" s="175"/>
      <c r="OQE615" s="175"/>
      <c r="OQF615" s="175"/>
      <c r="OQG615" s="175"/>
      <c r="OQH615" s="175"/>
      <c r="OQI615" s="175"/>
      <c r="OQJ615" s="175"/>
      <c r="OQK615" s="175"/>
      <c r="OQL615" s="175"/>
      <c r="OQM615" s="175"/>
      <c r="OQN615" s="175"/>
      <c r="OQO615" s="175"/>
      <c r="OQP615" s="175"/>
      <c r="OQQ615" s="175"/>
      <c r="OQR615" s="175"/>
      <c r="OQS615" s="175"/>
      <c r="OQT615" s="175"/>
      <c r="OQU615" s="175"/>
      <c r="OQV615" s="175"/>
      <c r="OQW615" s="175"/>
      <c r="OQX615" s="175"/>
      <c r="OQY615" s="175"/>
      <c r="OQZ615" s="175"/>
      <c r="ORA615" s="175"/>
      <c r="ORB615" s="175"/>
      <c r="ORC615" s="175"/>
      <c r="ORD615" s="175"/>
      <c r="ORE615" s="175"/>
      <c r="ORF615" s="175"/>
      <c r="ORG615" s="175"/>
      <c r="ORH615" s="175"/>
      <c r="ORI615" s="175"/>
      <c r="ORJ615" s="175"/>
      <c r="ORK615" s="175"/>
      <c r="ORL615" s="175"/>
      <c r="ORM615" s="175"/>
      <c r="ORN615" s="175"/>
      <c r="ORO615" s="175"/>
      <c r="ORP615" s="175"/>
      <c r="ORQ615" s="175"/>
      <c r="ORR615" s="175"/>
      <c r="ORS615" s="175"/>
      <c r="ORT615" s="175"/>
      <c r="ORU615" s="175"/>
      <c r="ORV615" s="175"/>
      <c r="ORW615" s="175"/>
      <c r="ORX615" s="175"/>
      <c r="ORY615" s="175"/>
      <c r="ORZ615" s="175"/>
      <c r="OSA615" s="175"/>
      <c r="OSB615" s="175"/>
      <c r="OSC615" s="175"/>
      <c r="OSD615" s="175"/>
      <c r="OSE615" s="175"/>
      <c r="OSF615" s="175"/>
      <c r="OSG615" s="175"/>
      <c r="OSH615" s="175"/>
      <c r="OSI615" s="175"/>
      <c r="OSJ615" s="175"/>
      <c r="OSK615" s="175"/>
      <c r="OSL615" s="175"/>
      <c r="OSM615" s="175"/>
      <c r="OSN615" s="175"/>
      <c r="OSO615" s="175"/>
      <c r="OSP615" s="175"/>
      <c r="OSQ615" s="175"/>
      <c r="OSR615" s="175"/>
      <c r="OSS615" s="175"/>
      <c r="OST615" s="175"/>
      <c r="OSU615" s="175"/>
      <c r="OSV615" s="175"/>
      <c r="OSW615" s="175"/>
      <c r="OSX615" s="175"/>
      <c r="OSY615" s="175"/>
      <c r="OSZ615" s="175"/>
      <c r="OTA615" s="175"/>
      <c r="OTB615" s="175"/>
      <c r="OTC615" s="175"/>
      <c r="OTD615" s="175"/>
      <c r="OTE615" s="175"/>
      <c r="OTF615" s="175"/>
      <c r="OTG615" s="175"/>
      <c r="OTH615" s="175"/>
      <c r="OTI615" s="175"/>
      <c r="OTJ615" s="175"/>
      <c r="OTK615" s="175"/>
      <c r="OTL615" s="175"/>
      <c r="OTM615" s="175"/>
      <c r="OTN615" s="175"/>
      <c r="OTO615" s="175"/>
      <c r="OTP615" s="175"/>
      <c r="OTQ615" s="175"/>
      <c r="OTR615" s="175"/>
      <c r="OTS615" s="175"/>
      <c r="OTT615" s="175"/>
      <c r="OTU615" s="175"/>
      <c r="OTV615" s="175"/>
      <c r="OTW615" s="175"/>
      <c r="OTX615" s="175"/>
      <c r="OTY615" s="175"/>
      <c r="OTZ615" s="175"/>
      <c r="OUA615" s="175"/>
      <c r="OUB615" s="175"/>
      <c r="OUC615" s="175"/>
      <c r="OUD615" s="175"/>
      <c r="OUE615" s="175"/>
      <c r="OUF615" s="175"/>
      <c r="OUG615" s="175"/>
      <c r="OUH615" s="175"/>
      <c r="OUI615" s="175"/>
      <c r="OUJ615" s="175"/>
      <c r="OUK615" s="175"/>
      <c r="OUL615" s="175"/>
      <c r="OUM615" s="175"/>
      <c r="OUN615" s="175"/>
      <c r="OUO615" s="175"/>
      <c r="OUP615" s="175"/>
      <c r="OUQ615" s="175"/>
      <c r="OUR615" s="175"/>
      <c r="OUS615" s="175"/>
      <c r="OUT615" s="175"/>
      <c r="OUU615" s="175"/>
      <c r="OUV615" s="175"/>
      <c r="OUW615" s="175"/>
      <c r="OUX615" s="175"/>
      <c r="OUY615" s="175"/>
      <c r="OUZ615" s="175"/>
      <c r="OVA615" s="175"/>
      <c r="OVB615" s="175"/>
      <c r="OVC615" s="175"/>
      <c r="OVD615" s="175"/>
      <c r="OVE615" s="175"/>
      <c r="OVF615" s="175"/>
      <c r="OVG615" s="175"/>
      <c r="OVH615" s="175"/>
      <c r="OVI615" s="175"/>
      <c r="OVJ615" s="175"/>
      <c r="OVK615" s="175"/>
      <c r="OVL615" s="175"/>
      <c r="OVM615" s="175"/>
      <c r="OVN615" s="175"/>
      <c r="OVO615" s="175"/>
      <c r="OVP615" s="175"/>
      <c r="OVQ615" s="175"/>
      <c r="OVR615" s="175"/>
      <c r="OVS615" s="175"/>
      <c r="OVT615" s="175"/>
      <c r="OVU615" s="175"/>
      <c r="OVV615" s="175"/>
      <c r="OVW615" s="175"/>
      <c r="OVX615" s="175"/>
      <c r="OVY615" s="175"/>
      <c r="OVZ615" s="175"/>
      <c r="OWA615" s="175"/>
      <c r="OWB615" s="175"/>
      <c r="OWC615" s="175"/>
      <c r="OWD615" s="175"/>
      <c r="OWE615" s="175"/>
      <c r="OWF615" s="175"/>
      <c r="OWG615" s="175"/>
      <c r="OWH615" s="175"/>
      <c r="OWI615" s="175"/>
      <c r="OWJ615" s="175"/>
      <c r="OWK615" s="175"/>
      <c r="OWL615" s="175"/>
      <c r="OWM615" s="175"/>
      <c r="OWN615" s="175"/>
      <c r="OWO615" s="175"/>
      <c r="OWP615" s="175"/>
      <c r="OWQ615" s="175"/>
      <c r="OWR615" s="175"/>
      <c r="OWS615" s="175"/>
      <c r="OWT615" s="175"/>
      <c r="OWU615" s="175"/>
      <c r="OWV615" s="175"/>
      <c r="OWW615" s="175"/>
      <c r="OWX615" s="175"/>
      <c r="OWY615" s="175"/>
      <c r="OWZ615" s="175"/>
      <c r="OXA615" s="175"/>
      <c r="OXB615" s="175"/>
      <c r="OXC615" s="175"/>
      <c r="OXD615" s="175"/>
      <c r="OXE615" s="175"/>
      <c r="OXF615" s="175"/>
      <c r="OXG615" s="175"/>
      <c r="OXH615" s="175"/>
      <c r="OXI615" s="175"/>
      <c r="OXJ615" s="175"/>
      <c r="OXK615" s="175"/>
      <c r="OXL615" s="175"/>
      <c r="OXM615" s="175"/>
      <c r="OXN615" s="175"/>
      <c r="OXO615" s="175"/>
      <c r="OXP615" s="175"/>
      <c r="OXQ615" s="175"/>
      <c r="OXR615" s="175"/>
      <c r="OXS615" s="175"/>
      <c r="OXT615" s="175"/>
      <c r="OXU615" s="175"/>
      <c r="OXV615" s="175"/>
      <c r="OXW615" s="175"/>
      <c r="OXX615" s="175"/>
      <c r="OXY615" s="175"/>
      <c r="OXZ615" s="175"/>
      <c r="OYA615" s="175"/>
      <c r="OYB615" s="175"/>
      <c r="OYC615" s="175"/>
      <c r="OYD615" s="175"/>
      <c r="OYE615" s="175"/>
      <c r="OYF615" s="175"/>
      <c r="OYG615" s="175"/>
      <c r="OYH615" s="175"/>
      <c r="OYI615" s="175"/>
      <c r="OYJ615" s="175"/>
      <c r="OYK615" s="175"/>
      <c r="OYL615" s="175"/>
      <c r="OYM615" s="175"/>
      <c r="OYN615" s="175"/>
      <c r="OYO615" s="175"/>
      <c r="OYP615" s="175"/>
      <c r="OYQ615" s="175"/>
      <c r="OYR615" s="175"/>
      <c r="OYS615" s="175"/>
      <c r="OYT615" s="175"/>
      <c r="OYU615" s="175"/>
      <c r="OYV615" s="175"/>
      <c r="OYW615" s="175"/>
      <c r="OYX615" s="175"/>
      <c r="OYY615" s="175"/>
      <c r="OYZ615" s="175"/>
      <c r="OZA615" s="175"/>
      <c r="OZB615" s="175"/>
      <c r="OZC615" s="175"/>
      <c r="OZD615" s="175"/>
      <c r="OZE615" s="175"/>
      <c r="OZF615" s="175"/>
      <c r="OZG615" s="175"/>
      <c r="OZH615" s="175"/>
      <c r="OZI615" s="175"/>
      <c r="OZJ615" s="175"/>
      <c r="OZK615" s="175"/>
      <c r="OZL615" s="175"/>
      <c r="OZM615" s="175"/>
      <c r="OZN615" s="175"/>
      <c r="OZO615" s="175"/>
      <c r="OZP615" s="175"/>
      <c r="OZQ615" s="175"/>
      <c r="OZR615" s="175"/>
      <c r="OZS615" s="175"/>
      <c r="OZT615" s="175"/>
      <c r="OZU615" s="175"/>
      <c r="OZV615" s="175"/>
      <c r="OZW615" s="175"/>
      <c r="OZX615" s="175"/>
      <c r="OZY615" s="175"/>
      <c r="OZZ615" s="175"/>
      <c r="PAA615" s="175"/>
      <c r="PAB615" s="175"/>
      <c r="PAC615" s="175"/>
      <c r="PAD615" s="175"/>
      <c r="PAE615" s="175"/>
      <c r="PAF615" s="175"/>
      <c r="PAG615" s="175"/>
      <c r="PAH615" s="175"/>
      <c r="PAI615" s="175"/>
      <c r="PAJ615" s="175"/>
      <c r="PAK615" s="175"/>
      <c r="PAL615" s="175"/>
      <c r="PAM615" s="175"/>
      <c r="PAN615" s="175"/>
      <c r="PAO615" s="175"/>
      <c r="PAP615" s="175"/>
      <c r="PAQ615" s="175"/>
      <c r="PAR615" s="175"/>
      <c r="PAS615" s="175"/>
      <c r="PAT615" s="175"/>
      <c r="PAU615" s="175"/>
      <c r="PAV615" s="175"/>
      <c r="PAW615" s="175"/>
      <c r="PAX615" s="175"/>
      <c r="PAY615" s="175"/>
      <c r="PAZ615" s="175"/>
      <c r="PBA615" s="175"/>
      <c r="PBB615" s="175"/>
      <c r="PBC615" s="175"/>
      <c r="PBD615" s="175"/>
      <c r="PBE615" s="175"/>
      <c r="PBF615" s="175"/>
      <c r="PBG615" s="175"/>
      <c r="PBH615" s="175"/>
      <c r="PBI615" s="175"/>
      <c r="PBJ615" s="175"/>
      <c r="PBK615" s="175"/>
      <c r="PBL615" s="175"/>
      <c r="PBM615" s="175"/>
      <c r="PBN615" s="175"/>
      <c r="PBO615" s="175"/>
      <c r="PBP615" s="175"/>
      <c r="PBQ615" s="175"/>
      <c r="PBR615" s="175"/>
      <c r="PBS615" s="175"/>
      <c r="PBT615" s="175"/>
      <c r="PBU615" s="175"/>
      <c r="PBV615" s="175"/>
      <c r="PBW615" s="175"/>
      <c r="PBX615" s="175"/>
      <c r="PBY615" s="175"/>
      <c r="PBZ615" s="175"/>
      <c r="PCA615" s="175"/>
      <c r="PCB615" s="175"/>
      <c r="PCC615" s="175"/>
      <c r="PCD615" s="175"/>
      <c r="PCE615" s="175"/>
      <c r="PCF615" s="175"/>
      <c r="PCG615" s="175"/>
      <c r="PCH615" s="175"/>
      <c r="PCI615" s="175"/>
      <c r="PCJ615" s="175"/>
      <c r="PCK615" s="175"/>
      <c r="PCL615" s="175"/>
      <c r="PCM615" s="175"/>
      <c r="PCN615" s="175"/>
      <c r="PCO615" s="175"/>
      <c r="PCP615" s="175"/>
      <c r="PCQ615" s="175"/>
      <c r="PCR615" s="175"/>
      <c r="PCS615" s="175"/>
      <c r="PCT615" s="175"/>
      <c r="PCU615" s="175"/>
      <c r="PCV615" s="175"/>
      <c r="PCW615" s="175"/>
      <c r="PCX615" s="175"/>
      <c r="PCY615" s="175"/>
      <c r="PCZ615" s="175"/>
      <c r="PDA615" s="175"/>
      <c r="PDB615" s="175"/>
      <c r="PDC615" s="175"/>
      <c r="PDD615" s="175"/>
      <c r="PDE615" s="175"/>
      <c r="PDF615" s="175"/>
      <c r="PDG615" s="175"/>
      <c r="PDH615" s="175"/>
      <c r="PDI615" s="175"/>
      <c r="PDJ615" s="175"/>
      <c r="PDK615" s="175"/>
      <c r="PDL615" s="175"/>
      <c r="PDM615" s="175"/>
      <c r="PDN615" s="175"/>
      <c r="PDO615" s="175"/>
      <c r="PDP615" s="175"/>
      <c r="PDQ615" s="175"/>
      <c r="PDR615" s="175"/>
      <c r="PDS615" s="175"/>
      <c r="PDT615" s="175"/>
      <c r="PDU615" s="175"/>
      <c r="PDV615" s="175"/>
      <c r="PDW615" s="175"/>
      <c r="PDX615" s="175"/>
      <c r="PDY615" s="175"/>
      <c r="PDZ615" s="175"/>
      <c r="PEA615" s="175"/>
      <c r="PEB615" s="175"/>
      <c r="PEC615" s="175"/>
      <c r="PED615" s="175"/>
      <c r="PEE615" s="175"/>
      <c r="PEF615" s="175"/>
      <c r="PEG615" s="175"/>
      <c r="PEH615" s="175"/>
      <c r="PEI615" s="175"/>
      <c r="PEJ615" s="175"/>
      <c r="PEK615" s="175"/>
      <c r="PEL615" s="175"/>
      <c r="PEM615" s="175"/>
      <c r="PEN615" s="175"/>
      <c r="PEO615" s="175"/>
      <c r="PEP615" s="175"/>
      <c r="PEQ615" s="175"/>
      <c r="PER615" s="175"/>
      <c r="PES615" s="175"/>
      <c r="PET615" s="175"/>
      <c r="PEU615" s="175"/>
      <c r="PEV615" s="175"/>
      <c r="PEW615" s="175"/>
      <c r="PEX615" s="175"/>
      <c r="PEY615" s="175"/>
      <c r="PEZ615" s="175"/>
      <c r="PFA615" s="175"/>
      <c r="PFB615" s="175"/>
      <c r="PFC615" s="175"/>
      <c r="PFD615" s="175"/>
      <c r="PFE615" s="175"/>
      <c r="PFF615" s="175"/>
      <c r="PFG615" s="175"/>
      <c r="PFH615" s="175"/>
      <c r="PFI615" s="175"/>
      <c r="PFJ615" s="175"/>
      <c r="PFK615" s="175"/>
      <c r="PFL615" s="175"/>
      <c r="PFM615" s="175"/>
      <c r="PFN615" s="175"/>
      <c r="PFO615" s="175"/>
      <c r="PFP615" s="175"/>
      <c r="PFQ615" s="175"/>
      <c r="PFR615" s="175"/>
      <c r="PFS615" s="175"/>
      <c r="PFT615" s="175"/>
      <c r="PFU615" s="175"/>
      <c r="PFV615" s="175"/>
      <c r="PFW615" s="175"/>
      <c r="PFX615" s="175"/>
      <c r="PFY615" s="175"/>
      <c r="PFZ615" s="175"/>
      <c r="PGA615" s="175"/>
      <c r="PGB615" s="175"/>
      <c r="PGC615" s="175"/>
      <c r="PGD615" s="175"/>
      <c r="PGE615" s="175"/>
      <c r="PGF615" s="175"/>
      <c r="PGG615" s="175"/>
      <c r="PGH615" s="175"/>
      <c r="PGI615" s="175"/>
      <c r="PGJ615" s="175"/>
      <c r="PGK615" s="175"/>
      <c r="PGL615" s="175"/>
      <c r="PGM615" s="175"/>
      <c r="PGN615" s="175"/>
      <c r="PGO615" s="175"/>
      <c r="PGP615" s="175"/>
      <c r="PGQ615" s="175"/>
      <c r="PGR615" s="175"/>
      <c r="PGS615" s="175"/>
      <c r="PGT615" s="175"/>
      <c r="PGU615" s="175"/>
      <c r="PGV615" s="175"/>
      <c r="PGW615" s="175"/>
      <c r="PGX615" s="175"/>
      <c r="PGY615" s="175"/>
      <c r="PGZ615" s="175"/>
      <c r="PHA615" s="175"/>
      <c r="PHB615" s="175"/>
      <c r="PHC615" s="175"/>
      <c r="PHD615" s="175"/>
      <c r="PHE615" s="175"/>
      <c r="PHF615" s="175"/>
      <c r="PHG615" s="175"/>
      <c r="PHH615" s="175"/>
      <c r="PHI615" s="175"/>
      <c r="PHJ615" s="175"/>
      <c r="PHK615" s="175"/>
      <c r="PHL615" s="175"/>
      <c r="PHM615" s="175"/>
      <c r="PHN615" s="175"/>
      <c r="PHO615" s="175"/>
      <c r="PHP615" s="175"/>
      <c r="PHQ615" s="175"/>
      <c r="PHR615" s="175"/>
      <c r="PHS615" s="175"/>
      <c r="PHT615" s="175"/>
      <c r="PHU615" s="175"/>
      <c r="PHV615" s="175"/>
      <c r="PHW615" s="175"/>
      <c r="PHX615" s="175"/>
      <c r="PHY615" s="175"/>
      <c r="PHZ615" s="175"/>
      <c r="PIA615" s="175"/>
      <c r="PIB615" s="175"/>
      <c r="PIC615" s="175"/>
      <c r="PID615" s="175"/>
      <c r="PIE615" s="175"/>
      <c r="PIF615" s="175"/>
      <c r="PIG615" s="175"/>
      <c r="PIH615" s="175"/>
      <c r="PII615" s="175"/>
      <c r="PIJ615" s="175"/>
      <c r="PIK615" s="175"/>
      <c r="PIL615" s="175"/>
      <c r="PIM615" s="175"/>
      <c r="PIN615" s="175"/>
      <c r="PIO615" s="175"/>
      <c r="PIP615" s="175"/>
      <c r="PIQ615" s="175"/>
      <c r="PIR615" s="175"/>
      <c r="PIS615" s="175"/>
      <c r="PIT615" s="175"/>
      <c r="PIU615" s="175"/>
      <c r="PIV615" s="175"/>
      <c r="PIW615" s="175"/>
      <c r="PIX615" s="175"/>
      <c r="PIY615" s="175"/>
      <c r="PIZ615" s="175"/>
      <c r="PJA615" s="175"/>
      <c r="PJB615" s="175"/>
      <c r="PJC615" s="175"/>
      <c r="PJD615" s="175"/>
      <c r="PJE615" s="175"/>
      <c r="PJF615" s="175"/>
      <c r="PJG615" s="175"/>
      <c r="PJH615" s="175"/>
      <c r="PJI615" s="175"/>
      <c r="PJJ615" s="175"/>
      <c r="PJK615" s="175"/>
      <c r="PJL615" s="175"/>
      <c r="PJM615" s="175"/>
      <c r="PJN615" s="175"/>
      <c r="PJO615" s="175"/>
      <c r="PJP615" s="175"/>
      <c r="PJQ615" s="175"/>
      <c r="PJR615" s="175"/>
      <c r="PJS615" s="175"/>
      <c r="PJT615" s="175"/>
      <c r="PJU615" s="175"/>
      <c r="PJV615" s="175"/>
      <c r="PJW615" s="175"/>
      <c r="PJX615" s="175"/>
      <c r="PJY615" s="175"/>
      <c r="PJZ615" s="175"/>
      <c r="PKA615" s="175"/>
      <c r="PKB615" s="175"/>
      <c r="PKC615" s="175"/>
      <c r="PKD615" s="175"/>
      <c r="PKE615" s="175"/>
      <c r="PKF615" s="175"/>
      <c r="PKG615" s="175"/>
      <c r="PKH615" s="175"/>
      <c r="PKI615" s="175"/>
      <c r="PKJ615" s="175"/>
      <c r="PKK615" s="175"/>
      <c r="PKL615" s="175"/>
      <c r="PKM615" s="175"/>
      <c r="PKN615" s="175"/>
      <c r="PKO615" s="175"/>
      <c r="PKP615" s="175"/>
      <c r="PKQ615" s="175"/>
      <c r="PKR615" s="175"/>
      <c r="PKS615" s="175"/>
      <c r="PKT615" s="175"/>
      <c r="PKU615" s="175"/>
      <c r="PKV615" s="175"/>
      <c r="PKW615" s="175"/>
      <c r="PKX615" s="175"/>
      <c r="PKY615" s="175"/>
      <c r="PKZ615" s="175"/>
      <c r="PLA615" s="175"/>
      <c r="PLB615" s="175"/>
      <c r="PLC615" s="175"/>
      <c r="PLD615" s="175"/>
      <c r="PLE615" s="175"/>
      <c r="PLF615" s="175"/>
      <c r="PLG615" s="175"/>
      <c r="PLH615" s="175"/>
      <c r="PLI615" s="175"/>
      <c r="PLJ615" s="175"/>
      <c r="PLK615" s="175"/>
      <c r="PLL615" s="175"/>
      <c r="PLM615" s="175"/>
      <c r="PLN615" s="175"/>
      <c r="PLO615" s="175"/>
      <c r="PLP615" s="175"/>
      <c r="PLQ615" s="175"/>
      <c r="PLR615" s="175"/>
      <c r="PLS615" s="175"/>
      <c r="PLT615" s="175"/>
      <c r="PLU615" s="175"/>
      <c r="PLV615" s="175"/>
      <c r="PLW615" s="175"/>
      <c r="PLX615" s="175"/>
      <c r="PLY615" s="175"/>
      <c r="PLZ615" s="175"/>
      <c r="PMA615" s="175"/>
      <c r="PMB615" s="175"/>
      <c r="PMC615" s="175"/>
      <c r="PMD615" s="175"/>
      <c r="PME615" s="175"/>
      <c r="PMF615" s="175"/>
      <c r="PMG615" s="175"/>
      <c r="PMH615" s="175"/>
      <c r="PMI615" s="175"/>
      <c r="PMJ615" s="175"/>
      <c r="PMK615" s="175"/>
      <c r="PML615" s="175"/>
      <c r="PMM615" s="175"/>
      <c r="PMN615" s="175"/>
      <c r="PMO615" s="175"/>
      <c r="PMP615" s="175"/>
      <c r="PMQ615" s="175"/>
      <c r="PMR615" s="175"/>
      <c r="PMS615" s="175"/>
      <c r="PMT615" s="175"/>
      <c r="PMU615" s="175"/>
      <c r="PMV615" s="175"/>
      <c r="PMW615" s="175"/>
      <c r="PMX615" s="175"/>
      <c r="PMY615" s="175"/>
      <c r="PMZ615" s="175"/>
      <c r="PNA615" s="175"/>
      <c r="PNB615" s="175"/>
      <c r="PNC615" s="175"/>
      <c r="PND615" s="175"/>
      <c r="PNE615" s="175"/>
      <c r="PNF615" s="175"/>
      <c r="PNG615" s="175"/>
      <c r="PNH615" s="175"/>
      <c r="PNI615" s="175"/>
      <c r="PNJ615" s="175"/>
      <c r="PNK615" s="175"/>
      <c r="PNL615" s="175"/>
      <c r="PNM615" s="175"/>
      <c r="PNN615" s="175"/>
      <c r="PNO615" s="175"/>
      <c r="PNP615" s="175"/>
      <c r="PNQ615" s="175"/>
      <c r="PNR615" s="175"/>
      <c r="PNS615" s="175"/>
      <c r="PNT615" s="175"/>
      <c r="PNU615" s="175"/>
      <c r="PNV615" s="175"/>
      <c r="PNW615" s="175"/>
      <c r="PNX615" s="175"/>
      <c r="PNY615" s="175"/>
      <c r="PNZ615" s="175"/>
      <c r="POA615" s="175"/>
      <c r="POB615" s="175"/>
      <c r="POC615" s="175"/>
      <c r="POD615" s="175"/>
      <c r="POE615" s="175"/>
      <c r="POF615" s="175"/>
      <c r="POG615" s="175"/>
      <c r="POH615" s="175"/>
      <c r="POI615" s="175"/>
      <c r="POJ615" s="175"/>
      <c r="POK615" s="175"/>
      <c r="POL615" s="175"/>
      <c r="POM615" s="175"/>
      <c r="PON615" s="175"/>
      <c r="POO615" s="175"/>
      <c r="POP615" s="175"/>
      <c r="POQ615" s="175"/>
      <c r="POR615" s="175"/>
      <c r="POS615" s="175"/>
      <c r="POT615" s="175"/>
      <c r="POU615" s="175"/>
      <c r="POV615" s="175"/>
      <c r="POW615" s="175"/>
      <c r="POX615" s="175"/>
      <c r="POY615" s="175"/>
      <c r="POZ615" s="175"/>
      <c r="PPA615" s="175"/>
      <c r="PPB615" s="175"/>
      <c r="PPC615" s="175"/>
      <c r="PPD615" s="175"/>
      <c r="PPE615" s="175"/>
      <c r="PPF615" s="175"/>
      <c r="PPG615" s="175"/>
      <c r="PPH615" s="175"/>
      <c r="PPI615" s="175"/>
      <c r="PPJ615" s="175"/>
      <c r="PPK615" s="175"/>
      <c r="PPL615" s="175"/>
      <c r="PPM615" s="175"/>
      <c r="PPN615" s="175"/>
      <c r="PPO615" s="175"/>
      <c r="PPP615" s="175"/>
      <c r="PPQ615" s="175"/>
      <c r="PPR615" s="175"/>
      <c r="PPS615" s="175"/>
      <c r="PPT615" s="175"/>
      <c r="PPU615" s="175"/>
      <c r="PPV615" s="175"/>
      <c r="PPW615" s="175"/>
      <c r="PPX615" s="175"/>
      <c r="PPY615" s="175"/>
      <c r="PPZ615" s="175"/>
      <c r="PQA615" s="175"/>
      <c r="PQB615" s="175"/>
      <c r="PQC615" s="175"/>
      <c r="PQD615" s="175"/>
      <c r="PQE615" s="175"/>
      <c r="PQF615" s="175"/>
      <c r="PQG615" s="175"/>
      <c r="PQH615" s="175"/>
      <c r="PQI615" s="175"/>
      <c r="PQJ615" s="175"/>
      <c r="PQK615" s="175"/>
      <c r="PQL615" s="175"/>
      <c r="PQM615" s="175"/>
      <c r="PQN615" s="175"/>
      <c r="PQO615" s="175"/>
      <c r="PQP615" s="175"/>
      <c r="PQQ615" s="175"/>
      <c r="PQR615" s="175"/>
      <c r="PQS615" s="175"/>
      <c r="PQT615" s="175"/>
      <c r="PQU615" s="175"/>
      <c r="PQV615" s="175"/>
      <c r="PQW615" s="175"/>
      <c r="PQX615" s="175"/>
      <c r="PQY615" s="175"/>
      <c r="PQZ615" s="175"/>
      <c r="PRA615" s="175"/>
      <c r="PRB615" s="175"/>
      <c r="PRC615" s="175"/>
      <c r="PRD615" s="175"/>
      <c r="PRE615" s="175"/>
      <c r="PRF615" s="175"/>
      <c r="PRG615" s="175"/>
      <c r="PRH615" s="175"/>
      <c r="PRI615" s="175"/>
      <c r="PRJ615" s="175"/>
      <c r="PRK615" s="175"/>
      <c r="PRL615" s="175"/>
      <c r="PRM615" s="175"/>
      <c r="PRN615" s="175"/>
      <c r="PRO615" s="175"/>
      <c r="PRP615" s="175"/>
      <c r="PRQ615" s="175"/>
      <c r="PRR615" s="175"/>
      <c r="PRS615" s="175"/>
      <c r="PRT615" s="175"/>
      <c r="PRU615" s="175"/>
      <c r="PRV615" s="175"/>
      <c r="PRW615" s="175"/>
      <c r="PRX615" s="175"/>
      <c r="PRY615" s="175"/>
      <c r="PRZ615" s="175"/>
      <c r="PSA615" s="175"/>
      <c r="PSB615" s="175"/>
      <c r="PSC615" s="175"/>
      <c r="PSD615" s="175"/>
      <c r="PSE615" s="175"/>
      <c r="PSF615" s="175"/>
      <c r="PSG615" s="175"/>
      <c r="PSH615" s="175"/>
      <c r="PSI615" s="175"/>
      <c r="PSJ615" s="175"/>
      <c r="PSK615" s="175"/>
      <c r="PSL615" s="175"/>
      <c r="PSM615" s="175"/>
      <c r="PSN615" s="175"/>
      <c r="PSO615" s="175"/>
      <c r="PSP615" s="175"/>
      <c r="PSQ615" s="175"/>
      <c r="PSR615" s="175"/>
      <c r="PSS615" s="175"/>
      <c r="PST615" s="175"/>
      <c r="PSU615" s="175"/>
      <c r="PSV615" s="175"/>
      <c r="PSW615" s="175"/>
      <c r="PSX615" s="175"/>
      <c r="PSY615" s="175"/>
      <c r="PSZ615" s="175"/>
      <c r="PTA615" s="175"/>
      <c r="PTB615" s="175"/>
      <c r="PTC615" s="175"/>
      <c r="PTD615" s="175"/>
      <c r="PTE615" s="175"/>
      <c r="PTF615" s="175"/>
      <c r="PTG615" s="175"/>
      <c r="PTH615" s="175"/>
      <c r="PTI615" s="175"/>
      <c r="PTJ615" s="175"/>
      <c r="PTK615" s="175"/>
      <c r="PTL615" s="175"/>
      <c r="PTM615" s="175"/>
      <c r="PTN615" s="175"/>
      <c r="PTO615" s="175"/>
      <c r="PTP615" s="175"/>
      <c r="PTQ615" s="175"/>
      <c r="PTR615" s="175"/>
      <c r="PTS615" s="175"/>
      <c r="PTT615" s="175"/>
      <c r="PTU615" s="175"/>
      <c r="PTV615" s="175"/>
      <c r="PTW615" s="175"/>
      <c r="PTX615" s="175"/>
      <c r="PTY615" s="175"/>
      <c r="PTZ615" s="175"/>
      <c r="PUA615" s="175"/>
      <c r="PUB615" s="175"/>
      <c r="PUC615" s="175"/>
      <c r="PUD615" s="175"/>
      <c r="PUE615" s="175"/>
      <c r="PUF615" s="175"/>
      <c r="PUG615" s="175"/>
      <c r="PUH615" s="175"/>
      <c r="PUI615" s="175"/>
      <c r="PUJ615" s="175"/>
      <c r="PUK615" s="175"/>
      <c r="PUL615" s="175"/>
      <c r="PUM615" s="175"/>
      <c r="PUN615" s="175"/>
      <c r="PUO615" s="175"/>
      <c r="PUP615" s="175"/>
      <c r="PUQ615" s="175"/>
      <c r="PUR615" s="175"/>
      <c r="PUS615" s="175"/>
      <c r="PUT615" s="175"/>
      <c r="PUU615" s="175"/>
      <c r="PUV615" s="175"/>
      <c r="PUW615" s="175"/>
      <c r="PUX615" s="175"/>
      <c r="PUY615" s="175"/>
      <c r="PUZ615" s="175"/>
      <c r="PVA615" s="175"/>
      <c r="PVB615" s="175"/>
      <c r="PVC615" s="175"/>
      <c r="PVD615" s="175"/>
      <c r="PVE615" s="175"/>
      <c r="PVF615" s="175"/>
      <c r="PVG615" s="175"/>
      <c r="PVH615" s="175"/>
      <c r="PVI615" s="175"/>
      <c r="PVJ615" s="175"/>
      <c r="PVK615" s="175"/>
      <c r="PVL615" s="175"/>
      <c r="PVM615" s="175"/>
      <c r="PVN615" s="175"/>
      <c r="PVO615" s="175"/>
      <c r="PVP615" s="175"/>
      <c r="PVQ615" s="175"/>
      <c r="PVR615" s="175"/>
      <c r="PVS615" s="175"/>
      <c r="PVT615" s="175"/>
      <c r="PVU615" s="175"/>
      <c r="PVV615" s="175"/>
      <c r="PVW615" s="175"/>
      <c r="PVX615" s="175"/>
      <c r="PVY615" s="175"/>
      <c r="PVZ615" s="175"/>
      <c r="PWA615" s="175"/>
      <c r="PWB615" s="175"/>
      <c r="PWC615" s="175"/>
      <c r="PWD615" s="175"/>
      <c r="PWE615" s="175"/>
      <c r="PWF615" s="175"/>
      <c r="PWG615" s="175"/>
      <c r="PWH615" s="175"/>
      <c r="PWI615" s="175"/>
      <c r="PWJ615" s="175"/>
      <c r="PWK615" s="175"/>
      <c r="PWL615" s="175"/>
      <c r="PWM615" s="175"/>
      <c r="PWN615" s="175"/>
      <c r="PWO615" s="175"/>
      <c r="PWP615" s="175"/>
      <c r="PWQ615" s="175"/>
      <c r="PWR615" s="175"/>
      <c r="PWS615" s="175"/>
      <c r="PWT615" s="175"/>
      <c r="PWU615" s="175"/>
      <c r="PWV615" s="175"/>
      <c r="PWW615" s="175"/>
      <c r="PWX615" s="175"/>
      <c r="PWY615" s="175"/>
      <c r="PWZ615" s="175"/>
      <c r="PXA615" s="175"/>
      <c r="PXB615" s="175"/>
      <c r="PXC615" s="175"/>
      <c r="PXD615" s="175"/>
      <c r="PXE615" s="175"/>
      <c r="PXF615" s="175"/>
      <c r="PXG615" s="175"/>
      <c r="PXH615" s="175"/>
      <c r="PXI615" s="175"/>
      <c r="PXJ615" s="175"/>
      <c r="PXK615" s="175"/>
      <c r="PXL615" s="175"/>
      <c r="PXM615" s="175"/>
      <c r="PXN615" s="175"/>
      <c r="PXO615" s="175"/>
      <c r="PXP615" s="175"/>
      <c r="PXQ615" s="175"/>
      <c r="PXR615" s="175"/>
      <c r="PXS615" s="175"/>
      <c r="PXT615" s="175"/>
      <c r="PXU615" s="175"/>
      <c r="PXV615" s="175"/>
      <c r="PXW615" s="175"/>
      <c r="PXX615" s="175"/>
      <c r="PXY615" s="175"/>
      <c r="PXZ615" s="175"/>
      <c r="PYA615" s="175"/>
      <c r="PYB615" s="175"/>
      <c r="PYC615" s="175"/>
      <c r="PYD615" s="175"/>
      <c r="PYE615" s="175"/>
      <c r="PYF615" s="175"/>
      <c r="PYG615" s="175"/>
      <c r="PYH615" s="175"/>
      <c r="PYI615" s="175"/>
      <c r="PYJ615" s="175"/>
      <c r="PYK615" s="175"/>
      <c r="PYL615" s="175"/>
      <c r="PYM615" s="175"/>
      <c r="PYN615" s="175"/>
      <c r="PYO615" s="175"/>
      <c r="PYP615" s="175"/>
      <c r="PYQ615" s="175"/>
      <c r="PYR615" s="175"/>
      <c r="PYS615" s="175"/>
      <c r="PYT615" s="175"/>
      <c r="PYU615" s="175"/>
      <c r="PYV615" s="175"/>
      <c r="PYW615" s="175"/>
      <c r="PYX615" s="175"/>
      <c r="PYY615" s="175"/>
      <c r="PYZ615" s="175"/>
      <c r="PZA615" s="175"/>
      <c r="PZB615" s="175"/>
      <c r="PZC615" s="175"/>
      <c r="PZD615" s="175"/>
      <c r="PZE615" s="175"/>
      <c r="PZF615" s="175"/>
      <c r="PZG615" s="175"/>
      <c r="PZH615" s="175"/>
      <c r="PZI615" s="175"/>
      <c r="PZJ615" s="175"/>
      <c r="PZK615" s="175"/>
      <c r="PZL615" s="175"/>
      <c r="PZM615" s="175"/>
      <c r="PZN615" s="175"/>
      <c r="PZO615" s="175"/>
      <c r="PZP615" s="175"/>
      <c r="PZQ615" s="175"/>
      <c r="PZR615" s="175"/>
      <c r="PZS615" s="175"/>
      <c r="PZT615" s="175"/>
      <c r="PZU615" s="175"/>
      <c r="PZV615" s="175"/>
      <c r="PZW615" s="175"/>
      <c r="PZX615" s="175"/>
      <c r="PZY615" s="175"/>
      <c r="PZZ615" s="175"/>
      <c r="QAA615" s="175"/>
      <c r="QAB615" s="175"/>
      <c r="QAC615" s="175"/>
      <c r="QAD615" s="175"/>
      <c r="QAE615" s="175"/>
      <c r="QAF615" s="175"/>
      <c r="QAG615" s="175"/>
      <c r="QAH615" s="175"/>
      <c r="QAI615" s="175"/>
      <c r="QAJ615" s="175"/>
      <c r="QAK615" s="175"/>
      <c r="QAL615" s="175"/>
      <c r="QAM615" s="175"/>
      <c r="QAN615" s="175"/>
      <c r="QAO615" s="175"/>
      <c r="QAP615" s="175"/>
      <c r="QAQ615" s="175"/>
      <c r="QAR615" s="175"/>
      <c r="QAS615" s="175"/>
      <c r="QAT615" s="175"/>
      <c r="QAU615" s="175"/>
      <c r="QAV615" s="175"/>
      <c r="QAW615" s="175"/>
      <c r="QAX615" s="175"/>
      <c r="QAY615" s="175"/>
      <c r="QAZ615" s="175"/>
      <c r="QBA615" s="175"/>
      <c r="QBB615" s="175"/>
      <c r="QBC615" s="175"/>
      <c r="QBD615" s="175"/>
      <c r="QBE615" s="175"/>
      <c r="QBF615" s="175"/>
      <c r="QBG615" s="175"/>
      <c r="QBH615" s="175"/>
      <c r="QBI615" s="175"/>
      <c r="QBJ615" s="175"/>
      <c r="QBK615" s="175"/>
      <c r="QBL615" s="175"/>
      <c r="QBM615" s="175"/>
      <c r="QBN615" s="175"/>
      <c r="QBO615" s="175"/>
      <c r="QBP615" s="175"/>
      <c r="QBQ615" s="175"/>
      <c r="QBR615" s="175"/>
      <c r="QBS615" s="175"/>
      <c r="QBT615" s="175"/>
      <c r="QBU615" s="175"/>
      <c r="QBV615" s="175"/>
      <c r="QBW615" s="175"/>
      <c r="QBX615" s="175"/>
      <c r="QBY615" s="175"/>
      <c r="QBZ615" s="175"/>
      <c r="QCA615" s="175"/>
      <c r="QCB615" s="175"/>
      <c r="QCC615" s="175"/>
      <c r="QCD615" s="175"/>
      <c r="QCE615" s="175"/>
      <c r="QCF615" s="175"/>
      <c r="QCG615" s="175"/>
      <c r="QCH615" s="175"/>
      <c r="QCI615" s="175"/>
      <c r="QCJ615" s="175"/>
      <c r="QCK615" s="175"/>
      <c r="QCL615" s="175"/>
      <c r="QCM615" s="175"/>
      <c r="QCN615" s="175"/>
      <c r="QCO615" s="175"/>
      <c r="QCP615" s="175"/>
      <c r="QCQ615" s="175"/>
      <c r="QCR615" s="175"/>
      <c r="QCS615" s="175"/>
      <c r="QCT615" s="175"/>
      <c r="QCU615" s="175"/>
      <c r="QCV615" s="175"/>
      <c r="QCW615" s="175"/>
      <c r="QCX615" s="175"/>
      <c r="QCY615" s="175"/>
      <c r="QCZ615" s="175"/>
      <c r="QDA615" s="175"/>
      <c r="QDB615" s="175"/>
      <c r="QDC615" s="175"/>
      <c r="QDD615" s="175"/>
      <c r="QDE615" s="175"/>
      <c r="QDF615" s="175"/>
      <c r="QDG615" s="175"/>
      <c r="QDH615" s="175"/>
      <c r="QDI615" s="175"/>
      <c r="QDJ615" s="175"/>
      <c r="QDK615" s="175"/>
      <c r="QDL615" s="175"/>
      <c r="QDM615" s="175"/>
      <c r="QDN615" s="175"/>
      <c r="QDO615" s="175"/>
      <c r="QDP615" s="175"/>
      <c r="QDQ615" s="175"/>
      <c r="QDR615" s="175"/>
      <c r="QDS615" s="175"/>
      <c r="QDT615" s="175"/>
      <c r="QDU615" s="175"/>
      <c r="QDV615" s="175"/>
      <c r="QDW615" s="175"/>
      <c r="QDX615" s="175"/>
      <c r="QDY615" s="175"/>
      <c r="QDZ615" s="175"/>
      <c r="QEA615" s="175"/>
      <c r="QEB615" s="175"/>
      <c r="QEC615" s="175"/>
      <c r="QED615" s="175"/>
      <c r="QEE615" s="175"/>
      <c r="QEF615" s="175"/>
      <c r="QEG615" s="175"/>
      <c r="QEH615" s="175"/>
      <c r="QEI615" s="175"/>
      <c r="QEJ615" s="175"/>
      <c r="QEK615" s="175"/>
      <c r="QEL615" s="175"/>
      <c r="QEM615" s="175"/>
      <c r="QEN615" s="175"/>
      <c r="QEO615" s="175"/>
      <c r="QEP615" s="175"/>
      <c r="QEQ615" s="175"/>
      <c r="QER615" s="175"/>
      <c r="QES615" s="175"/>
      <c r="QET615" s="175"/>
      <c r="QEU615" s="175"/>
      <c r="QEV615" s="175"/>
      <c r="QEW615" s="175"/>
      <c r="QEX615" s="175"/>
      <c r="QEY615" s="175"/>
      <c r="QEZ615" s="175"/>
      <c r="QFA615" s="175"/>
      <c r="QFB615" s="175"/>
      <c r="QFC615" s="175"/>
      <c r="QFD615" s="175"/>
      <c r="QFE615" s="175"/>
      <c r="QFF615" s="175"/>
      <c r="QFG615" s="175"/>
      <c r="QFH615" s="175"/>
      <c r="QFI615" s="175"/>
      <c r="QFJ615" s="175"/>
      <c r="QFK615" s="175"/>
      <c r="QFL615" s="175"/>
      <c r="QFM615" s="175"/>
      <c r="QFN615" s="175"/>
      <c r="QFO615" s="175"/>
      <c r="QFP615" s="175"/>
      <c r="QFQ615" s="175"/>
      <c r="QFR615" s="175"/>
      <c r="QFS615" s="175"/>
      <c r="QFT615" s="175"/>
      <c r="QFU615" s="175"/>
      <c r="QFV615" s="175"/>
      <c r="QFW615" s="175"/>
      <c r="QFX615" s="175"/>
      <c r="QFY615" s="175"/>
      <c r="QFZ615" s="175"/>
      <c r="QGA615" s="175"/>
      <c r="QGB615" s="175"/>
      <c r="QGC615" s="175"/>
      <c r="QGD615" s="175"/>
      <c r="QGE615" s="175"/>
      <c r="QGF615" s="175"/>
      <c r="QGG615" s="175"/>
      <c r="QGH615" s="175"/>
      <c r="QGI615" s="175"/>
      <c r="QGJ615" s="175"/>
      <c r="QGK615" s="175"/>
      <c r="QGL615" s="175"/>
      <c r="QGM615" s="175"/>
      <c r="QGN615" s="175"/>
      <c r="QGO615" s="175"/>
      <c r="QGP615" s="175"/>
      <c r="QGQ615" s="175"/>
      <c r="QGR615" s="175"/>
      <c r="QGS615" s="175"/>
      <c r="QGT615" s="175"/>
      <c r="QGU615" s="175"/>
      <c r="QGV615" s="175"/>
      <c r="QGW615" s="175"/>
      <c r="QGX615" s="175"/>
      <c r="QGY615" s="175"/>
      <c r="QGZ615" s="175"/>
      <c r="QHA615" s="175"/>
      <c r="QHB615" s="175"/>
      <c r="QHC615" s="175"/>
      <c r="QHD615" s="175"/>
      <c r="QHE615" s="175"/>
      <c r="QHF615" s="175"/>
      <c r="QHG615" s="175"/>
      <c r="QHH615" s="175"/>
      <c r="QHI615" s="175"/>
      <c r="QHJ615" s="175"/>
      <c r="QHK615" s="175"/>
      <c r="QHL615" s="175"/>
      <c r="QHM615" s="175"/>
      <c r="QHN615" s="175"/>
      <c r="QHO615" s="175"/>
      <c r="QHP615" s="175"/>
      <c r="QHQ615" s="175"/>
      <c r="QHR615" s="175"/>
      <c r="QHS615" s="175"/>
      <c r="QHT615" s="175"/>
      <c r="QHU615" s="175"/>
      <c r="QHV615" s="175"/>
      <c r="QHW615" s="175"/>
      <c r="QHX615" s="175"/>
      <c r="QHY615" s="175"/>
      <c r="QHZ615" s="175"/>
      <c r="QIA615" s="175"/>
      <c r="QIB615" s="175"/>
      <c r="QIC615" s="175"/>
      <c r="QID615" s="175"/>
      <c r="QIE615" s="175"/>
      <c r="QIF615" s="175"/>
      <c r="QIG615" s="175"/>
      <c r="QIH615" s="175"/>
      <c r="QII615" s="175"/>
      <c r="QIJ615" s="175"/>
      <c r="QIK615" s="175"/>
      <c r="QIL615" s="175"/>
      <c r="QIM615" s="175"/>
      <c r="QIN615" s="175"/>
      <c r="QIO615" s="175"/>
      <c r="QIP615" s="175"/>
      <c r="QIQ615" s="175"/>
      <c r="QIR615" s="175"/>
      <c r="QIS615" s="175"/>
      <c r="QIT615" s="175"/>
      <c r="QIU615" s="175"/>
      <c r="QIV615" s="175"/>
      <c r="QIW615" s="175"/>
      <c r="QIX615" s="175"/>
      <c r="QIY615" s="175"/>
      <c r="QIZ615" s="175"/>
      <c r="QJA615" s="175"/>
      <c r="QJB615" s="175"/>
      <c r="QJC615" s="175"/>
      <c r="QJD615" s="175"/>
      <c r="QJE615" s="175"/>
      <c r="QJF615" s="175"/>
      <c r="QJG615" s="175"/>
      <c r="QJH615" s="175"/>
      <c r="QJI615" s="175"/>
      <c r="QJJ615" s="175"/>
      <c r="QJK615" s="175"/>
      <c r="QJL615" s="175"/>
      <c r="QJM615" s="175"/>
      <c r="QJN615" s="175"/>
      <c r="QJO615" s="175"/>
      <c r="QJP615" s="175"/>
      <c r="QJQ615" s="175"/>
      <c r="QJR615" s="175"/>
      <c r="QJS615" s="175"/>
      <c r="QJT615" s="175"/>
      <c r="QJU615" s="175"/>
      <c r="QJV615" s="175"/>
      <c r="QJW615" s="175"/>
      <c r="QJX615" s="175"/>
      <c r="QJY615" s="175"/>
      <c r="QJZ615" s="175"/>
      <c r="QKA615" s="175"/>
      <c r="QKB615" s="175"/>
      <c r="QKC615" s="175"/>
      <c r="QKD615" s="175"/>
      <c r="QKE615" s="175"/>
      <c r="QKF615" s="175"/>
      <c r="QKG615" s="175"/>
      <c r="QKH615" s="175"/>
      <c r="QKI615" s="175"/>
      <c r="QKJ615" s="175"/>
      <c r="QKK615" s="175"/>
      <c r="QKL615" s="175"/>
      <c r="QKM615" s="175"/>
      <c r="QKN615" s="175"/>
      <c r="QKO615" s="175"/>
      <c r="QKP615" s="175"/>
      <c r="QKQ615" s="175"/>
      <c r="QKR615" s="175"/>
      <c r="QKS615" s="175"/>
      <c r="QKT615" s="175"/>
      <c r="QKU615" s="175"/>
      <c r="QKV615" s="175"/>
      <c r="QKW615" s="175"/>
      <c r="QKX615" s="175"/>
      <c r="QKY615" s="175"/>
      <c r="QKZ615" s="175"/>
      <c r="QLA615" s="175"/>
      <c r="QLB615" s="175"/>
      <c r="QLC615" s="175"/>
      <c r="QLD615" s="175"/>
      <c r="QLE615" s="175"/>
      <c r="QLF615" s="175"/>
      <c r="QLG615" s="175"/>
      <c r="QLH615" s="175"/>
      <c r="QLI615" s="175"/>
      <c r="QLJ615" s="175"/>
      <c r="QLK615" s="175"/>
      <c r="QLL615" s="175"/>
      <c r="QLM615" s="175"/>
      <c r="QLN615" s="175"/>
      <c r="QLO615" s="175"/>
      <c r="QLP615" s="175"/>
      <c r="QLQ615" s="175"/>
      <c r="QLR615" s="175"/>
      <c r="QLS615" s="175"/>
      <c r="QLT615" s="175"/>
      <c r="QLU615" s="175"/>
      <c r="QLV615" s="175"/>
      <c r="QLW615" s="175"/>
      <c r="QLX615" s="175"/>
      <c r="QLY615" s="175"/>
      <c r="QLZ615" s="175"/>
      <c r="QMA615" s="175"/>
      <c r="QMB615" s="175"/>
      <c r="QMC615" s="175"/>
      <c r="QMD615" s="175"/>
      <c r="QME615" s="175"/>
      <c r="QMF615" s="175"/>
      <c r="QMG615" s="175"/>
      <c r="QMH615" s="175"/>
      <c r="QMI615" s="175"/>
      <c r="QMJ615" s="175"/>
      <c r="QMK615" s="175"/>
      <c r="QML615" s="175"/>
      <c r="QMM615" s="175"/>
      <c r="QMN615" s="175"/>
      <c r="QMO615" s="175"/>
      <c r="QMP615" s="175"/>
      <c r="QMQ615" s="175"/>
      <c r="QMR615" s="175"/>
      <c r="QMS615" s="175"/>
      <c r="QMT615" s="175"/>
      <c r="QMU615" s="175"/>
      <c r="QMV615" s="175"/>
      <c r="QMW615" s="175"/>
      <c r="QMX615" s="175"/>
      <c r="QMY615" s="175"/>
      <c r="QMZ615" s="175"/>
      <c r="QNA615" s="175"/>
      <c r="QNB615" s="175"/>
      <c r="QNC615" s="175"/>
      <c r="QND615" s="175"/>
      <c r="QNE615" s="175"/>
      <c r="QNF615" s="175"/>
      <c r="QNG615" s="175"/>
      <c r="QNH615" s="175"/>
      <c r="QNI615" s="175"/>
      <c r="QNJ615" s="175"/>
      <c r="QNK615" s="175"/>
      <c r="QNL615" s="175"/>
      <c r="QNM615" s="175"/>
      <c r="QNN615" s="175"/>
      <c r="QNO615" s="175"/>
      <c r="QNP615" s="175"/>
      <c r="QNQ615" s="175"/>
      <c r="QNR615" s="175"/>
      <c r="QNS615" s="175"/>
      <c r="QNT615" s="175"/>
      <c r="QNU615" s="175"/>
      <c r="QNV615" s="175"/>
      <c r="QNW615" s="175"/>
      <c r="QNX615" s="175"/>
      <c r="QNY615" s="175"/>
      <c r="QNZ615" s="175"/>
      <c r="QOA615" s="175"/>
      <c r="QOB615" s="175"/>
      <c r="QOC615" s="175"/>
      <c r="QOD615" s="175"/>
      <c r="QOE615" s="175"/>
      <c r="QOF615" s="175"/>
      <c r="QOG615" s="175"/>
      <c r="QOH615" s="175"/>
      <c r="QOI615" s="175"/>
      <c r="QOJ615" s="175"/>
      <c r="QOK615" s="175"/>
      <c r="QOL615" s="175"/>
      <c r="QOM615" s="175"/>
      <c r="QON615" s="175"/>
      <c r="QOO615" s="175"/>
      <c r="QOP615" s="175"/>
      <c r="QOQ615" s="175"/>
      <c r="QOR615" s="175"/>
      <c r="QOS615" s="175"/>
      <c r="QOT615" s="175"/>
      <c r="QOU615" s="175"/>
      <c r="QOV615" s="175"/>
      <c r="QOW615" s="175"/>
      <c r="QOX615" s="175"/>
      <c r="QOY615" s="175"/>
      <c r="QOZ615" s="175"/>
      <c r="QPA615" s="175"/>
      <c r="QPB615" s="175"/>
      <c r="QPC615" s="175"/>
      <c r="QPD615" s="175"/>
      <c r="QPE615" s="175"/>
      <c r="QPF615" s="175"/>
      <c r="QPG615" s="175"/>
      <c r="QPH615" s="175"/>
      <c r="QPI615" s="175"/>
      <c r="QPJ615" s="175"/>
      <c r="QPK615" s="175"/>
      <c r="QPL615" s="175"/>
      <c r="QPM615" s="175"/>
      <c r="QPN615" s="175"/>
      <c r="QPO615" s="175"/>
      <c r="QPP615" s="175"/>
      <c r="QPQ615" s="175"/>
      <c r="QPR615" s="175"/>
      <c r="QPS615" s="175"/>
      <c r="QPT615" s="175"/>
      <c r="QPU615" s="175"/>
      <c r="QPV615" s="175"/>
      <c r="QPW615" s="175"/>
      <c r="QPX615" s="175"/>
      <c r="QPY615" s="175"/>
      <c r="QPZ615" s="175"/>
      <c r="QQA615" s="175"/>
      <c r="QQB615" s="175"/>
      <c r="QQC615" s="175"/>
      <c r="QQD615" s="175"/>
      <c r="QQE615" s="175"/>
      <c r="QQF615" s="175"/>
      <c r="QQG615" s="175"/>
      <c r="QQH615" s="175"/>
      <c r="QQI615" s="175"/>
      <c r="QQJ615" s="175"/>
      <c r="QQK615" s="175"/>
      <c r="QQL615" s="175"/>
      <c r="QQM615" s="175"/>
      <c r="QQN615" s="175"/>
      <c r="QQO615" s="175"/>
      <c r="QQP615" s="175"/>
      <c r="QQQ615" s="175"/>
      <c r="QQR615" s="175"/>
      <c r="QQS615" s="175"/>
      <c r="QQT615" s="175"/>
      <c r="QQU615" s="175"/>
      <c r="QQV615" s="175"/>
      <c r="QQW615" s="175"/>
      <c r="QQX615" s="175"/>
      <c r="QQY615" s="175"/>
      <c r="QQZ615" s="175"/>
      <c r="QRA615" s="175"/>
      <c r="QRB615" s="175"/>
      <c r="QRC615" s="175"/>
      <c r="QRD615" s="175"/>
      <c r="QRE615" s="175"/>
      <c r="QRF615" s="175"/>
      <c r="QRG615" s="175"/>
      <c r="QRH615" s="175"/>
      <c r="QRI615" s="175"/>
      <c r="QRJ615" s="175"/>
      <c r="QRK615" s="175"/>
      <c r="QRL615" s="175"/>
      <c r="QRM615" s="175"/>
      <c r="QRN615" s="175"/>
      <c r="QRO615" s="175"/>
      <c r="QRP615" s="175"/>
      <c r="QRQ615" s="175"/>
      <c r="QRR615" s="175"/>
      <c r="QRS615" s="175"/>
      <c r="QRT615" s="175"/>
      <c r="QRU615" s="175"/>
      <c r="QRV615" s="175"/>
      <c r="QRW615" s="175"/>
      <c r="QRX615" s="175"/>
      <c r="QRY615" s="175"/>
      <c r="QRZ615" s="175"/>
      <c r="QSA615" s="175"/>
      <c r="QSB615" s="175"/>
      <c r="QSC615" s="175"/>
      <c r="QSD615" s="175"/>
      <c r="QSE615" s="175"/>
      <c r="QSF615" s="175"/>
      <c r="QSG615" s="175"/>
      <c r="QSH615" s="175"/>
      <c r="QSI615" s="175"/>
      <c r="QSJ615" s="175"/>
      <c r="QSK615" s="175"/>
      <c r="QSL615" s="175"/>
      <c r="QSM615" s="175"/>
      <c r="QSN615" s="175"/>
      <c r="QSO615" s="175"/>
      <c r="QSP615" s="175"/>
      <c r="QSQ615" s="175"/>
      <c r="QSR615" s="175"/>
      <c r="QSS615" s="175"/>
      <c r="QST615" s="175"/>
      <c r="QSU615" s="175"/>
      <c r="QSV615" s="175"/>
      <c r="QSW615" s="175"/>
      <c r="QSX615" s="175"/>
      <c r="QSY615" s="175"/>
      <c r="QSZ615" s="175"/>
      <c r="QTA615" s="175"/>
      <c r="QTB615" s="175"/>
      <c r="QTC615" s="175"/>
      <c r="QTD615" s="175"/>
      <c r="QTE615" s="175"/>
      <c r="QTF615" s="175"/>
      <c r="QTG615" s="175"/>
      <c r="QTH615" s="175"/>
      <c r="QTI615" s="175"/>
      <c r="QTJ615" s="175"/>
      <c r="QTK615" s="175"/>
      <c r="QTL615" s="175"/>
      <c r="QTM615" s="175"/>
      <c r="QTN615" s="175"/>
      <c r="QTO615" s="175"/>
      <c r="QTP615" s="175"/>
      <c r="QTQ615" s="175"/>
      <c r="QTR615" s="175"/>
      <c r="QTS615" s="175"/>
      <c r="QTT615" s="175"/>
      <c r="QTU615" s="175"/>
      <c r="QTV615" s="175"/>
      <c r="QTW615" s="175"/>
      <c r="QTX615" s="175"/>
      <c r="QTY615" s="175"/>
      <c r="QTZ615" s="175"/>
      <c r="QUA615" s="175"/>
      <c r="QUB615" s="175"/>
      <c r="QUC615" s="175"/>
      <c r="QUD615" s="175"/>
      <c r="QUE615" s="175"/>
      <c r="QUF615" s="175"/>
      <c r="QUG615" s="175"/>
      <c r="QUH615" s="175"/>
      <c r="QUI615" s="175"/>
      <c r="QUJ615" s="175"/>
      <c r="QUK615" s="175"/>
      <c r="QUL615" s="175"/>
      <c r="QUM615" s="175"/>
      <c r="QUN615" s="175"/>
      <c r="QUO615" s="175"/>
      <c r="QUP615" s="175"/>
      <c r="QUQ615" s="175"/>
      <c r="QUR615" s="175"/>
      <c r="QUS615" s="175"/>
      <c r="QUT615" s="175"/>
      <c r="QUU615" s="175"/>
      <c r="QUV615" s="175"/>
      <c r="QUW615" s="175"/>
      <c r="QUX615" s="175"/>
      <c r="QUY615" s="175"/>
      <c r="QUZ615" s="175"/>
      <c r="QVA615" s="175"/>
      <c r="QVB615" s="175"/>
      <c r="QVC615" s="175"/>
      <c r="QVD615" s="175"/>
      <c r="QVE615" s="175"/>
      <c r="QVF615" s="175"/>
      <c r="QVG615" s="175"/>
      <c r="QVH615" s="175"/>
      <c r="QVI615" s="175"/>
      <c r="QVJ615" s="175"/>
      <c r="QVK615" s="175"/>
      <c r="QVL615" s="175"/>
      <c r="QVM615" s="175"/>
      <c r="QVN615" s="175"/>
      <c r="QVO615" s="175"/>
      <c r="QVP615" s="175"/>
      <c r="QVQ615" s="175"/>
      <c r="QVR615" s="175"/>
      <c r="QVS615" s="175"/>
      <c r="QVT615" s="175"/>
      <c r="QVU615" s="175"/>
      <c r="QVV615" s="175"/>
      <c r="QVW615" s="175"/>
      <c r="QVX615" s="175"/>
      <c r="QVY615" s="175"/>
      <c r="QVZ615" s="175"/>
      <c r="QWA615" s="175"/>
      <c r="QWB615" s="175"/>
      <c r="QWC615" s="175"/>
      <c r="QWD615" s="175"/>
      <c r="QWE615" s="175"/>
      <c r="QWF615" s="175"/>
      <c r="QWG615" s="175"/>
      <c r="QWH615" s="175"/>
      <c r="QWI615" s="175"/>
      <c r="QWJ615" s="175"/>
      <c r="QWK615" s="175"/>
      <c r="QWL615" s="175"/>
      <c r="QWM615" s="175"/>
      <c r="QWN615" s="175"/>
      <c r="QWO615" s="175"/>
      <c r="QWP615" s="175"/>
      <c r="QWQ615" s="175"/>
      <c r="QWR615" s="175"/>
      <c r="QWS615" s="175"/>
      <c r="QWT615" s="175"/>
      <c r="QWU615" s="175"/>
      <c r="QWV615" s="175"/>
      <c r="QWW615" s="175"/>
      <c r="QWX615" s="175"/>
      <c r="QWY615" s="175"/>
      <c r="QWZ615" s="175"/>
      <c r="QXA615" s="175"/>
      <c r="QXB615" s="175"/>
      <c r="QXC615" s="175"/>
      <c r="QXD615" s="175"/>
      <c r="QXE615" s="175"/>
      <c r="QXF615" s="175"/>
      <c r="QXG615" s="175"/>
      <c r="QXH615" s="175"/>
      <c r="QXI615" s="175"/>
      <c r="QXJ615" s="175"/>
      <c r="QXK615" s="175"/>
      <c r="QXL615" s="175"/>
      <c r="QXM615" s="175"/>
      <c r="QXN615" s="175"/>
      <c r="QXO615" s="175"/>
      <c r="QXP615" s="175"/>
      <c r="QXQ615" s="175"/>
      <c r="QXR615" s="175"/>
      <c r="QXS615" s="175"/>
      <c r="QXT615" s="175"/>
      <c r="QXU615" s="175"/>
      <c r="QXV615" s="175"/>
      <c r="QXW615" s="175"/>
      <c r="QXX615" s="175"/>
      <c r="QXY615" s="175"/>
      <c r="QXZ615" s="175"/>
      <c r="QYA615" s="175"/>
      <c r="QYB615" s="175"/>
      <c r="QYC615" s="175"/>
      <c r="QYD615" s="175"/>
      <c r="QYE615" s="175"/>
      <c r="QYF615" s="175"/>
      <c r="QYG615" s="175"/>
      <c r="QYH615" s="175"/>
      <c r="QYI615" s="175"/>
      <c r="QYJ615" s="175"/>
      <c r="QYK615" s="175"/>
      <c r="QYL615" s="175"/>
      <c r="QYM615" s="175"/>
      <c r="QYN615" s="175"/>
      <c r="QYO615" s="175"/>
      <c r="QYP615" s="175"/>
      <c r="QYQ615" s="175"/>
      <c r="QYR615" s="175"/>
      <c r="QYS615" s="175"/>
      <c r="QYT615" s="175"/>
      <c r="QYU615" s="175"/>
      <c r="QYV615" s="175"/>
      <c r="QYW615" s="175"/>
      <c r="QYX615" s="175"/>
      <c r="QYY615" s="175"/>
      <c r="QYZ615" s="175"/>
      <c r="QZA615" s="175"/>
      <c r="QZB615" s="175"/>
      <c r="QZC615" s="175"/>
      <c r="QZD615" s="175"/>
      <c r="QZE615" s="175"/>
      <c r="QZF615" s="175"/>
      <c r="QZG615" s="175"/>
      <c r="QZH615" s="175"/>
      <c r="QZI615" s="175"/>
      <c r="QZJ615" s="175"/>
      <c r="QZK615" s="175"/>
      <c r="QZL615" s="175"/>
      <c r="QZM615" s="175"/>
      <c r="QZN615" s="175"/>
      <c r="QZO615" s="175"/>
      <c r="QZP615" s="175"/>
      <c r="QZQ615" s="175"/>
      <c r="QZR615" s="175"/>
      <c r="QZS615" s="175"/>
      <c r="QZT615" s="175"/>
      <c r="QZU615" s="175"/>
      <c r="QZV615" s="175"/>
      <c r="QZW615" s="175"/>
      <c r="QZX615" s="175"/>
      <c r="QZY615" s="175"/>
      <c r="QZZ615" s="175"/>
      <c r="RAA615" s="175"/>
      <c r="RAB615" s="175"/>
      <c r="RAC615" s="175"/>
      <c r="RAD615" s="175"/>
      <c r="RAE615" s="175"/>
      <c r="RAF615" s="175"/>
      <c r="RAG615" s="175"/>
      <c r="RAH615" s="175"/>
      <c r="RAI615" s="175"/>
      <c r="RAJ615" s="175"/>
      <c r="RAK615" s="175"/>
      <c r="RAL615" s="175"/>
      <c r="RAM615" s="175"/>
      <c r="RAN615" s="175"/>
      <c r="RAO615" s="175"/>
      <c r="RAP615" s="175"/>
      <c r="RAQ615" s="175"/>
      <c r="RAR615" s="175"/>
      <c r="RAS615" s="175"/>
      <c r="RAT615" s="175"/>
      <c r="RAU615" s="175"/>
      <c r="RAV615" s="175"/>
      <c r="RAW615" s="175"/>
      <c r="RAX615" s="175"/>
      <c r="RAY615" s="175"/>
      <c r="RAZ615" s="175"/>
      <c r="RBA615" s="175"/>
      <c r="RBB615" s="175"/>
      <c r="RBC615" s="175"/>
      <c r="RBD615" s="175"/>
      <c r="RBE615" s="175"/>
      <c r="RBF615" s="175"/>
      <c r="RBG615" s="175"/>
      <c r="RBH615" s="175"/>
      <c r="RBI615" s="175"/>
      <c r="RBJ615" s="175"/>
      <c r="RBK615" s="175"/>
      <c r="RBL615" s="175"/>
      <c r="RBM615" s="175"/>
      <c r="RBN615" s="175"/>
      <c r="RBO615" s="175"/>
      <c r="RBP615" s="175"/>
      <c r="RBQ615" s="175"/>
      <c r="RBR615" s="175"/>
      <c r="RBS615" s="175"/>
      <c r="RBT615" s="175"/>
      <c r="RBU615" s="175"/>
      <c r="RBV615" s="175"/>
      <c r="RBW615" s="175"/>
      <c r="RBX615" s="175"/>
      <c r="RBY615" s="175"/>
      <c r="RBZ615" s="175"/>
      <c r="RCA615" s="175"/>
      <c r="RCB615" s="175"/>
      <c r="RCC615" s="175"/>
      <c r="RCD615" s="175"/>
      <c r="RCE615" s="175"/>
      <c r="RCF615" s="175"/>
      <c r="RCG615" s="175"/>
      <c r="RCH615" s="175"/>
      <c r="RCI615" s="175"/>
      <c r="RCJ615" s="175"/>
      <c r="RCK615" s="175"/>
      <c r="RCL615" s="175"/>
      <c r="RCM615" s="175"/>
      <c r="RCN615" s="175"/>
      <c r="RCO615" s="175"/>
      <c r="RCP615" s="175"/>
      <c r="RCQ615" s="175"/>
      <c r="RCR615" s="175"/>
      <c r="RCS615" s="175"/>
      <c r="RCT615" s="175"/>
      <c r="RCU615" s="175"/>
      <c r="RCV615" s="175"/>
      <c r="RCW615" s="175"/>
      <c r="RCX615" s="175"/>
      <c r="RCY615" s="175"/>
      <c r="RCZ615" s="175"/>
      <c r="RDA615" s="175"/>
      <c r="RDB615" s="175"/>
      <c r="RDC615" s="175"/>
      <c r="RDD615" s="175"/>
      <c r="RDE615" s="175"/>
      <c r="RDF615" s="175"/>
      <c r="RDG615" s="175"/>
      <c r="RDH615" s="175"/>
      <c r="RDI615" s="175"/>
      <c r="RDJ615" s="175"/>
      <c r="RDK615" s="175"/>
      <c r="RDL615" s="175"/>
      <c r="RDM615" s="175"/>
      <c r="RDN615" s="175"/>
      <c r="RDO615" s="175"/>
      <c r="RDP615" s="175"/>
      <c r="RDQ615" s="175"/>
      <c r="RDR615" s="175"/>
      <c r="RDS615" s="175"/>
      <c r="RDT615" s="175"/>
      <c r="RDU615" s="175"/>
      <c r="RDV615" s="175"/>
      <c r="RDW615" s="175"/>
      <c r="RDX615" s="175"/>
      <c r="RDY615" s="175"/>
      <c r="RDZ615" s="175"/>
      <c r="REA615" s="175"/>
      <c r="REB615" s="175"/>
      <c r="REC615" s="175"/>
      <c r="RED615" s="175"/>
      <c r="REE615" s="175"/>
      <c r="REF615" s="175"/>
      <c r="REG615" s="175"/>
      <c r="REH615" s="175"/>
      <c r="REI615" s="175"/>
      <c r="REJ615" s="175"/>
      <c r="REK615" s="175"/>
      <c r="REL615" s="175"/>
      <c r="REM615" s="175"/>
      <c r="REN615" s="175"/>
      <c r="REO615" s="175"/>
      <c r="REP615" s="175"/>
      <c r="REQ615" s="175"/>
      <c r="RER615" s="175"/>
      <c r="RES615" s="175"/>
      <c r="RET615" s="175"/>
      <c r="REU615" s="175"/>
      <c r="REV615" s="175"/>
      <c r="REW615" s="175"/>
      <c r="REX615" s="175"/>
      <c r="REY615" s="175"/>
      <c r="REZ615" s="175"/>
      <c r="RFA615" s="175"/>
      <c r="RFB615" s="175"/>
      <c r="RFC615" s="175"/>
      <c r="RFD615" s="175"/>
      <c r="RFE615" s="175"/>
      <c r="RFF615" s="175"/>
      <c r="RFG615" s="175"/>
      <c r="RFH615" s="175"/>
      <c r="RFI615" s="175"/>
      <c r="RFJ615" s="175"/>
      <c r="RFK615" s="175"/>
      <c r="RFL615" s="175"/>
      <c r="RFM615" s="175"/>
      <c r="RFN615" s="175"/>
      <c r="RFO615" s="175"/>
      <c r="RFP615" s="175"/>
      <c r="RFQ615" s="175"/>
      <c r="RFR615" s="175"/>
      <c r="RFS615" s="175"/>
      <c r="RFT615" s="175"/>
      <c r="RFU615" s="175"/>
      <c r="RFV615" s="175"/>
      <c r="RFW615" s="175"/>
      <c r="RFX615" s="175"/>
      <c r="RFY615" s="175"/>
      <c r="RFZ615" s="175"/>
      <c r="RGA615" s="175"/>
      <c r="RGB615" s="175"/>
      <c r="RGC615" s="175"/>
      <c r="RGD615" s="175"/>
      <c r="RGE615" s="175"/>
      <c r="RGF615" s="175"/>
      <c r="RGG615" s="175"/>
      <c r="RGH615" s="175"/>
      <c r="RGI615" s="175"/>
      <c r="RGJ615" s="175"/>
      <c r="RGK615" s="175"/>
      <c r="RGL615" s="175"/>
      <c r="RGM615" s="175"/>
      <c r="RGN615" s="175"/>
      <c r="RGO615" s="175"/>
      <c r="RGP615" s="175"/>
      <c r="RGQ615" s="175"/>
      <c r="RGR615" s="175"/>
      <c r="RGS615" s="175"/>
      <c r="RGT615" s="175"/>
      <c r="RGU615" s="175"/>
      <c r="RGV615" s="175"/>
      <c r="RGW615" s="175"/>
      <c r="RGX615" s="175"/>
      <c r="RGY615" s="175"/>
      <c r="RGZ615" s="175"/>
      <c r="RHA615" s="175"/>
      <c r="RHB615" s="175"/>
      <c r="RHC615" s="175"/>
      <c r="RHD615" s="175"/>
      <c r="RHE615" s="175"/>
      <c r="RHF615" s="175"/>
      <c r="RHG615" s="175"/>
      <c r="RHH615" s="175"/>
      <c r="RHI615" s="175"/>
      <c r="RHJ615" s="175"/>
      <c r="RHK615" s="175"/>
      <c r="RHL615" s="175"/>
      <c r="RHM615" s="175"/>
      <c r="RHN615" s="175"/>
      <c r="RHO615" s="175"/>
      <c r="RHP615" s="175"/>
      <c r="RHQ615" s="175"/>
      <c r="RHR615" s="175"/>
      <c r="RHS615" s="175"/>
      <c r="RHT615" s="175"/>
      <c r="RHU615" s="175"/>
      <c r="RHV615" s="175"/>
      <c r="RHW615" s="175"/>
      <c r="RHX615" s="175"/>
      <c r="RHY615" s="175"/>
      <c r="RHZ615" s="175"/>
      <c r="RIA615" s="175"/>
      <c r="RIB615" s="175"/>
      <c r="RIC615" s="175"/>
      <c r="RID615" s="175"/>
      <c r="RIE615" s="175"/>
      <c r="RIF615" s="175"/>
      <c r="RIG615" s="175"/>
      <c r="RIH615" s="175"/>
      <c r="RII615" s="175"/>
      <c r="RIJ615" s="175"/>
      <c r="RIK615" s="175"/>
      <c r="RIL615" s="175"/>
      <c r="RIM615" s="175"/>
      <c r="RIN615" s="175"/>
      <c r="RIO615" s="175"/>
      <c r="RIP615" s="175"/>
      <c r="RIQ615" s="175"/>
      <c r="RIR615" s="175"/>
      <c r="RIS615" s="175"/>
      <c r="RIT615" s="175"/>
      <c r="RIU615" s="175"/>
      <c r="RIV615" s="175"/>
      <c r="RIW615" s="175"/>
      <c r="RIX615" s="175"/>
      <c r="RIY615" s="175"/>
      <c r="RIZ615" s="175"/>
      <c r="RJA615" s="175"/>
      <c r="RJB615" s="175"/>
      <c r="RJC615" s="175"/>
      <c r="RJD615" s="175"/>
      <c r="RJE615" s="175"/>
      <c r="RJF615" s="175"/>
      <c r="RJG615" s="175"/>
      <c r="RJH615" s="175"/>
      <c r="RJI615" s="175"/>
      <c r="RJJ615" s="175"/>
      <c r="RJK615" s="175"/>
      <c r="RJL615" s="175"/>
      <c r="RJM615" s="175"/>
      <c r="RJN615" s="175"/>
      <c r="RJO615" s="175"/>
      <c r="RJP615" s="175"/>
      <c r="RJQ615" s="175"/>
      <c r="RJR615" s="175"/>
      <c r="RJS615" s="175"/>
      <c r="RJT615" s="175"/>
      <c r="RJU615" s="175"/>
      <c r="RJV615" s="175"/>
      <c r="RJW615" s="175"/>
      <c r="RJX615" s="175"/>
      <c r="RJY615" s="175"/>
      <c r="RJZ615" s="175"/>
      <c r="RKA615" s="175"/>
      <c r="RKB615" s="175"/>
      <c r="RKC615" s="175"/>
      <c r="RKD615" s="175"/>
      <c r="RKE615" s="175"/>
      <c r="RKF615" s="175"/>
      <c r="RKG615" s="175"/>
      <c r="RKH615" s="175"/>
      <c r="RKI615" s="175"/>
      <c r="RKJ615" s="175"/>
      <c r="RKK615" s="175"/>
      <c r="RKL615" s="175"/>
      <c r="RKM615" s="175"/>
      <c r="RKN615" s="175"/>
      <c r="RKO615" s="175"/>
      <c r="RKP615" s="175"/>
      <c r="RKQ615" s="175"/>
      <c r="RKR615" s="175"/>
      <c r="RKS615" s="175"/>
      <c r="RKT615" s="175"/>
      <c r="RKU615" s="175"/>
      <c r="RKV615" s="175"/>
      <c r="RKW615" s="175"/>
      <c r="RKX615" s="175"/>
      <c r="RKY615" s="175"/>
      <c r="RKZ615" s="175"/>
      <c r="RLA615" s="175"/>
      <c r="RLB615" s="175"/>
      <c r="RLC615" s="175"/>
      <c r="RLD615" s="175"/>
      <c r="RLE615" s="175"/>
      <c r="RLF615" s="175"/>
      <c r="RLG615" s="175"/>
      <c r="RLH615" s="175"/>
      <c r="RLI615" s="175"/>
      <c r="RLJ615" s="175"/>
      <c r="RLK615" s="175"/>
      <c r="RLL615" s="175"/>
      <c r="RLM615" s="175"/>
      <c r="RLN615" s="175"/>
      <c r="RLO615" s="175"/>
      <c r="RLP615" s="175"/>
      <c r="RLQ615" s="175"/>
      <c r="RLR615" s="175"/>
      <c r="RLS615" s="175"/>
      <c r="RLT615" s="175"/>
      <c r="RLU615" s="175"/>
      <c r="RLV615" s="175"/>
      <c r="RLW615" s="175"/>
      <c r="RLX615" s="175"/>
      <c r="RLY615" s="175"/>
      <c r="RLZ615" s="175"/>
      <c r="RMA615" s="175"/>
      <c r="RMB615" s="175"/>
      <c r="RMC615" s="175"/>
      <c r="RMD615" s="175"/>
      <c r="RME615" s="175"/>
      <c r="RMF615" s="175"/>
      <c r="RMG615" s="175"/>
      <c r="RMH615" s="175"/>
      <c r="RMI615" s="175"/>
      <c r="RMJ615" s="175"/>
      <c r="RMK615" s="175"/>
      <c r="RML615" s="175"/>
      <c r="RMM615" s="175"/>
      <c r="RMN615" s="175"/>
      <c r="RMO615" s="175"/>
      <c r="RMP615" s="175"/>
      <c r="RMQ615" s="175"/>
      <c r="RMR615" s="175"/>
      <c r="RMS615" s="175"/>
      <c r="RMT615" s="175"/>
      <c r="RMU615" s="175"/>
      <c r="RMV615" s="175"/>
      <c r="RMW615" s="175"/>
      <c r="RMX615" s="175"/>
      <c r="RMY615" s="175"/>
      <c r="RMZ615" s="175"/>
      <c r="RNA615" s="175"/>
      <c r="RNB615" s="175"/>
      <c r="RNC615" s="175"/>
      <c r="RND615" s="175"/>
      <c r="RNE615" s="175"/>
      <c r="RNF615" s="175"/>
      <c r="RNG615" s="175"/>
      <c r="RNH615" s="175"/>
      <c r="RNI615" s="175"/>
      <c r="RNJ615" s="175"/>
      <c r="RNK615" s="175"/>
      <c r="RNL615" s="175"/>
      <c r="RNM615" s="175"/>
      <c r="RNN615" s="175"/>
      <c r="RNO615" s="175"/>
      <c r="RNP615" s="175"/>
      <c r="RNQ615" s="175"/>
      <c r="RNR615" s="175"/>
      <c r="RNS615" s="175"/>
      <c r="RNT615" s="175"/>
      <c r="RNU615" s="175"/>
      <c r="RNV615" s="175"/>
      <c r="RNW615" s="175"/>
      <c r="RNX615" s="175"/>
      <c r="RNY615" s="175"/>
      <c r="RNZ615" s="175"/>
      <c r="ROA615" s="175"/>
      <c r="ROB615" s="175"/>
      <c r="ROC615" s="175"/>
      <c r="ROD615" s="175"/>
      <c r="ROE615" s="175"/>
      <c r="ROF615" s="175"/>
      <c r="ROG615" s="175"/>
      <c r="ROH615" s="175"/>
      <c r="ROI615" s="175"/>
      <c r="ROJ615" s="175"/>
      <c r="ROK615" s="175"/>
      <c r="ROL615" s="175"/>
      <c r="ROM615" s="175"/>
      <c r="RON615" s="175"/>
      <c r="ROO615" s="175"/>
      <c r="ROP615" s="175"/>
      <c r="ROQ615" s="175"/>
      <c r="ROR615" s="175"/>
      <c r="ROS615" s="175"/>
      <c r="ROT615" s="175"/>
      <c r="ROU615" s="175"/>
      <c r="ROV615" s="175"/>
      <c r="ROW615" s="175"/>
      <c r="ROX615" s="175"/>
      <c r="ROY615" s="175"/>
      <c r="ROZ615" s="175"/>
      <c r="RPA615" s="175"/>
      <c r="RPB615" s="175"/>
      <c r="RPC615" s="175"/>
      <c r="RPD615" s="175"/>
      <c r="RPE615" s="175"/>
      <c r="RPF615" s="175"/>
      <c r="RPG615" s="175"/>
      <c r="RPH615" s="175"/>
      <c r="RPI615" s="175"/>
      <c r="RPJ615" s="175"/>
      <c r="RPK615" s="175"/>
      <c r="RPL615" s="175"/>
      <c r="RPM615" s="175"/>
      <c r="RPN615" s="175"/>
      <c r="RPO615" s="175"/>
      <c r="RPP615" s="175"/>
      <c r="RPQ615" s="175"/>
      <c r="RPR615" s="175"/>
      <c r="RPS615" s="175"/>
      <c r="RPT615" s="175"/>
      <c r="RPU615" s="175"/>
      <c r="RPV615" s="175"/>
      <c r="RPW615" s="175"/>
      <c r="RPX615" s="175"/>
      <c r="RPY615" s="175"/>
      <c r="RPZ615" s="175"/>
      <c r="RQA615" s="175"/>
      <c r="RQB615" s="175"/>
      <c r="RQC615" s="175"/>
      <c r="RQD615" s="175"/>
      <c r="RQE615" s="175"/>
      <c r="RQF615" s="175"/>
      <c r="RQG615" s="175"/>
      <c r="RQH615" s="175"/>
      <c r="RQI615" s="175"/>
      <c r="RQJ615" s="175"/>
      <c r="RQK615" s="175"/>
      <c r="RQL615" s="175"/>
      <c r="RQM615" s="175"/>
      <c r="RQN615" s="175"/>
      <c r="RQO615" s="175"/>
      <c r="RQP615" s="175"/>
      <c r="RQQ615" s="175"/>
      <c r="RQR615" s="175"/>
      <c r="RQS615" s="175"/>
      <c r="RQT615" s="175"/>
      <c r="RQU615" s="175"/>
      <c r="RQV615" s="175"/>
      <c r="RQW615" s="175"/>
      <c r="RQX615" s="175"/>
      <c r="RQY615" s="175"/>
      <c r="RQZ615" s="175"/>
      <c r="RRA615" s="175"/>
      <c r="RRB615" s="175"/>
      <c r="RRC615" s="175"/>
      <c r="RRD615" s="175"/>
      <c r="RRE615" s="175"/>
      <c r="RRF615" s="175"/>
      <c r="RRG615" s="175"/>
      <c r="RRH615" s="175"/>
      <c r="RRI615" s="175"/>
      <c r="RRJ615" s="175"/>
      <c r="RRK615" s="175"/>
      <c r="RRL615" s="175"/>
      <c r="RRM615" s="175"/>
      <c r="RRN615" s="175"/>
      <c r="RRO615" s="175"/>
      <c r="RRP615" s="175"/>
      <c r="RRQ615" s="175"/>
      <c r="RRR615" s="175"/>
      <c r="RRS615" s="175"/>
      <c r="RRT615" s="175"/>
      <c r="RRU615" s="175"/>
      <c r="RRV615" s="175"/>
      <c r="RRW615" s="175"/>
      <c r="RRX615" s="175"/>
      <c r="RRY615" s="175"/>
      <c r="RRZ615" s="175"/>
      <c r="RSA615" s="175"/>
      <c r="RSB615" s="175"/>
      <c r="RSC615" s="175"/>
      <c r="RSD615" s="175"/>
      <c r="RSE615" s="175"/>
      <c r="RSF615" s="175"/>
      <c r="RSG615" s="175"/>
      <c r="RSH615" s="175"/>
      <c r="RSI615" s="175"/>
      <c r="RSJ615" s="175"/>
      <c r="RSK615" s="175"/>
      <c r="RSL615" s="175"/>
      <c r="RSM615" s="175"/>
      <c r="RSN615" s="175"/>
      <c r="RSO615" s="175"/>
      <c r="RSP615" s="175"/>
      <c r="RSQ615" s="175"/>
      <c r="RSR615" s="175"/>
      <c r="RSS615" s="175"/>
      <c r="RST615" s="175"/>
      <c r="RSU615" s="175"/>
      <c r="RSV615" s="175"/>
      <c r="RSW615" s="175"/>
      <c r="RSX615" s="175"/>
      <c r="RSY615" s="175"/>
      <c r="RSZ615" s="175"/>
      <c r="RTA615" s="175"/>
      <c r="RTB615" s="175"/>
      <c r="RTC615" s="175"/>
      <c r="RTD615" s="175"/>
      <c r="RTE615" s="175"/>
      <c r="RTF615" s="175"/>
      <c r="RTG615" s="175"/>
      <c r="RTH615" s="175"/>
      <c r="RTI615" s="175"/>
      <c r="RTJ615" s="175"/>
      <c r="RTK615" s="175"/>
      <c r="RTL615" s="175"/>
      <c r="RTM615" s="175"/>
      <c r="RTN615" s="175"/>
      <c r="RTO615" s="175"/>
      <c r="RTP615" s="175"/>
      <c r="RTQ615" s="175"/>
      <c r="RTR615" s="175"/>
      <c r="RTS615" s="175"/>
      <c r="RTT615" s="175"/>
      <c r="RTU615" s="175"/>
      <c r="RTV615" s="175"/>
      <c r="RTW615" s="175"/>
      <c r="RTX615" s="175"/>
      <c r="RTY615" s="175"/>
      <c r="RTZ615" s="175"/>
      <c r="RUA615" s="175"/>
      <c r="RUB615" s="175"/>
      <c r="RUC615" s="175"/>
      <c r="RUD615" s="175"/>
      <c r="RUE615" s="175"/>
      <c r="RUF615" s="175"/>
      <c r="RUG615" s="175"/>
      <c r="RUH615" s="175"/>
      <c r="RUI615" s="175"/>
      <c r="RUJ615" s="175"/>
      <c r="RUK615" s="175"/>
      <c r="RUL615" s="175"/>
      <c r="RUM615" s="175"/>
      <c r="RUN615" s="175"/>
      <c r="RUO615" s="175"/>
      <c r="RUP615" s="175"/>
      <c r="RUQ615" s="175"/>
      <c r="RUR615" s="175"/>
      <c r="RUS615" s="175"/>
      <c r="RUT615" s="175"/>
      <c r="RUU615" s="175"/>
      <c r="RUV615" s="175"/>
      <c r="RUW615" s="175"/>
      <c r="RUX615" s="175"/>
      <c r="RUY615" s="175"/>
      <c r="RUZ615" s="175"/>
      <c r="RVA615" s="175"/>
      <c r="RVB615" s="175"/>
      <c r="RVC615" s="175"/>
      <c r="RVD615" s="175"/>
      <c r="RVE615" s="175"/>
      <c r="RVF615" s="175"/>
      <c r="RVG615" s="175"/>
      <c r="RVH615" s="175"/>
      <c r="RVI615" s="175"/>
      <c r="RVJ615" s="175"/>
      <c r="RVK615" s="175"/>
      <c r="RVL615" s="175"/>
      <c r="RVM615" s="175"/>
      <c r="RVN615" s="175"/>
      <c r="RVO615" s="175"/>
      <c r="RVP615" s="175"/>
      <c r="RVQ615" s="175"/>
      <c r="RVR615" s="175"/>
      <c r="RVS615" s="175"/>
      <c r="RVT615" s="175"/>
      <c r="RVU615" s="175"/>
      <c r="RVV615" s="175"/>
      <c r="RVW615" s="175"/>
      <c r="RVX615" s="175"/>
      <c r="RVY615" s="175"/>
      <c r="RVZ615" s="175"/>
      <c r="RWA615" s="175"/>
      <c r="RWB615" s="175"/>
      <c r="RWC615" s="175"/>
      <c r="RWD615" s="175"/>
      <c r="RWE615" s="175"/>
      <c r="RWF615" s="175"/>
      <c r="RWG615" s="175"/>
      <c r="RWH615" s="175"/>
      <c r="RWI615" s="175"/>
      <c r="RWJ615" s="175"/>
      <c r="RWK615" s="175"/>
      <c r="RWL615" s="175"/>
      <c r="RWM615" s="175"/>
      <c r="RWN615" s="175"/>
      <c r="RWO615" s="175"/>
      <c r="RWP615" s="175"/>
      <c r="RWQ615" s="175"/>
      <c r="RWR615" s="175"/>
      <c r="RWS615" s="175"/>
      <c r="RWT615" s="175"/>
      <c r="RWU615" s="175"/>
      <c r="RWV615" s="175"/>
      <c r="RWW615" s="175"/>
      <c r="RWX615" s="175"/>
      <c r="RWY615" s="175"/>
      <c r="RWZ615" s="175"/>
      <c r="RXA615" s="175"/>
      <c r="RXB615" s="175"/>
      <c r="RXC615" s="175"/>
      <c r="RXD615" s="175"/>
      <c r="RXE615" s="175"/>
      <c r="RXF615" s="175"/>
      <c r="RXG615" s="175"/>
      <c r="RXH615" s="175"/>
      <c r="RXI615" s="175"/>
      <c r="RXJ615" s="175"/>
      <c r="RXK615" s="175"/>
      <c r="RXL615" s="175"/>
      <c r="RXM615" s="175"/>
      <c r="RXN615" s="175"/>
      <c r="RXO615" s="175"/>
      <c r="RXP615" s="175"/>
      <c r="RXQ615" s="175"/>
      <c r="RXR615" s="175"/>
      <c r="RXS615" s="175"/>
      <c r="RXT615" s="175"/>
      <c r="RXU615" s="175"/>
      <c r="RXV615" s="175"/>
      <c r="RXW615" s="175"/>
      <c r="RXX615" s="175"/>
      <c r="RXY615" s="175"/>
      <c r="RXZ615" s="175"/>
      <c r="RYA615" s="175"/>
      <c r="RYB615" s="175"/>
      <c r="RYC615" s="175"/>
      <c r="RYD615" s="175"/>
      <c r="RYE615" s="175"/>
      <c r="RYF615" s="175"/>
      <c r="RYG615" s="175"/>
      <c r="RYH615" s="175"/>
      <c r="RYI615" s="175"/>
      <c r="RYJ615" s="175"/>
      <c r="RYK615" s="175"/>
      <c r="RYL615" s="175"/>
      <c r="RYM615" s="175"/>
      <c r="RYN615" s="175"/>
      <c r="RYO615" s="175"/>
      <c r="RYP615" s="175"/>
      <c r="RYQ615" s="175"/>
      <c r="RYR615" s="175"/>
      <c r="RYS615" s="175"/>
      <c r="RYT615" s="175"/>
      <c r="RYU615" s="175"/>
      <c r="RYV615" s="175"/>
      <c r="RYW615" s="175"/>
      <c r="RYX615" s="175"/>
      <c r="RYY615" s="175"/>
      <c r="RYZ615" s="175"/>
      <c r="RZA615" s="175"/>
      <c r="RZB615" s="175"/>
      <c r="RZC615" s="175"/>
      <c r="RZD615" s="175"/>
      <c r="RZE615" s="175"/>
      <c r="RZF615" s="175"/>
      <c r="RZG615" s="175"/>
      <c r="RZH615" s="175"/>
      <c r="RZI615" s="175"/>
      <c r="RZJ615" s="175"/>
      <c r="RZK615" s="175"/>
      <c r="RZL615" s="175"/>
      <c r="RZM615" s="175"/>
      <c r="RZN615" s="175"/>
      <c r="RZO615" s="175"/>
      <c r="RZP615" s="175"/>
      <c r="RZQ615" s="175"/>
      <c r="RZR615" s="175"/>
      <c r="RZS615" s="175"/>
      <c r="RZT615" s="175"/>
      <c r="RZU615" s="175"/>
      <c r="RZV615" s="175"/>
      <c r="RZW615" s="175"/>
      <c r="RZX615" s="175"/>
      <c r="RZY615" s="175"/>
      <c r="RZZ615" s="175"/>
      <c r="SAA615" s="175"/>
      <c r="SAB615" s="175"/>
      <c r="SAC615" s="175"/>
      <c r="SAD615" s="175"/>
      <c r="SAE615" s="175"/>
      <c r="SAF615" s="175"/>
      <c r="SAG615" s="175"/>
      <c r="SAH615" s="175"/>
      <c r="SAI615" s="175"/>
      <c r="SAJ615" s="175"/>
      <c r="SAK615" s="175"/>
      <c r="SAL615" s="175"/>
      <c r="SAM615" s="175"/>
      <c r="SAN615" s="175"/>
      <c r="SAO615" s="175"/>
      <c r="SAP615" s="175"/>
      <c r="SAQ615" s="175"/>
      <c r="SAR615" s="175"/>
      <c r="SAS615" s="175"/>
      <c r="SAT615" s="175"/>
      <c r="SAU615" s="175"/>
      <c r="SAV615" s="175"/>
      <c r="SAW615" s="175"/>
      <c r="SAX615" s="175"/>
      <c r="SAY615" s="175"/>
      <c r="SAZ615" s="175"/>
      <c r="SBA615" s="175"/>
      <c r="SBB615" s="175"/>
      <c r="SBC615" s="175"/>
      <c r="SBD615" s="175"/>
      <c r="SBE615" s="175"/>
      <c r="SBF615" s="175"/>
      <c r="SBG615" s="175"/>
      <c r="SBH615" s="175"/>
      <c r="SBI615" s="175"/>
      <c r="SBJ615" s="175"/>
      <c r="SBK615" s="175"/>
      <c r="SBL615" s="175"/>
      <c r="SBM615" s="175"/>
      <c r="SBN615" s="175"/>
      <c r="SBO615" s="175"/>
      <c r="SBP615" s="175"/>
      <c r="SBQ615" s="175"/>
      <c r="SBR615" s="175"/>
      <c r="SBS615" s="175"/>
      <c r="SBT615" s="175"/>
      <c r="SBU615" s="175"/>
      <c r="SBV615" s="175"/>
      <c r="SBW615" s="175"/>
      <c r="SBX615" s="175"/>
      <c r="SBY615" s="175"/>
      <c r="SBZ615" s="175"/>
      <c r="SCA615" s="175"/>
      <c r="SCB615" s="175"/>
      <c r="SCC615" s="175"/>
      <c r="SCD615" s="175"/>
      <c r="SCE615" s="175"/>
      <c r="SCF615" s="175"/>
      <c r="SCG615" s="175"/>
      <c r="SCH615" s="175"/>
      <c r="SCI615" s="175"/>
      <c r="SCJ615" s="175"/>
      <c r="SCK615" s="175"/>
      <c r="SCL615" s="175"/>
      <c r="SCM615" s="175"/>
      <c r="SCN615" s="175"/>
      <c r="SCO615" s="175"/>
      <c r="SCP615" s="175"/>
      <c r="SCQ615" s="175"/>
      <c r="SCR615" s="175"/>
      <c r="SCS615" s="175"/>
      <c r="SCT615" s="175"/>
      <c r="SCU615" s="175"/>
      <c r="SCV615" s="175"/>
      <c r="SCW615" s="175"/>
      <c r="SCX615" s="175"/>
      <c r="SCY615" s="175"/>
      <c r="SCZ615" s="175"/>
      <c r="SDA615" s="175"/>
      <c r="SDB615" s="175"/>
      <c r="SDC615" s="175"/>
      <c r="SDD615" s="175"/>
      <c r="SDE615" s="175"/>
      <c r="SDF615" s="175"/>
      <c r="SDG615" s="175"/>
      <c r="SDH615" s="175"/>
      <c r="SDI615" s="175"/>
      <c r="SDJ615" s="175"/>
      <c r="SDK615" s="175"/>
      <c r="SDL615" s="175"/>
      <c r="SDM615" s="175"/>
      <c r="SDN615" s="175"/>
      <c r="SDO615" s="175"/>
      <c r="SDP615" s="175"/>
      <c r="SDQ615" s="175"/>
      <c r="SDR615" s="175"/>
      <c r="SDS615" s="175"/>
      <c r="SDT615" s="175"/>
      <c r="SDU615" s="175"/>
      <c r="SDV615" s="175"/>
      <c r="SDW615" s="175"/>
      <c r="SDX615" s="175"/>
      <c r="SDY615" s="175"/>
      <c r="SDZ615" s="175"/>
      <c r="SEA615" s="175"/>
      <c r="SEB615" s="175"/>
      <c r="SEC615" s="175"/>
      <c r="SED615" s="175"/>
      <c r="SEE615" s="175"/>
      <c r="SEF615" s="175"/>
      <c r="SEG615" s="175"/>
      <c r="SEH615" s="175"/>
      <c r="SEI615" s="175"/>
      <c r="SEJ615" s="175"/>
      <c r="SEK615" s="175"/>
      <c r="SEL615" s="175"/>
      <c r="SEM615" s="175"/>
      <c r="SEN615" s="175"/>
      <c r="SEO615" s="175"/>
      <c r="SEP615" s="175"/>
      <c r="SEQ615" s="175"/>
      <c r="SER615" s="175"/>
      <c r="SES615" s="175"/>
      <c r="SET615" s="175"/>
      <c r="SEU615" s="175"/>
      <c r="SEV615" s="175"/>
      <c r="SEW615" s="175"/>
      <c r="SEX615" s="175"/>
      <c r="SEY615" s="175"/>
      <c r="SEZ615" s="175"/>
      <c r="SFA615" s="175"/>
      <c r="SFB615" s="175"/>
      <c r="SFC615" s="175"/>
      <c r="SFD615" s="175"/>
      <c r="SFE615" s="175"/>
      <c r="SFF615" s="175"/>
      <c r="SFG615" s="175"/>
      <c r="SFH615" s="175"/>
      <c r="SFI615" s="175"/>
      <c r="SFJ615" s="175"/>
      <c r="SFK615" s="175"/>
      <c r="SFL615" s="175"/>
      <c r="SFM615" s="175"/>
      <c r="SFN615" s="175"/>
      <c r="SFO615" s="175"/>
      <c r="SFP615" s="175"/>
      <c r="SFQ615" s="175"/>
      <c r="SFR615" s="175"/>
      <c r="SFS615" s="175"/>
      <c r="SFT615" s="175"/>
      <c r="SFU615" s="175"/>
      <c r="SFV615" s="175"/>
      <c r="SFW615" s="175"/>
      <c r="SFX615" s="175"/>
      <c r="SFY615" s="175"/>
      <c r="SFZ615" s="175"/>
      <c r="SGA615" s="175"/>
      <c r="SGB615" s="175"/>
      <c r="SGC615" s="175"/>
      <c r="SGD615" s="175"/>
      <c r="SGE615" s="175"/>
      <c r="SGF615" s="175"/>
      <c r="SGG615" s="175"/>
      <c r="SGH615" s="175"/>
      <c r="SGI615" s="175"/>
      <c r="SGJ615" s="175"/>
      <c r="SGK615" s="175"/>
      <c r="SGL615" s="175"/>
      <c r="SGM615" s="175"/>
      <c r="SGN615" s="175"/>
      <c r="SGO615" s="175"/>
      <c r="SGP615" s="175"/>
      <c r="SGQ615" s="175"/>
      <c r="SGR615" s="175"/>
      <c r="SGS615" s="175"/>
      <c r="SGT615" s="175"/>
      <c r="SGU615" s="175"/>
      <c r="SGV615" s="175"/>
      <c r="SGW615" s="175"/>
      <c r="SGX615" s="175"/>
      <c r="SGY615" s="175"/>
      <c r="SGZ615" s="175"/>
      <c r="SHA615" s="175"/>
      <c r="SHB615" s="175"/>
      <c r="SHC615" s="175"/>
      <c r="SHD615" s="175"/>
      <c r="SHE615" s="175"/>
      <c r="SHF615" s="175"/>
      <c r="SHG615" s="175"/>
      <c r="SHH615" s="175"/>
      <c r="SHI615" s="175"/>
      <c r="SHJ615" s="175"/>
      <c r="SHK615" s="175"/>
      <c r="SHL615" s="175"/>
      <c r="SHM615" s="175"/>
      <c r="SHN615" s="175"/>
      <c r="SHO615" s="175"/>
      <c r="SHP615" s="175"/>
      <c r="SHQ615" s="175"/>
      <c r="SHR615" s="175"/>
      <c r="SHS615" s="175"/>
      <c r="SHT615" s="175"/>
      <c r="SHU615" s="175"/>
      <c r="SHV615" s="175"/>
      <c r="SHW615" s="175"/>
      <c r="SHX615" s="175"/>
      <c r="SHY615" s="175"/>
      <c r="SHZ615" s="175"/>
      <c r="SIA615" s="175"/>
      <c r="SIB615" s="175"/>
      <c r="SIC615" s="175"/>
      <c r="SID615" s="175"/>
      <c r="SIE615" s="175"/>
      <c r="SIF615" s="175"/>
      <c r="SIG615" s="175"/>
      <c r="SIH615" s="175"/>
      <c r="SII615" s="175"/>
      <c r="SIJ615" s="175"/>
      <c r="SIK615" s="175"/>
      <c r="SIL615" s="175"/>
      <c r="SIM615" s="175"/>
      <c r="SIN615" s="175"/>
      <c r="SIO615" s="175"/>
      <c r="SIP615" s="175"/>
      <c r="SIQ615" s="175"/>
      <c r="SIR615" s="175"/>
      <c r="SIS615" s="175"/>
      <c r="SIT615" s="175"/>
      <c r="SIU615" s="175"/>
      <c r="SIV615" s="175"/>
      <c r="SIW615" s="175"/>
      <c r="SIX615" s="175"/>
      <c r="SIY615" s="175"/>
      <c r="SIZ615" s="175"/>
      <c r="SJA615" s="175"/>
      <c r="SJB615" s="175"/>
      <c r="SJC615" s="175"/>
      <c r="SJD615" s="175"/>
      <c r="SJE615" s="175"/>
      <c r="SJF615" s="175"/>
      <c r="SJG615" s="175"/>
      <c r="SJH615" s="175"/>
      <c r="SJI615" s="175"/>
      <c r="SJJ615" s="175"/>
      <c r="SJK615" s="175"/>
      <c r="SJL615" s="175"/>
      <c r="SJM615" s="175"/>
      <c r="SJN615" s="175"/>
      <c r="SJO615" s="175"/>
      <c r="SJP615" s="175"/>
      <c r="SJQ615" s="175"/>
      <c r="SJR615" s="175"/>
      <c r="SJS615" s="175"/>
      <c r="SJT615" s="175"/>
      <c r="SJU615" s="175"/>
      <c r="SJV615" s="175"/>
      <c r="SJW615" s="175"/>
      <c r="SJX615" s="175"/>
      <c r="SJY615" s="175"/>
      <c r="SJZ615" s="175"/>
      <c r="SKA615" s="175"/>
      <c r="SKB615" s="175"/>
      <c r="SKC615" s="175"/>
      <c r="SKD615" s="175"/>
      <c r="SKE615" s="175"/>
      <c r="SKF615" s="175"/>
      <c r="SKG615" s="175"/>
      <c r="SKH615" s="175"/>
      <c r="SKI615" s="175"/>
      <c r="SKJ615" s="175"/>
      <c r="SKK615" s="175"/>
      <c r="SKL615" s="175"/>
      <c r="SKM615" s="175"/>
      <c r="SKN615" s="175"/>
      <c r="SKO615" s="175"/>
      <c r="SKP615" s="175"/>
      <c r="SKQ615" s="175"/>
      <c r="SKR615" s="175"/>
      <c r="SKS615" s="175"/>
      <c r="SKT615" s="175"/>
      <c r="SKU615" s="175"/>
      <c r="SKV615" s="175"/>
      <c r="SKW615" s="175"/>
      <c r="SKX615" s="175"/>
      <c r="SKY615" s="175"/>
      <c r="SKZ615" s="175"/>
      <c r="SLA615" s="175"/>
      <c r="SLB615" s="175"/>
      <c r="SLC615" s="175"/>
      <c r="SLD615" s="175"/>
      <c r="SLE615" s="175"/>
      <c r="SLF615" s="175"/>
      <c r="SLG615" s="175"/>
      <c r="SLH615" s="175"/>
      <c r="SLI615" s="175"/>
      <c r="SLJ615" s="175"/>
      <c r="SLK615" s="175"/>
      <c r="SLL615" s="175"/>
      <c r="SLM615" s="175"/>
      <c r="SLN615" s="175"/>
      <c r="SLO615" s="175"/>
      <c r="SLP615" s="175"/>
      <c r="SLQ615" s="175"/>
      <c r="SLR615" s="175"/>
      <c r="SLS615" s="175"/>
      <c r="SLT615" s="175"/>
      <c r="SLU615" s="175"/>
      <c r="SLV615" s="175"/>
      <c r="SLW615" s="175"/>
      <c r="SLX615" s="175"/>
      <c r="SLY615" s="175"/>
      <c r="SLZ615" s="175"/>
      <c r="SMA615" s="175"/>
      <c r="SMB615" s="175"/>
      <c r="SMC615" s="175"/>
      <c r="SMD615" s="175"/>
      <c r="SME615" s="175"/>
      <c r="SMF615" s="175"/>
      <c r="SMG615" s="175"/>
      <c r="SMH615" s="175"/>
      <c r="SMI615" s="175"/>
      <c r="SMJ615" s="175"/>
      <c r="SMK615" s="175"/>
      <c r="SML615" s="175"/>
      <c r="SMM615" s="175"/>
      <c r="SMN615" s="175"/>
      <c r="SMO615" s="175"/>
      <c r="SMP615" s="175"/>
      <c r="SMQ615" s="175"/>
      <c r="SMR615" s="175"/>
      <c r="SMS615" s="175"/>
      <c r="SMT615" s="175"/>
      <c r="SMU615" s="175"/>
      <c r="SMV615" s="175"/>
      <c r="SMW615" s="175"/>
      <c r="SMX615" s="175"/>
      <c r="SMY615" s="175"/>
      <c r="SMZ615" s="175"/>
      <c r="SNA615" s="175"/>
      <c r="SNB615" s="175"/>
      <c r="SNC615" s="175"/>
      <c r="SND615" s="175"/>
      <c r="SNE615" s="175"/>
      <c r="SNF615" s="175"/>
      <c r="SNG615" s="175"/>
      <c r="SNH615" s="175"/>
      <c r="SNI615" s="175"/>
      <c r="SNJ615" s="175"/>
      <c r="SNK615" s="175"/>
      <c r="SNL615" s="175"/>
      <c r="SNM615" s="175"/>
      <c r="SNN615" s="175"/>
      <c r="SNO615" s="175"/>
      <c r="SNP615" s="175"/>
      <c r="SNQ615" s="175"/>
      <c r="SNR615" s="175"/>
      <c r="SNS615" s="175"/>
      <c r="SNT615" s="175"/>
      <c r="SNU615" s="175"/>
      <c r="SNV615" s="175"/>
      <c r="SNW615" s="175"/>
      <c r="SNX615" s="175"/>
      <c r="SNY615" s="175"/>
      <c r="SNZ615" s="175"/>
      <c r="SOA615" s="175"/>
      <c r="SOB615" s="175"/>
      <c r="SOC615" s="175"/>
      <c r="SOD615" s="175"/>
      <c r="SOE615" s="175"/>
      <c r="SOF615" s="175"/>
      <c r="SOG615" s="175"/>
      <c r="SOH615" s="175"/>
      <c r="SOI615" s="175"/>
      <c r="SOJ615" s="175"/>
      <c r="SOK615" s="175"/>
      <c r="SOL615" s="175"/>
      <c r="SOM615" s="175"/>
      <c r="SON615" s="175"/>
      <c r="SOO615" s="175"/>
      <c r="SOP615" s="175"/>
      <c r="SOQ615" s="175"/>
      <c r="SOR615" s="175"/>
      <c r="SOS615" s="175"/>
      <c r="SOT615" s="175"/>
      <c r="SOU615" s="175"/>
      <c r="SOV615" s="175"/>
      <c r="SOW615" s="175"/>
      <c r="SOX615" s="175"/>
      <c r="SOY615" s="175"/>
      <c r="SOZ615" s="175"/>
      <c r="SPA615" s="175"/>
      <c r="SPB615" s="175"/>
      <c r="SPC615" s="175"/>
      <c r="SPD615" s="175"/>
      <c r="SPE615" s="175"/>
      <c r="SPF615" s="175"/>
      <c r="SPG615" s="175"/>
      <c r="SPH615" s="175"/>
      <c r="SPI615" s="175"/>
      <c r="SPJ615" s="175"/>
      <c r="SPK615" s="175"/>
      <c r="SPL615" s="175"/>
      <c r="SPM615" s="175"/>
      <c r="SPN615" s="175"/>
      <c r="SPO615" s="175"/>
      <c r="SPP615" s="175"/>
      <c r="SPQ615" s="175"/>
      <c r="SPR615" s="175"/>
      <c r="SPS615" s="175"/>
      <c r="SPT615" s="175"/>
      <c r="SPU615" s="175"/>
      <c r="SPV615" s="175"/>
      <c r="SPW615" s="175"/>
      <c r="SPX615" s="175"/>
      <c r="SPY615" s="175"/>
      <c r="SPZ615" s="175"/>
      <c r="SQA615" s="175"/>
      <c r="SQB615" s="175"/>
      <c r="SQC615" s="175"/>
      <c r="SQD615" s="175"/>
      <c r="SQE615" s="175"/>
      <c r="SQF615" s="175"/>
      <c r="SQG615" s="175"/>
      <c r="SQH615" s="175"/>
      <c r="SQI615" s="175"/>
      <c r="SQJ615" s="175"/>
      <c r="SQK615" s="175"/>
      <c r="SQL615" s="175"/>
      <c r="SQM615" s="175"/>
      <c r="SQN615" s="175"/>
      <c r="SQO615" s="175"/>
      <c r="SQP615" s="175"/>
      <c r="SQQ615" s="175"/>
      <c r="SQR615" s="175"/>
      <c r="SQS615" s="175"/>
      <c r="SQT615" s="175"/>
      <c r="SQU615" s="175"/>
      <c r="SQV615" s="175"/>
      <c r="SQW615" s="175"/>
      <c r="SQX615" s="175"/>
      <c r="SQY615" s="175"/>
      <c r="SQZ615" s="175"/>
      <c r="SRA615" s="175"/>
      <c r="SRB615" s="175"/>
      <c r="SRC615" s="175"/>
      <c r="SRD615" s="175"/>
      <c r="SRE615" s="175"/>
      <c r="SRF615" s="175"/>
      <c r="SRG615" s="175"/>
      <c r="SRH615" s="175"/>
      <c r="SRI615" s="175"/>
      <c r="SRJ615" s="175"/>
      <c r="SRK615" s="175"/>
      <c r="SRL615" s="175"/>
      <c r="SRM615" s="175"/>
      <c r="SRN615" s="175"/>
      <c r="SRO615" s="175"/>
      <c r="SRP615" s="175"/>
      <c r="SRQ615" s="175"/>
      <c r="SRR615" s="175"/>
      <c r="SRS615" s="175"/>
      <c r="SRT615" s="175"/>
      <c r="SRU615" s="175"/>
      <c r="SRV615" s="175"/>
      <c r="SRW615" s="175"/>
      <c r="SRX615" s="175"/>
      <c r="SRY615" s="175"/>
      <c r="SRZ615" s="175"/>
      <c r="SSA615" s="175"/>
      <c r="SSB615" s="175"/>
      <c r="SSC615" s="175"/>
      <c r="SSD615" s="175"/>
      <c r="SSE615" s="175"/>
      <c r="SSF615" s="175"/>
      <c r="SSG615" s="175"/>
      <c r="SSH615" s="175"/>
      <c r="SSI615" s="175"/>
      <c r="SSJ615" s="175"/>
      <c r="SSK615" s="175"/>
      <c r="SSL615" s="175"/>
      <c r="SSM615" s="175"/>
      <c r="SSN615" s="175"/>
      <c r="SSO615" s="175"/>
      <c r="SSP615" s="175"/>
      <c r="SSQ615" s="175"/>
      <c r="SSR615" s="175"/>
      <c r="SSS615" s="175"/>
      <c r="SST615" s="175"/>
      <c r="SSU615" s="175"/>
      <c r="SSV615" s="175"/>
      <c r="SSW615" s="175"/>
      <c r="SSX615" s="175"/>
      <c r="SSY615" s="175"/>
      <c r="SSZ615" s="175"/>
      <c r="STA615" s="175"/>
      <c r="STB615" s="175"/>
      <c r="STC615" s="175"/>
      <c r="STD615" s="175"/>
      <c r="STE615" s="175"/>
      <c r="STF615" s="175"/>
      <c r="STG615" s="175"/>
      <c r="STH615" s="175"/>
      <c r="STI615" s="175"/>
      <c r="STJ615" s="175"/>
      <c r="STK615" s="175"/>
      <c r="STL615" s="175"/>
      <c r="STM615" s="175"/>
      <c r="STN615" s="175"/>
      <c r="STO615" s="175"/>
      <c r="STP615" s="175"/>
      <c r="STQ615" s="175"/>
      <c r="STR615" s="175"/>
      <c r="STS615" s="175"/>
      <c r="STT615" s="175"/>
      <c r="STU615" s="175"/>
      <c r="STV615" s="175"/>
      <c r="STW615" s="175"/>
      <c r="STX615" s="175"/>
      <c r="STY615" s="175"/>
      <c r="STZ615" s="175"/>
      <c r="SUA615" s="175"/>
      <c r="SUB615" s="175"/>
      <c r="SUC615" s="175"/>
      <c r="SUD615" s="175"/>
      <c r="SUE615" s="175"/>
      <c r="SUF615" s="175"/>
      <c r="SUG615" s="175"/>
      <c r="SUH615" s="175"/>
      <c r="SUI615" s="175"/>
      <c r="SUJ615" s="175"/>
      <c r="SUK615" s="175"/>
      <c r="SUL615" s="175"/>
      <c r="SUM615" s="175"/>
      <c r="SUN615" s="175"/>
      <c r="SUO615" s="175"/>
      <c r="SUP615" s="175"/>
      <c r="SUQ615" s="175"/>
      <c r="SUR615" s="175"/>
      <c r="SUS615" s="175"/>
      <c r="SUT615" s="175"/>
      <c r="SUU615" s="175"/>
      <c r="SUV615" s="175"/>
      <c r="SUW615" s="175"/>
      <c r="SUX615" s="175"/>
      <c r="SUY615" s="175"/>
      <c r="SUZ615" s="175"/>
      <c r="SVA615" s="175"/>
      <c r="SVB615" s="175"/>
      <c r="SVC615" s="175"/>
      <c r="SVD615" s="175"/>
      <c r="SVE615" s="175"/>
      <c r="SVF615" s="175"/>
      <c r="SVG615" s="175"/>
      <c r="SVH615" s="175"/>
      <c r="SVI615" s="175"/>
      <c r="SVJ615" s="175"/>
      <c r="SVK615" s="175"/>
      <c r="SVL615" s="175"/>
      <c r="SVM615" s="175"/>
      <c r="SVN615" s="175"/>
      <c r="SVO615" s="175"/>
      <c r="SVP615" s="175"/>
      <c r="SVQ615" s="175"/>
      <c r="SVR615" s="175"/>
      <c r="SVS615" s="175"/>
      <c r="SVT615" s="175"/>
      <c r="SVU615" s="175"/>
      <c r="SVV615" s="175"/>
      <c r="SVW615" s="175"/>
      <c r="SVX615" s="175"/>
      <c r="SVY615" s="175"/>
      <c r="SVZ615" s="175"/>
      <c r="SWA615" s="175"/>
      <c r="SWB615" s="175"/>
      <c r="SWC615" s="175"/>
      <c r="SWD615" s="175"/>
      <c r="SWE615" s="175"/>
      <c r="SWF615" s="175"/>
      <c r="SWG615" s="175"/>
      <c r="SWH615" s="175"/>
      <c r="SWI615" s="175"/>
      <c r="SWJ615" s="175"/>
      <c r="SWK615" s="175"/>
      <c r="SWL615" s="175"/>
      <c r="SWM615" s="175"/>
      <c r="SWN615" s="175"/>
      <c r="SWO615" s="175"/>
      <c r="SWP615" s="175"/>
      <c r="SWQ615" s="175"/>
      <c r="SWR615" s="175"/>
      <c r="SWS615" s="175"/>
      <c r="SWT615" s="175"/>
      <c r="SWU615" s="175"/>
      <c r="SWV615" s="175"/>
      <c r="SWW615" s="175"/>
      <c r="SWX615" s="175"/>
      <c r="SWY615" s="175"/>
      <c r="SWZ615" s="175"/>
      <c r="SXA615" s="175"/>
      <c r="SXB615" s="175"/>
      <c r="SXC615" s="175"/>
      <c r="SXD615" s="175"/>
      <c r="SXE615" s="175"/>
      <c r="SXF615" s="175"/>
      <c r="SXG615" s="175"/>
      <c r="SXH615" s="175"/>
      <c r="SXI615" s="175"/>
      <c r="SXJ615" s="175"/>
      <c r="SXK615" s="175"/>
      <c r="SXL615" s="175"/>
      <c r="SXM615" s="175"/>
      <c r="SXN615" s="175"/>
      <c r="SXO615" s="175"/>
      <c r="SXP615" s="175"/>
      <c r="SXQ615" s="175"/>
      <c r="SXR615" s="175"/>
      <c r="SXS615" s="175"/>
      <c r="SXT615" s="175"/>
      <c r="SXU615" s="175"/>
      <c r="SXV615" s="175"/>
      <c r="SXW615" s="175"/>
      <c r="SXX615" s="175"/>
      <c r="SXY615" s="175"/>
      <c r="SXZ615" s="175"/>
      <c r="SYA615" s="175"/>
      <c r="SYB615" s="175"/>
      <c r="SYC615" s="175"/>
      <c r="SYD615" s="175"/>
      <c r="SYE615" s="175"/>
      <c r="SYF615" s="175"/>
      <c r="SYG615" s="175"/>
      <c r="SYH615" s="175"/>
      <c r="SYI615" s="175"/>
      <c r="SYJ615" s="175"/>
      <c r="SYK615" s="175"/>
      <c r="SYL615" s="175"/>
      <c r="SYM615" s="175"/>
      <c r="SYN615" s="175"/>
      <c r="SYO615" s="175"/>
      <c r="SYP615" s="175"/>
      <c r="SYQ615" s="175"/>
      <c r="SYR615" s="175"/>
      <c r="SYS615" s="175"/>
      <c r="SYT615" s="175"/>
      <c r="SYU615" s="175"/>
      <c r="SYV615" s="175"/>
      <c r="SYW615" s="175"/>
      <c r="SYX615" s="175"/>
      <c r="SYY615" s="175"/>
      <c r="SYZ615" s="175"/>
      <c r="SZA615" s="175"/>
      <c r="SZB615" s="175"/>
      <c r="SZC615" s="175"/>
      <c r="SZD615" s="175"/>
      <c r="SZE615" s="175"/>
      <c r="SZF615" s="175"/>
      <c r="SZG615" s="175"/>
      <c r="SZH615" s="175"/>
      <c r="SZI615" s="175"/>
      <c r="SZJ615" s="175"/>
      <c r="SZK615" s="175"/>
      <c r="SZL615" s="175"/>
      <c r="SZM615" s="175"/>
      <c r="SZN615" s="175"/>
      <c r="SZO615" s="175"/>
      <c r="SZP615" s="175"/>
      <c r="SZQ615" s="175"/>
      <c r="SZR615" s="175"/>
      <c r="SZS615" s="175"/>
      <c r="SZT615" s="175"/>
      <c r="SZU615" s="175"/>
      <c r="SZV615" s="175"/>
      <c r="SZW615" s="175"/>
      <c r="SZX615" s="175"/>
      <c r="SZY615" s="175"/>
      <c r="SZZ615" s="175"/>
      <c r="TAA615" s="175"/>
      <c r="TAB615" s="175"/>
      <c r="TAC615" s="175"/>
      <c r="TAD615" s="175"/>
      <c r="TAE615" s="175"/>
      <c r="TAF615" s="175"/>
      <c r="TAG615" s="175"/>
      <c r="TAH615" s="175"/>
      <c r="TAI615" s="175"/>
      <c r="TAJ615" s="175"/>
      <c r="TAK615" s="175"/>
      <c r="TAL615" s="175"/>
      <c r="TAM615" s="175"/>
      <c r="TAN615" s="175"/>
      <c r="TAO615" s="175"/>
      <c r="TAP615" s="175"/>
      <c r="TAQ615" s="175"/>
      <c r="TAR615" s="175"/>
      <c r="TAS615" s="175"/>
      <c r="TAT615" s="175"/>
      <c r="TAU615" s="175"/>
      <c r="TAV615" s="175"/>
      <c r="TAW615" s="175"/>
      <c r="TAX615" s="175"/>
      <c r="TAY615" s="175"/>
      <c r="TAZ615" s="175"/>
      <c r="TBA615" s="175"/>
      <c r="TBB615" s="175"/>
      <c r="TBC615" s="175"/>
      <c r="TBD615" s="175"/>
      <c r="TBE615" s="175"/>
      <c r="TBF615" s="175"/>
      <c r="TBG615" s="175"/>
      <c r="TBH615" s="175"/>
      <c r="TBI615" s="175"/>
      <c r="TBJ615" s="175"/>
      <c r="TBK615" s="175"/>
      <c r="TBL615" s="175"/>
      <c r="TBM615" s="175"/>
      <c r="TBN615" s="175"/>
      <c r="TBO615" s="175"/>
      <c r="TBP615" s="175"/>
      <c r="TBQ615" s="175"/>
      <c r="TBR615" s="175"/>
      <c r="TBS615" s="175"/>
      <c r="TBT615" s="175"/>
      <c r="TBU615" s="175"/>
      <c r="TBV615" s="175"/>
      <c r="TBW615" s="175"/>
      <c r="TBX615" s="175"/>
      <c r="TBY615" s="175"/>
      <c r="TBZ615" s="175"/>
      <c r="TCA615" s="175"/>
      <c r="TCB615" s="175"/>
      <c r="TCC615" s="175"/>
      <c r="TCD615" s="175"/>
      <c r="TCE615" s="175"/>
      <c r="TCF615" s="175"/>
      <c r="TCG615" s="175"/>
      <c r="TCH615" s="175"/>
      <c r="TCI615" s="175"/>
      <c r="TCJ615" s="175"/>
      <c r="TCK615" s="175"/>
      <c r="TCL615" s="175"/>
      <c r="TCM615" s="175"/>
      <c r="TCN615" s="175"/>
      <c r="TCO615" s="175"/>
      <c r="TCP615" s="175"/>
      <c r="TCQ615" s="175"/>
      <c r="TCR615" s="175"/>
      <c r="TCS615" s="175"/>
      <c r="TCT615" s="175"/>
      <c r="TCU615" s="175"/>
      <c r="TCV615" s="175"/>
      <c r="TCW615" s="175"/>
      <c r="TCX615" s="175"/>
      <c r="TCY615" s="175"/>
      <c r="TCZ615" s="175"/>
      <c r="TDA615" s="175"/>
      <c r="TDB615" s="175"/>
      <c r="TDC615" s="175"/>
      <c r="TDD615" s="175"/>
      <c r="TDE615" s="175"/>
      <c r="TDF615" s="175"/>
      <c r="TDG615" s="175"/>
      <c r="TDH615" s="175"/>
      <c r="TDI615" s="175"/>
      <c r="TDJ615" s="175"/>
      <c r="TDK615" s="175"/>
      <c r="TDL615" s="175"/>
      <c r="TDM615" s="175"/>
      <c r="TDN615" s="175"/>
      <c r="TDO615" s="175"/>
      <c r="TDP615" s="175"/>
      <c r="TDQ615" s="175"/>
      <c r="TDR615" s="175"/>
      <c r="TDS615" s="175"/>
      <c r="TDT615" s="175"/>
      <c r="TDU615" s="175"/>
      <c r="TDV615" s="175"/>
      <c r="TDW615" s="175"/>
      <c r="TDX615" s="175"/>
      <c r="TDY615" s="175"/>
      <c r="TDZ615" s="175"/>
      <c r="TEA615" s="175"/>
      <c r="TEB615" s="175"/>
      <c r="TEC615" s="175"/>
      <c r="TED615" s="175"/>
      <c r="TEE615" s="175"/>
      <c r="TEF615" s="175"/>
      <c r="TEG615" s="175"/>
      <c r="TEH615" s="175"/>
      <c r="TEI615" s="175"/>
      <c r="TEJ615" s="175"/>
      <c r="TEK615" s="175"/>
      <c r="TEL615" s="175"/>
      <c r="TEM615" s="175"/>
      <c r="TEN615" s="175"/>
      <c r="TEO615" s="175"/>
      <c r="TEP615" s="175"/>
      <c r="TEQ615" s="175"/>
      <c r="TER615" s="175"/>
      <c r="TES615" s="175"/>
      <c r="TET615" s="175"/>
      <c r="TEU615" s="175"/>
      <c r="TEV615" s="175"/>
      <c r="TEW615" s="175"/>
      <c r="TEX615" s="175"/>
      <c r="TEY615" s="175"/>
      <c r="TEZ615" s="175"/>
      <c r="TFA615" s="175"/>
      <c r="TFB615" s="175"/>
      <c r="TFC615" s="175"/>
      <c r="TFD615" s="175"/>
      <c r="TFE615" s="175"/>
      <c r="TFF615" s="175"/>
      <c r="TFG615" s="175"/>
      <c r="TFH615" s="175"/>
      <c r="TFI615" s="175"/>
      <c r="TFJ615" s="175"/>
      <c r="TFK615" s="175"/>
      <c r="TFL615" s="175"/>
      <c r="TFM615" s="175"/>
      <c r="TFN615" s="175"/>
      <c r="TFO615" s="175"/>
      <c r="TFP615" s="175"/>
      <c r="TFQ615" s="175"/>
      <c r="TFR615" s="175"/>
      <c r="TFS615" s="175"/>
      <c r="TFT615" s="175"/>
      <c r="TFU615" s="175"/>
      <c r="TFV615" s="175"/>
      <c r="TFW615" s="175"/>
      <c r="TFX615" s="175"/>
      <c r="TFY615" s="175"/>
      <c r="TFZ615" s="175"/>
      <c r="TGA615" s="175"/>
      <c r="TGB615" s="175"/>
      <c r="TGC615" s="175"/>
      <c r="TGD615" s="175"/>
      <c r="TGE615" s="175"/>
      <c r="TGF615" s="175"/>
      <c r="TGG615" s="175"/>
      <c r="TGH615" s="175"/>
      <c r="TGI615" s="175"/>
      <c r="TGJ615" s="175"/>
      <c r="TGK615" s="175"/>
      <c r="TGL615" s="175"/>
      <c r="TGM615" s="175"/>
      <c r="TGN615" s="175"/>
      <c r="TGO615" s="175"/>
      <c r="TGP615" s="175"/>
      <c r="TGQ615" s="175"/>
      <c r="TGR615" s="175"/>
      <c r="TGS615" s="175"/>
      <c r="TGT615" s="175"/>
      <c r="TGU615" s="175"/>
      <c r="TGV615" s="175"/>
      <c r="TGW615" s="175"/>
      <c r="TGX615" s="175"/>
      <c r="TGY615" s="175"/>
      <c r="TGZ615" s="175"/>
      <c r="THA615" s="175"/>
      <c r="THB615" s="175"/>
      <c r="THC615" s="175"/>
      <c r="THD615" s="175"/>
      <c r="THE615" s="175"/>
      <c r="THF615" s="175"/>
      <c r="THG615" s="175"/>
      <c r="THH615" s="175"/>
      <c r="THI615" s="175"/>
      <c r="THJ615" s="175"/>
      <c r="THK615" s="175"/>
      <c r="THL615" s="175"/>
      <c r="THM615" s="175"/>
      <c r="THN615" s="175"/>
      <c r="THO615" s="175"/>
      <c r="THP615" s="175"/>
      <c r="THQ615" s="175"/>
      <c r="THR615" s="175"/>
      <c r="THS615" s="175"/>
      <c r="THT615" s="175"/>
      <c r="THU615" s="175"/>
      <c r="THV615" s="175"/>
      <c r="THW615" s="175"/>
      <c r="THX615" s="175"/>
      <c r="THY615" s="175"/>
      <c r="THZ615" s="175"/>
      <c r="TIA615" s="175"/>
      <c r="TIB615" s="175"/>
      <c r="TIC615" s="175"/>
      <c r="TID615" s="175"/>
      <c r="TIE615" s="175"/>
      <c r="TIF615" s="175"/>
      <c r="TIG615" s="175"/>
      <c r="TIH615" s="175"/>
      <c r="TII615" s="175"/>
      <c r="TIJ615" s="175"/>
      <c r="TIK615" s="175"/>
      <c r="TIL615" s="175"/>
      <c r="TIM615" s="175"/>
      <c r="TIN615" s="175"/>
      <c r="TIO615" s="175"/>
      <c r="TIP615" s="175"/>
      <c r="TIQ615" s="175"/>
      <c r="TIR615" s="175"/>
      <c r="TIS615" s="175"/>
      <c r="TIT615" s="175"/>
      <c r="TIU615" s="175"/>
      <c r="TIV615" s="175"/>
      <c r="TIW615" s="175"/>
      <c r="TIX615" s="175"/>
      <c r="TIY615" s="175"/>
      <c r="TIZ615" s="175"/>
      <c r="TJA615" s="175"/>
      <c r="TJB615" s="175"/>
      <c r="TJC615" s="175"/>
      <c r="TJD615" s="175"/>
      <c r="TJE615" s="175"/>
      <c r="TJF615" s="175"/>
      <c r="TJG615" s="175"/>
      <c r="TJH615" s="175"/>
      <c r="TJI615" s="175"/>
      <c r="TJJ615" s="175"/>
      <c r="TJK615" s="175"/>
      <c r="TJL615" s="175"/>
      <c r="TJM615" s="175"/>
      <c r="TJN615" s="175"/>
      <c r="TJO615" s="175"/>
      <c r="TJP615" s="175"/>
      <c r="TJQ615" s="175"/>
      <c r="TJR615" s="175"/>
      <c r="TJS615" s="175"/>
      <c r="TJT615" s="175"/>
      <c r="TJU615" s="175"/>
      <c r="TJV615" s="175"/>
      <c r="TJW615" s="175"/>
      <c r="TJX615" s="175"/>
      <c r="TJY615" s="175"/>
      <c r="TJZ615" s="175"/>
      <c r="TKA615" s="175"/>
      <c r="TKB615" s="175"/>
      <c r="TKC615" s="175"/>
      <c r="TKD615" s="175"/>
      <c r="TKE615" s="175"/>
      <c r="TKF615" s="175"/>
      <c r="TKG615" s="175"/>
      <c r="TKH615" s="175"/>
      <c r="TKI615" s="175"/>
      <c r="TKJ615" s="175"/>
      <c r="TKK615" s="175"/>
      <c r="TKL615" s="175"/>
      <c r="TKM615" s="175"/>
      <c r="TKN615" s="175"/>
      <c r="TKO615" s="175"/>
      <c r="TKP615" s="175"/>
      <c r="TKQ615" s="175"/>
      <c r="TKR615" s="175"/>
      <c r="TKS615" s="175"/>
      <c r="TKT615" s="175"/>
      <c r="TKU615" s="175"/>
      <c r="TKV615" s="175"/>
      <c r="TKW615" s="175"/>
      <c r="TKX615" s="175"/>
      <c r="TKY615" s="175"/>
      <c r="TKZ615" s="175"/>
      <c r="TLA615" s="175"/>
      <c r="TLB615" s="175"/>
      <c r="TLC615" s="175"/>
      <c r="TLD615" s="175"/>
      <c r="TLE615" s="175"/>
      <c r="TLF615" s="175"/>
      <c r="TLG615" s="175"/>
      <c r="TLH615" s="175"/>
      <c r="TLI615" s="175"/>
      <c r="TLJ615" s="175"/>
      <c r="TLK615" s="175"/>
      <c r="TLL615" s="175"/>
      <c r="TLM615" s="175"/>
      <c r="TLN615" s="175"/>
      <c r="TLO615" s="175"/>
      <c r="TLP615" s="175"/>
      <c r="TLQ615" s="175"/>
      <c r="TLR615" s="175"/>
      <c r="TLS615" s="175"/>
      <c r="TLT615" s="175"/>
      <c r="TLU615" s="175"/>
      <c r="TLV615" s="175"/>
      <c r="TLW615" s="175"/>
      <c r="TLX615" s="175"/>
      <c r="TLY615" s="175"/>
      <c r="TLZ615" s="175"/>
      <c r="TMA615" s="175"/>
      <c r="TMB615" s="175"/>
      <c r="TMC615" s="175"/>
      <c r="TMD615" s="175"/>
      <c r="TME615" s="175"/>
      <c r="TMF615" s="175"/>
      <c r="TMG615" s="175"/>
      <c r="TMH615" s="175"/>
      <c r="TMI615" s="175"/>
      <c r="TMJ615" s="175"/>
      <c r="TMK615" s="175"/>
      <c r="TML615" s="175"/>
      <c r="TMM615" s="175"/>
      <c r="TMN615" s="175"/>
      <c r="TMO615" s="175"/>
      <c r="TMP615" s="175"/>
      <c r="TMQ615" s="175"/>
      <c r="TMR615" s="175"/>
      <c r="TMS615" s="175"/>
      <c r="TMT615" s="175"/>
      <c r="TMU615" s="175"/>
      <c r="TMV615" s="175"/>
      <c r="TMW615" s="175"/>
      <c r="TMX615" s="175"/>
      <c r="TMY615" s="175"/>
      <c r="TMZ615" s="175"/>
      <c r="TNA615" s="175"/>
      <c r="TNB615" s="175"/>
      <c r="TNC615" s="175"/>
      <c r="TND615" s="175"/>
      <c r="TNE615" s="175"/>
      <c r="TNF615" s="175"/>
      <c r="TNG615" s="175"/>
      <c r="TNH615" s="175"/>
      <c r="TNI615" s="175"/>
      <c r="TNJ615" s="175"/>
      <c r="TNK615" s="175"/>
      <c r="TNL615" s="175"/>
      <c r="TNM615" s="175"/>
      <c r="TNN615" s="175"/>
      <c r="TNO615" s="175"/>
      <c r="TNP615" s="175"/>
      <c r="TNQ615" s="175"/>
      <c r="TNR615" s="175"/>
      <c r="TNS615" s="175"/>
      <c r="TNT615" s="175"/>
      <c r="TNU615" s="175"/>
      <c r="TNV615" s="175"/>
      <c r="TNW615" s="175"/>
      <c r="TNX615" s="175"/>
      <c r="TNY615" s="175"/>
      <c r="TNZ615" s="175"/>
      <c r="TOA615" s="175"/>
      <c r="TOB615" s="175"/>
      <c r="TOC615" s="175"/>
      <c r="TOD615" s="175"/>
      <c r="TOE615" s="175"/>
      <c r="TOF615" s="175"/>
      <c r="TOG615" s="175"/>
      <c r="TOH615" s="175"/>
      <c r="TOI615" s="175"/>
      <c r="TOJ615" s="175"/>
      <c r="TOK615" s="175"/>
      <c r="TOL615" s="175"/>
      <c r="TOM615" s="175"/>
      <c r="TON615" s="175"/>
      <c r="TOO615" s="175"/>
      <c r="TOP615" s="175"/>
      <c r="TOQ615" s="175"/>
      <c r="TOR615" s="175"/>
      <c r="TOS615" s="175"/>
      <c r="TOT615" s="175"/>
      <c r="TOU615" s="175"/>
      <c r="TOV615" s="175"/>
      <c r="TOW615" s="175"/>
      <c r="TOX615" s="175"/>
      <c r="TOY615" s="175"/>
      <c r="TOZ615" s="175"/>
      <c r="TPA615" s="175"/>
      <c r="TPB615" s="175"/>
      <c r="TPC615" s="175"/>
      <c r="TPD615" s="175"/>
      <c r="TPE615" s="175"/>
      <c r="TPF615" s="175"/>
      <c r="TPG615" s="175"/>
      <c r="TPH615" s="175"/>
      <c r="TPI615" s="175"/>
      <c r="TPJ615" s="175"/>
      <c r="TPK615" s="175"/>
      <c r="TPL615" s="175"/>
      <c r="TPM615" s="175"/>
      <c r="TPN615" s="175"/>
      <c r="TPO615" s="175"/>
      <c r="TPP615" s="175"/>
      <c r="TPQ615" s="175"/>
      <c r="TPR615" s="175"/>
      <c r="TPS615" s="175"/>
      <c r="TPT615" s="175"/>
      <c r="TPU615" s="175"/>
      <c r="TPV615" s="175"/>
      <c r="TPW615" s="175"/>
      <c r="TPX615" s="175"/>
      <c r="TPY615" s="175"/>
      <c r="TPZ615" s="175"/>
      <c r="TQA615" s="175"/>
      <c r="TQB615" s="175"/>
      <c r="TQC615" s="175"/>
      <c r="TQD615" s="175"/>
      <c r="TQE615" s="175"/>
      <c r="TQF615" s="175"/>
      <c r="TQG615" s="175"/>
      <c r="TQH615" s="175"/>
      <c r="TQI615" s="175"/>
      <c r="TQJ615" s="175"/>
      <c r="TQK615" s="175"/>
      <c r="TQL615" s="175"/>
      <c r="TQM615" s="175"/>
      <c r="TQN615" s="175"/>
      <c r="TQO615" s="175"/>
      <c r="TQP615" s="175"/>
      <c r="TQQ615" s="175"/>
      <c r="TQR615" s="175"/>
      <c r="TQS615" s="175"/>
      <c r="TQT615" s="175"/>
      <c r="TQU615" s="175"/>
      <c r="TQV615" s="175"/>
      <c r="TQW615" s="175"/>
      <c r="TQX615" s="175"/>
      <c r="TQY615" s="175"/>
      <c r="TQZ615" s="175"/>
      <c r="TRA615" s="175"/>
      <c r="TRB615" s="175"/>
      <c r="TRC615" s="175"/>
      <c r="TRD615" s="175"/>
      <c r="TRE615" s="175"/>
      <c r="TRF615" s="175"/>
      <c r="TRG615" s="175"/>
      <c r="TRH615" s="175"/>
      <c r="TRI615" s="175"/>
      <c r="TRJ615" s="175"/>
      <c r="TRK615" s="175"/>
      <c r="TRL615" s="175"/>
      <c r="TRM615" s="175"/>
      <c r="TRN615" s="175"/>
      <c r="TRO615" s="175"/>
      <c r="TRP615" s="175"/>
      <c r="TRQ615" s="175"/>
      <c r="TRR615" s="175"/>
      <c r="TRS615" s="175"/>
      <c r="TRT615" s="175"/>
      <c r="TRU615" s="175"/>
      <c r="TRV615" s="175"/>
      <c r="TRW615" s="175"/>
      <c r="TRX615" s="175"/>
      <c r="TRY615" s="175"/>
      <c r="TRZ615" s="175"/>
      <c r="TSA615" s="175"/>
      <c r="TSB615" s="175"/>
      <c r="TSC615" s="175"/>
      <c r="TSD615" s="175"/>
      <c r="TSE615" s="175"/>
      <c r="TSF615" s="175"/>
      <c r="TSG615" s="175"/>
      <c r="TSH615" s="175"/>
      <c r="TSI615" s="175"/>
      <c r="TSJ615" s="175"/>
      <c r="TSK615" s="175"/>
      <c r="TSL615" s="175"/>
      <c r="TSM615" s="175"/>
      <c r="TSN615" s="175"/>
      <c r="TSO615" s="175"/>
      <c r="TSP615" s="175"/>
      <c r="TSQ615" s="175"/>
      <c r="TSR615" s="175"/>
      <c r="TSS615" s="175"/>
      <c r="TST615" s="175"/>
      <c r="TSU615" s="175"/>
      <c r="TSV615" s="175"/>
      <c r="TSW615" s="175"/>
      <c r="TSX615" s="175"/>
      <c r="TSY615" s="175"/>
      <c r="TSZ615" s="175"/>
      <c r="TTA615" s="175"/>
      <c r="TTB615" s="175"/>
      <c r="TTC615" s="175"/>
      <c r="TTD615" s="175"/>
      <c r="TTE615" s="175"/>
      <c r="TTF615" s="175"/>
      <c r="TTG615" s="175"/>
      <c r="TTH615" s="175"/>
      <c r="TTI615" s="175"/>
      <c r="TTJ615" s="175"/>
      <c r="TTK615" s="175"/>
      <c r="TTL615" s="175"/>
      <c r="TTM615" s="175"/>
      <c r="TTN615" s="175"/>
      <c r="TTO615" s="175"/>
      <c r="TTP615" s="175"/>
      <c r="TTQ615" s="175"/>
      <c r="TTR615" s="175"/>
      <c r="TTS615" s="175"/>
      <c r="TTT615" s="175"/>
      <c r="TTU615" s="175"/>
      <c r="TTV615" s="175"/>
      <c r="TTW615" s="175"/>
      <c r="TTX615" s="175"/>
      <c r="TTY615" s="175"/>
      <c r="TTZ615" s="175"/>
      <c r="TUA615" s="175"/>
      <c r="TUB615" s="175"/>
      <c r="TUC615" s="175"/>
      <c r="TUD615" s="175"/>
      <c r="TUE615" s="175"/>
      <c r="TUF615" s="175"/>
      <c r="TUG615" s="175"/>
      <c r="TUH615" s="175"/>
      <c r="TUI615" s="175"/>
      <c r="TUJ615" s="175"/>
      <c r="TUK615" s="175"/>
      <c r="TUL615" s="175"/>
      <c r="TUM615" s="175"/>
      <c r="TUN615" s="175"/>
      <c r="TUO615" s="175"/>
      <c r="TUP615" s="175"/>
      <c r="TUQ615" s="175"/>
      <c r="TUR615" s="175"/>
      <c r="TUS615" s="175"/>
      <c r="TUT615" s="175"/>
      <c r="TUU615" s="175"/>
      <c r="TUV615" s="175"/>
      <c r="TUW615" s="175"/>
      <c r="TUX615" s="175"/>
      <c r="TUY615" s="175"/>
      <c r="TUZ615" s="175"/>
      <c r="TVA615" s="175"/>
      <c r="TVB615" s="175"/>
      <c r="TVC615" s="175"/>
      <c r="TVD615" s="175"/>
      <c r="TVE615" s="175"/>
      <c r="TVF615" s="175"/>
      <c r="TVG615" s="175"/>
      <c r="TVH615" s="175"/>
      <c r="TVI615" s="175"/>
      <c r="TVJ615" s="175"/>
      <c r="TVK615" s="175"/>
      <c r="TVL615" s="175"/>
      <c r="TVM615" s="175"/>
      <c r="TVN615" s="175"/>
      <c r="TVO615" s="175"/>
      <c r="TVP615" s="175"/>
      <c r="TVQ615" s="175"/>
      <c r="TVR615" s="175"/>
      <c r="TVS615" s="175"/>
      <c r="TVT615" s="175"/>
      <c r="TVU615" s="175"/>
      <c r="TVV615" s="175"/>
      <c r="TVW615" s="175"/>
      <c r="TVX615" s="175"/>
      <c r="TVY615" s="175"/>
      <c r="TVZ615" s="175"/>
      <c r="TWA615" s="175"/>
      <c r="TWB615" s="175"/>
      <c r="TWC615" s="175"/>
      <c r="TWD615" s="175"/>
      <c r="TWE615" s="175"/>
      <c r="TWF615" s="175"/>
      <c r="TWG615" s="175"/>
      <c r="TWH615" s="175"/>
      <c r="TWI615" s="175"/>
      <c r="TWJ615" s="175"/>
      <c r="TWK615" s="175"/>
      <c r="TWL615" s="175"/>
      <c r="TWM615" s="175"/>
      <c r="TWN615" s="175"/>
      <c r="TWO615" s="175"/>
      <c r="TWP615" s="175"/>
      <c r="TWQ615" s="175"/>
      <c r="TWR615" s="175"/>
      <c r="TWS615" s="175"/>
      <c r="TWT615" s="175"/>
      <c r="TWU615" s="175"/>
      <c r="TWV615" s="175"/>
      <c r="TWW615" s="175"/>
      <c r="TWX615" s="175"/>
      <c r="TWY615" s="175"/>
      <c r="TWZ615" s="175"/>
      <c r="TXA615" s="175"/>
      <c r="TXB615" s="175"/>
      <c r="TXC615" s="175"/>
      <c r="TXD615" s="175"/>
      <c r="TXE615" s="175"/>
      <c r="TXF615" s="175"/>
      <c r="TXG615" s="175"/>
      <c r="TXH615" s="175"/>
      <c r="TXI615" s="175"/>
      <c r="TXJ615" s="175"/>
      <c r="TXK615" s="175"/>
      <c r="TXL615" s="175"/>
      <c r="TXM615" s="175"/>
      <c r="TXN615" s="175"/>
      <c r="TXO615" s="175"/>
      <c r="TXP615" s="175"/>
      <c r="TXQ615" s="175"/>
      <c r="TXR615" s="175"/>
      <c r="TXS615" s="175"/>
      <c r="TXT615" s="175"/>
      <c r="TXU615" s="175"/>
      <c r="TXV615" s="175"/>
      <c r="TXW615" s="175"/>
      <c r="TXX615" s="175"/>
      <c r="TXY615" s="175"/>
      <c r="TXZ615" s="175"/>
      <c r="TYA615" s="175"/>
      <c r="TYB615" s="175"/>
      <c r="TYC615" s="175"/>
      <c r="TYD615" s="175"/>
      <c r="TYE615" s="175"/>
      <c r="TYF615" s="175"/>
      <c r="TYG615" s="175"/>
      <c r="TYH615" s="175"/>
      <c r="TYI615" s="175"/>
      <c r="TYJ615" s="175"/>
      <c r="TYK615" s="175"/>
      <c r="TYL615" s="175"/>
      <c r="TYM615" s="175"/>
      <c r="TYN615" s="175"/>
      <c r="TYO615" s="175"/>
      <c r="TYP615" s="175"/>
      <c r="TYQ615" s="175"/>
      <c r="TYR615" s="175"/>
      <c r="TYS615" s="175"/>
      <c r="TYT615" s="175"/>
      <c r="TYU615" s="175"/>
      <c r="TYV615" s="175"/>
      <c r="TYW615" s="175"/>
      <c r="TYX615" s="175"/>
      <c r="TYY615" s="175"/>
      <c r="TYZ615" s="175"/>
      <c r="TZA615" s="175"/>
      <c r="TZB615" s="175"/>
      <c r="TZC615" s="175"/>
      <c r="TZD615" s="175"/>
      <c r="TZE615" s="175"/>
      <c r="TZF615" s="175"/>
      <c r="TZG615" s="175"/>
      <c r="TZH615" s="175"/>
      <c r="TZI615" s="175"/>
      <c r="TZJ615" s="175"/>
      <c r="TZK615" s="175"/>
      <c r="TZL615" s="175"/>
      <c r="TZM615" s="175"/>
      <c r="TZN615" s="175"/>
      <c r="TZO615" s="175"/>
      <c r="TZP615" s="175"/>
      <c r="TZQ615" s="175"/>
      <c r="TZR615" s="175"/>
      <c r="TZS615" s="175"/>
      <c r="TZT615" s="175"/>
      <c r="TZU615" s="175"/>
      <c r="TZV615" s="175"/>
      <c r="TZW615" s="175"/>
      <c r="TZX615" s="175"/>
      <c r="TZY615" s="175"/>
      <c r="TZZ615" s="175"/>
      <c r="UAA615" s="175"/>
      <c r="UAB615" s="175"/>
      <c r="UAC615" s="175"/>
      <c r="UAD615" s="175"/>
      <c r="UAE615" s="175"/>
      <c r="UAF615" s="175"/>
      <c r="UAG615" s="175"/>
      <c r="UAH615" s="175"/>
      <c r="UAI615" s="175"/>
      <c r="UAJ615" s="175"/>
      <c r="UAK615" s="175"/>
      <c r="UAL615" s="175"/>
      <c r="UAM615" s="175"/>
      <c r="UAN615" s="175"/>
      <c r="UAO615" s="175"/>
      <c r="UAP615" s="175"/>
      <c r="UAQ615" s="175"/>
      <c r="UAR615" s="175"/>
      <c r="UAS615" s="175"/>
      <c r="UAT615" s="175"/>
      <c r="UAU615" s="175"/>
      <c r="UAV615" s="175"/>
      <c r="UAW615" s="175"/>
      <c r="UAX615" s="175"/>
      <c r="UAY615" s="175"/>
      <c r="UAZ615" s="175"/>
      <c r="UBA615" s="175"/>
      <c r="UBB615" s="175"/>
      <c r="UBC615" s="175"/>
      <c r="UBD615" s="175"/>
      <c r="UBE615" s="175"/>
      <c r="UBF615" s="175"/>
      <c r="UBG615" s="175"/>
      <c r="UBH615" s="175"/>
      <c r="UBI615" s="175"/>
      <c r="UBJ615" s="175"/>
      <c r="UBK615" s="175"/>
      <c r="UBL615" s="175"/>
      <c r="UBM615" s="175"/>
      <c r="UBN615" s="175"/>
      <c r="UBO615" s="175"/>
      <c r="UBP615" s="175"/>
      <c r="UBQ615" s="175"/>
      <c r="UBR615" s="175"/>
      <c r="UBS615" s="175"/>
      <c r="UBT615" s="175"/>
      <c r="UBU615" s="175"/>
      <c r="UBV615" s="175"/>
      <c r="UBW615" s="175"/>
      <c r="UBX615" s="175"/>
      <c r="UBY615" s="175"/>
      <c r="UBZ615" s="175"/>
      <c r="UCA615" s="175"/>
      <c r="UCB615" s="175"/>
      <c r="UCC615" s="175"/>
      <c r="UCD615" s="175"/>
      <c r="UCE615" s="175"/>
      <c r="UCF615" s="175"/>
      <c r="UCG615" s="175"/>
      <c r="UCH615" s="175"/>
      <c r="UCI615" s="175"/>
      <c r="UCJ615" s="175"/>
      <c r="UCK615" s="175"/>
      <c r="UCL615" s="175"/>
      <c r="UCM615" s="175"/>
      <c r="UCN615" s="175"/>
      <c r="UCO615" s="175"/>
      <c r="UCP615" s="175"/>
      <c r="UCQ615" s="175"/>
      <c r="UCR615" s="175"/>
      <c r="UCS615" s="175"/>
      <c r="UCT615" s="175"/>
      <c r="UCU615" s="175"/>
      <c r="UCV615" s="175"/>
      <c r="UCW615" s="175"/>
      <c r="UCX615" s="175"/>
      <c r="UCY615" s="175"/>
      <c r="UCZ615" s="175"/>
      <c r="UDA615" s="175"/>
      <c r="UDB615" s="175"/>
      <c r="UDC615" s="175"/>
      <c r="UDD615" s="175"/>
      <c r="UDE615" s="175"/>
      <c r="UDF615" s="175"/>
      <c r="UDG615" s="175"/>
      <c r="UDH615" s="175"/>
      <c r="UDI615" s="175"/>
      <c r="UDJ615" s="175"/>
      <c r="UDK615" s="175"/>
      <c r="UDL615" s="175"/>
      <c r="UDM615" s="175"/>
      <c r="UDN615" s="175"/>
      <c r="UDO615" s="175"/>
      <c r="UDP615" s="175"/>
      <c r="UDQ615" s="175"/>
      <c r="UDR615" s="175"/>
      <c r="UDS615" s="175"/>
      <c r="UDT615" s="175"/>
      <c r="UDU615" s="175"/>
      <c r="UDV615" s="175"/>
      <c r="UDW615" s="175"/>
      <c r="UDX615" s="175"/>
      <c r="UDY615" s="175"/>
      <c r="UDZ615" s="175"/>
      <c r="UEA615" s="175"/>
      <c r="UEB615" s="175"/>
      <c r="UEC615" s="175"/>
      <c r="UED615" s="175"/>
      <c r="UEE615" s="175"/>
      <c r="UEF615" s="175"/>
      <c r="UEG615" s="175"/>
      <c r="UEH615" s="175"/>
      <c r="UEI615" s="175"/>
      <c r="UEJ615" s="175"/>
      <c r="UEK615" s="175"/>
      <c r="UEL615" s="175"/>
      <c r="UEM615" s="175"/>
      <c r="UEN615" s="175"/>
      <c r="UEO615" s="175"/>
      <c r="UEP615" s="175"/>
      <c r="UEQ615" s="175"/>
      <c r="UER615" s="175"/>
      <c r="UES615" s="175"/>
      <c r="UET615" s="175"/>
      <c r="UEU615" s="175"/>
      <c r="UEV615" s="175"/>
      <c r="UEW615" s="175"/>
      <c r="UEX615" s="175"/>
      <c r="UEY615" s="175"/>
      <c r="UEZ615" s="175"/>
      <c r="UFA615" s="175"/>
      <c r="UFB615" s="175"/>
      <c r="UFC615" s="175"/>
      <c r="UFD615" s="175"/>
      <c r="UFE615" s="175"/>
      <c r="UFF615" s="175"/>
      <c r="UFG615" s="175"/>
      <c r="UFH615" s="175"/>
      <c r="UFI615" s="175"/>
      <c r="UFJ615" s="175"/>
      <c r="UFK615" s="175"/>
      <c r="UFL615" s="175"/>
      <c r="UFM615" s="175"/>
      <c r="UFN615" s="175"/>
      <c r="UFO615" s="175"/>
      <c r="UFP615" s="175"/>
      <c r="UFQ615" s="175"/>
      <c r="UFR615" s="175"/>
      <c r="UFS615" s="175"/>
      <c r="UFT615" s="175"/>
      <c r="UFU615" s="175"/>
      <c r="UFV615" s="175"/>
      <c r="UFW615" s="175"/>
      <c r="UFX615" s="175"/>
      <c r="UFY615" s="175"/>
      <c r="UFZ615" s="175"/>
      <c r="UGA615" s="175"/>
      <c r="UGB615" s="175"/>
      <c r="UGC615" s="175"/>
      <c r="UGD615" s="175"/>
      <c r="UGE615" s="175"/>
      <c r="UGF615" s="175"/>
      <c r="UGG615" s="175"/>
      <c r="UGH615" s="175"/>
      <c r="UGI615" s="175"/>
      <c r="UGJ615" s="175"/>
      <c r="UGK615" s="175"/>
      <c r="UGL615" s="175"/>
      <c r="UGM615" s="175"/>
      <c r="UGN615" s="175"/>
      <c r="UGO615" s="175"/>
      <c r="UGP615" s="175"/>
      <c r="UGQ615" s="175"/>
      <c r="UGR615" s="175"/>
      <c r="UGS615" s="175"/>
      <c r="UGT615" s="175"/>
      <c r="UGU615" s="175"/>
      <c r="UGV615" s="175"/>
      <c r="UGW615" s="175"/>
      <c r="UGX615" s="175"/>
      <c r="UGY615" s="175"/>
      <c r="UGZ615" s="175"/>
      <c r="UHA615" s="175"/>
      <c r="UHB615" s="175"/>
      <c r="UHC615" s="175"/>
      <c r="UHD615" s="175"/>
      <c r="UHE615" s="175"/>
      <c r="UHF615" s="175"/>
      <c r="UHG615" s="175"/>
      <c r="UHH615" s="175"/>
      <c r="UHI615" s="175"/>
      <c r="UHJ615" s="175"/>
      <c r="UHK615" s="175"/>
      <c r="UHL615" s="175"/>
      <c r="UHM615" s="175"/>
      <c r="UHN615" s="175"/>
      <c r="UHO615" s="175"/>
      <c r="UHP615" s="175"/>
      <c r="UHQ615" s="175"/>
      <c r="UHR615" s="175"/>
      <c r="UHS615" s="175"/>
      <c r="UHT615" s="175"/>
      <c r="UHU615" s="175"/>
      <c r="UHV615" s="175"/>
      <c r="UHW615" s="175"/>
      <c r="UHX615" s="175"/>
      <c r="UHY615" s="175"/>
      <c r="UHZ615" s="175"/>
      <c r="UIA615" s="175"/>
      <c r="UIB615" s="175"/>
      <c r="UIC615" s="175"/>
      <c r="UID615" s="175"/>
      <c r="UIE615" s="175"/>
      <c r="UIF615" s="175"/>
      <c r="UIG615" s="175"/>
      <c r="UIH615" s="175"/>
      <c r="UII615" s="175"/>
      <c r="UIJ615" s="175"/>
      <c r="UIK615" s="175"/>
      <c r="UIL615" s="175"/>
      <c r="UIM615" s="175"/>
      <c r="UIN615" s="175"/>
      <c r="UIO615" s="175"/>
      <c r="UIP615" s="175"/>
      <c r="UIQ615" s="175"/>
      <c r="UIR615" s="175"/>
      <c r="UIS615" s="175"/>
      <c r="UIT615" s="175"/>
      <c r="UIU615" s="175"/>
      <c r="UIV615" s="175"/>
      <c r="UIW615" s="175"/>
      <c r="UIX615" s="175"/>
      <c r="UIY615" s="175"/>
      <c r="UIZ615" s="175"/>
      <c r="UJA615" s="175"/>
      <c r="UJB615" s="175"/>
      <c r="UJC615" s="175"/>
      <c r="UJD615" s="175"/>
      <c r="UJE615" s="175"/>
      <c r="UJF615" s="175"/>
      <c r="UJG615" s="175"/>
      <c r="UJH615" s="175"/>
      <c r="UJI615" s="175"/>
      <c r="UJJ615" s="175"/>
      <c r="UJK615" s="175"/>
      <c r="UJL615" s="175"/>
      <c r="UJM615" s="175"/>
      <c r="UJN615" s="175"/>
      <c r="UJO615" s="175"/>
      <c r="UJP615" s="175"/>
      <c r="UJQ615" s="175"/>
      <c r="UJR615" s="175"/>
      <c r="UJS615" s="175"/>
      <c r="UJT615" s="175"/>
      <c r="UJU615" s="175"/>
      <c r="UJV615" s="175"/>
      <c r="UJW615" s="175"/>
      <c r="UJX615" s="175"/>
      <c r="UJY615" s="175"/>
      <c r="UJZ615" s="175"/>
      <c r="UKA615" s="175"/>
      <c r="UKB615" s="175"/>
      <c r="UKC615" s="175"/>
      <c r="UKD615" s="175"/>
      <c r="UKE615" s="175"/>
      <c r="UKF615" s="175"/>
      <c r="UKG615" s="175"/>
      <c r="UKH615" s="175"/>
      <c r="UKI615" s="175"/>
      <c r="UKJ615" s="175"/>
      <c r="UKK615" s="175"/>
      <c r="UKL615" s="175"/>
      <c r="UKM615" s="175"/>
      <c r="UKN615" s="175"/>
      <c r="UKO615" s="175"/>
      <c r="UKP615" s="175"/>
      <c r="UKQ615" s="175"/>
      <c r="UKR615" s="175"/>
      <c r="UKS615" s="175"/>
      <c r="UKT615" s="175"/>
      <c r="UKU615" s="175"/>
      <c r="UKV615" s="175"/>
      <c r="UKW615" s="175"/>
      <c r="UKX615" s="175"/>
      <c r="UKY615" s="175"/>
      <c r="UKZ615" s="175"/>
      <c r="ULA615" s="175"/>
      <c r="ULB615" s="175"/>
      <c r="ULC615" s="175"/>
      <c r="ULD615" s="175"/>
      <c r="ULE615" s="175"/>
      <c r="ULF615" s="175"/>
      <c r="ULG615" s="175"/>
      <c r="ULH615" s="175"/>
      <c r="ULI615" s="175"/>
      <c r="ULJ615" s="175"/>
      <c r="ULK615" s="175"/>
      <c r="ULL615" s="175"/>
      <c r="ULM615" s="175"/>
      <c r="ULN615" s="175"/>
      <c r="ULO615" s="175"/>
      <c r="ULP615" s="175"/>
      <c r="ULQ615" s="175"/>
      <c r="ULR615" s="175"/>
      <c r="ULS615" s="175"/>
      <c r="ULT615" s="175"/>
      <c r="ULU615" s="175"/>
      <c r="ULV615" s="175"/>
      <c r="ULW615" s="175"/>
      <c r="ULX615" s="175"/>
      <c r="ULY615" s="175"/>
      <c r="ULZ615" s="175"/>
      <c r="UMA615" s="175"/>
      <c r="UMB615" s="175"/>
      <c r="UMC615" s="175"/>
      <c r="UMD615" s="175"/>
      <c r="UME615" s="175"/>
      <c r="UMF615" s="175"/>
      <c r="UMG615" s="175"/>
      <c r="UMH615" s="175"/>
      <c r="UMI615" s="175"/>
      <c r="UMJ615" s="175"/>
      <c r="UMK615" s="175"/>
      <c r="UML615" s="175"/>
      <c r="UMM615" s="175"/>
      <c r="UMN615" s="175"/>
      <c r="UMO615" s="175"/>
      <c r="UMP615" s="175"/>
      <c r="UMQ615" s="175"/>
      <c r="UMR615" s="175"/>
      <c r="UMS615" s="175"/>
      <c r="UMT615" s="175"/>
      <c r="UMU615" s="175"/>
      <c r="UMV615" s="175"/>
      <c r="UMW615" s="175"/>
      <c r="UMX615" s="175"/>
      <c r="UMY615" s="175"/>
      <c r="UMZ615" s="175"/>
      <c r="UNA615" s="175"/>
      <c r="UNB615" s="175"/>
      <c r="UNC615" s="175"/>
      <c r="UND615" s="175"/>
      <c r="UNE615" s="175"/>
      <c r="UNF615" s="175"/>
      <c r="UNG615" s="175"/>
      <c r="UNH615" s="175"/>
      <c r="UNI615" s="175"/>
      <c r="UNJ615" s="175"/>
      <c r="UNK615" s="175"/>
      <c r="UNL615" s="175"/>
      <c r="UNM615" s="175"/>
      <c r="UNN615" s="175"/>
      <c r="UNO615" s="175"/>
      <c r="UNP615" s="175"/>
      <c r="UNQ615" s="175"/>
      <c r="UNR615" s="175"/>
      <c r="UNS615" s="175"/>
      <c r="UNT615" s="175"/>
      <c r="UNU615" s="175"/>
      <c r="UNV615" s="175"/>
      <c r="UNW615" s="175"/>
      <c r="UNX615" s="175"/>
      <c r="UNY615" s="175"/>
      <c r="UNZ615" s="175"/>
      <c r="UOA615" s="175"/>
      <c r="UOB615" s="175"/>
      <c r="UOC615" s="175"/>
      <c r="UOD615" s="175"/>
      <c r="UOE615" s="175"/>
      <c r="UOF615" s="175"/>
      <c r="UOG615" s="175"/>
      <c r="UOH615" s="175"/>
      <c r="UOI615" s="175"/>
      <c r="UOJ615" s="175"/>
      <c r="UOK615" s="175"/>
      <c r="UOL615" s="175"/>
      <c r="UOM615" s="175"/>
      <c r="UON615" s="175"/>
      <c r="UOO615" s="175"/>
      <c r="UOP615" s="175"/>
      <c r="UOQ615" s="175"/>
      <c r="UOR615" s="175"/>
      <c r="UOS615" s="175"/>
      <c r="UOT615" s="175"/>
      <c r="UOU615" s="175"/>
      <c r="UOV615" s="175"/>
      <c r="UOW615" s="175"/>
      <c r="UOX615" s="175"/>
      <c r="UOY615" s="175"/>
      <c r="UOZ615" s="175"/>
      <c r="UPA615" s="175"/>
      <c r="UPB615" s="175"/>
      <c r="UPC615" s="175"/>
      <c r="UPD615" s="175"/>
      <c r="UPE615" s="175"/>
      <c r="UPF615" s="175"/>
      <c r="UPG615" s="175"/>
      <c r="UPH615" s="175"/>
      <c r="UPI615" s="175"/>
      <c r="UPJ615" s="175"/>
      <c r="UPK615" s="175"/>
      <c r="UPL615" s="175"/>
      <c r="UPM615" s="175"/>
      <c r="UPN615" s="175"/>
      <c r="UPO615" s="175"/>
      <c r="UPP615" s="175"/>
      <c r="UPQ615" s="175"/>
      <c r="UPR615" s="175"/>
      <c r="UPS615" s="175"/>
      <c r="UPT615" s="175"/>
      <c r="UPU615" s="175"/>
      <c r="UPV615" s="175"/>
      <c r="UPW615" s="175"/>
      <c r="UPX615" s="175"/>
      <c r="UPY615" s="175"/>
      <c r="UPZ615" s="175"/>
      <c r="UQA615" s="175"/>
      <c r="UQB615" s="175"/>
      <c r="UQC615" s="175"/>
      <c r="UQD615" s="175"/>
      <c r="UQE615" s="175"/>
      <c r="UQF615" s="175"/>
      <c r="UQG615" s="175"/>
      <c r="UQH615" s="175"/>
      <c r="UQI615" s="175"/>
      <c r="UQJ615" s="175"/>
      <c r="UQK615" s="175"/>
      <c r="UQL615" s="175"/>
      <c r="UQM615" s="175"/>
      <c r="UQN615" s="175"/>
      <c r="UQO615" s="175"/>
      <c r="UQP615" s="175"/>
      <c r="UQQ615" s="175"/>
      <c r="UQR615" s="175"/>
      <c r="UQS615" s="175"/>
      <c r="UQT615" s="175"/>
      <c r="UQU615" s="175"/>
      <c r="UQV615" s="175"/>
      <c r="UQW615" s="175"/>
      <c r="UQX615" s="175"/>
      <c r="UQY615" s="175"/>
      <c r="UQZ615" s="175"/>
      <c r="URA615" s="175"/>
      <c r="URB615" s="175"/>
      <c r="URC615" s="175"/>
      <c r="URD615" s="175"/>
      <c r="URE615" s="175"/>
      <c r="URF615" s="175"/>
      <c r="URG615" s="175"/>
      <c r="URH615" s="175"/>
      <c r="URI615" s="175"/>
      <c r="URJ615" s="175"/>
      <c r="URK615" s="175"/>
      <c r="URL615" s="175"/>
      <c r="URM615" s="175"/>
      <c r="URN615" s="175"/>
      <c r="URO615" s="175"/>
      <c r="URP615" s="175"/>
      <c r="URQ615" s="175"/>
      <c r="URR615" s="175"/>
      <c r="URS615" s="175"/>
      <c r="URT615" s="175"/>
      <c r="URU615" s="175"/>
      <c r="URV615" s="175"/>
      <c r="URW615" s="175"/>
      <c r="URX615" s="175"/>
      <c r="URY615" s="175"/>
      <c r="URZ615" s="175"/>
      <c r="USA615" s="175"/>
      <c r="USB615" s="175"/>
      <c r="USC615" s="175"/>
      <c r="USD615" s="175"/>
      <c r="USE615" s="175"/>
      <c r="USF615" s="175"/>
      <c r="USG615" s="175"/>
      <c r="USH615" s="175"/>
      <c r="USI615" s="175"/>
      <c r="USJ615" s="175"/>
      <c r="USK615" s="175"/>
      <c r="USL615" s="175"/>
      <c r="USM615" s="175"/>
      <c r="USN615" s="175"/>
      <c r="USO615" s="175"/>
      <c r="USP615" s="175"/>
      <c r="USQ615" s="175"/>
      <c r="USR615" s="175"/>
      <c r="USS615" s="175"/>
      <c r="UST615" s="175"/>
      <c r="USU615" s="175"/>
      <c r="USV615" s="175"/>
      <c r="USW615" s="175"/>
      <c r="USX615" s="175"/>
      <c r="USY615" s="175"/>
      <c r="USZ615" s="175"/>
      <c r="UTA615" s="175"/>
      <c r="UTB615" s="175"/>
      <c r="UTC615" s="175"/>
      <c r="UTD615" s="175"/>
      <c r="UTE615" s="175"/>
      <c r="UTF615" s="175"/>
      <c r="UTG615" s="175"/>
      <c r="UTH615" s="175"/>
      <c r="UTI615" s="175"/>
      <c r="UTJ615" s="175"/>
      <c r="UTK615" s="175"/>
      <c r="UTL615" s="175"/>
      <c r="UTM615" s="175"/>
      <c r="UTN615" s="175"/>
      <c r="UTO615" s="175"/>
      <c r="UTP615" s="175"/>
      <c r="UTQ615" s="175"/>
      <c r="UTR615" s="175"/>
      <c r="UTS615" s="175"/>
      <c r="UTT615" s="175"/>
      <c r="UTU615" s="175"/>
      <c r="UTV615" s="175"/>
      <c r="UTW615" s="175"/>
      <c r="UTX615" s="175"/>
      <c r="UTY615" s="175"/>
      <c r="UTZ615" s="175"/>
      <c r="UUA615" s="175"/>
      <c r="UUB615" s="175"/>
      <c r="UUC615" s="175"/>
      <c r="UUD615" s="175"/>
      <c r="UUE615" s="175"/>
      <c r="UUF615" s="175"/>
      <c r="UUG615" s="175"/>
      <c r="UUH615" s="175"/>
      <c r="UUI615" s="175"/>
      <c r="UUJ615" s="175"/>
      <c r="UUK615" s="175"/>
      <c r="UUL615" s="175"/>
      <c r="UUM615" s="175"/>
      <c r="UUN615" s="175"/>
      <c r="UUO615" s="175"/>
      <c r="UUP615" s="175"/>
      <c r="UUQ615" s="175"/>
      <c r="UUR615" s="175"/>
      <c r="UUS615" s="175"/>
      <c r="UUT615" s="175"/>
      <c r="UUU615" s="175"/>
      <c r="UUV615" s="175"/>
      <c r="UUW615" s="175"/>
      <c r="UUX615" s="175"/>
      <c r="UUY615" s="175"/>
      <c r="UUZ615" s="175"/>
      <c r="UVA615" s="175"/>
      <c r="UVB615" s="175"/>
      <c r="UVC615" s="175"/>
      <c r="UVD615" s="175"/>
      <c r="UVE615" s="175"/>
      <c r="UVF615" s="175"/>
      <c r="UVG615" s="175"/>
      <c r="UVH615" s="175"/>
      <c r="UVI615" s="175"/>
      <c r="UVJ615" s="175"/>
      <c r="UVK615" s="175"/>
      <c r="UVL615" s="175"/>
      <c r="UVM615" s="175"/>
      <c r="UVN615" s="175"/>
      <c r="UVO615" s="175"/>
      <c r="UVP615" s="175"/>
      <c r="UVQ615" s="175"/>
      <c r="UVR615" s="175"/>
      <c r="UVS615" s="175"/>
      <c r="UVT615" s="175"/>
      <c r="UVU615" s="175"/>
      <c r="UVV615" s="175"/>
      <c r="UVW615" s="175"/>
      <c r="UVX615" s="175"/>
      <c r="UVY615" s="175"/>
      <c r="UVZ615" s="175"/>
      <c r="UWA615" s="175"/>
      <c r="UWB615" s="175"/>
      <c r="UWC615" s="175"/>
      <c r="UWD615" s="175"/>
      <c r="UWE615" s="175"/>
      <c r="UWF615" s="175"/>
      <c r="UWG615" s="175"/>
      <c r="UWH615" s="175"/>
      <c r="UWI615" s="175"/>
      <c r="UWJ615" s="175"/>
      <c r="UWK615" s="175"/>
      <c r="UWL615" s="175"/>
      <c r="UWM615" s="175"/>
      <c r="UWN615" s="175"/>
      <c r="UWO615" s="175"/>
      <c r="UWP615" s="175"/>
      <c r="UWQ615" s="175"/>
      <c r="UWR615" s="175"/>
      <c r="UWS615" s="175"/>
      <c r="UWT615" s="175"/>
      <c r="UWU615" s="175"/>
      <c r="UWV615" s="175"/>
      <c r="UWW615" s="175"/>
      <c r="UWX615" s="175"/>
      <c r="UWY615" s="175"/>
      <c r="UWZ615" s="175"/>
      <c r="UXA615" s="175"/>
      <c r="UXB615" s="175"/>
      <c r="UXC615" s="175"/>
      <c r="UXD615" s="175"/>
      <c r="UXE615" s="175"/>
      <c r="UXF615" s="175"/>
      <c r="UXG615" s="175"/>
      <c r="UXH615" s="175"/>
      <c r="UXI615" s="175"/>
      <c r="UXJ615" s="175"/>
      <c r="UXK615" s="175"/>
      <c r="UXL615" s="175"/>
      <c r="UXM615" s="175"/>
      <c r="UXN615" s="175"/>
      <c r="UXO615" s="175"/>
      <c r="UXP615" s="175"/>
      <c r="UXQ615" s="175"/>
      <c r="UXR615" s="175"/>
      <c r="UXS615" s="175"/>
      <c r="UXT615" s="175"/>
      <c r="UXU615" s="175"/>
      <c r="UXV615" s="175"/>
      <c r="UXW615" s="175"/>
      <c r="UXX615" s="175"/>
      <c r="UXY615" s="175"/>
      <c r="UXZ615" s="175"/>
      <c r="UYA615" s="175"/>
      <c r="UYB615" s="175"/>
      <c r="UYC615" s="175"/>
      <c r="UYD615" s="175"/>
      <c r="UYE615" s="175"/>
      <c r="UYF615" s="175"/>
      <c r="UYG615" s="175"/>
      <c r="UYH615" s="175"/>
      <c r="UYI615" s="175"/>
      <c r="UYJ615" s="175"/>
      <c r="UYK615" s="175"/>
      <c r="UYL615" s="175"/>
      <c r="UYM615" s="175"/>
      <c r="UYN615" s="175"/>
      <c r="UYO615" s="175"/>
      <c r="UYP615" s="175"/>
      <c r="UYQ615" s="175"/>
      <c r="UYR615" s="175"/>
      <c r="UYS615" s="175"/>
      <c r="UYT615" s="175"/>
      <c r="UYU615" s="175"/>
      <c r="UYV615" s="175"/>
      <c r="UYW615" s="175"/>
      <c r="UYX615" s="175"/>
      <c r="UYY615" s="175"/>
      <c r="UYZ615" s="175"/>
      <c r="UZA615" s="175"/>
      <c r="UZB615" s="175"/>
      <c r="UZC615" s="175"/>
      <c r="UZD615" s="175"/>
      <c r="UZE615" s="175"/>
      <c r="UZF615" s="175"/>
      <c r="UZG615" s="175"/>
      <c r="UZH615" s="175"/>
      <c r="UZI615" s="175"/>
      <c r="UZJ615" s="175"/>
      <c r="UZK615" s="175"/>
      <c r="UZL615" s="175"/>
      <c r="UZM615" s="175"/>
      <c r="UZN615" s="175"/>
      <c r="UZO615" s="175"/>
      <c r="UZP615" s="175"/>
      <c r="UZQ615" s="175"/>
      <c r="UZR615" s="175"/>
      <c r="UZS615" s="175"/>
      <c r="UZT615" s="175"/>
      <c r="UZU615" s="175"/>
      <c r="UZV615" s="175"/>
      <c r="UZW615" s="175"/>
      <c r="UZX615" s="175"/>
      <c r="UZY615" s="175"/>
      <c r="UZZ615" s="175"/>
      <c r="VAA615" s="175"/>
      <c r="VAB615" s="175"/>
      <c r="VAC615" s="175"/>
      <c r="VAD615" s="175"/>
      <c r="VAE615" s="175"/>
      <c r="VAF615" s="175"/>
      <c r="VAG615" s="175"/>
      <c r="VAH615" s="175"/>
      <c r="VAI615" s="175"/>
      <c r="VAJ615" s="175"/>
      <c r="VAK615" s="175"/>
      <c r="VAL615" s="175"/>
      <c r="VAM615" s="175"/>
      <c r="VAN615" s="175"/>
      <c r="VAO615" s="175"/>
      <c r="VAP615" s="175"/>
      <c r="VAQ615" s="175"/>
      <c r="VAR615" s="175"/>
      <c r="VAS615" s="175"/>
      <c r="VAT615" s="175"/>
      <c r="VAU615" s="175"/>
      <c r="VAV615" s="175"/>
      <c r="VAW615" s="175"/>
      <c r="VAX615" s="175"/>
      <c r="VAY615" s="175"/>
      <c r="VAZ615" s="175"/>
      <c r="VBA615" s="175"/>
      <c r="VBB615" s="175"/>
      <c r="VBC615" s="175"/>
      <c r="VBD615" s="175"/>
      <c r="VBE615" s="175"/>
      <c r="VBF615" s="175"/>
      <c r="VBG615" s="175"/>
      <c r="VBH615" s="175"/>
      <c r="VBI615" s="175"/>
      <c r="VBJ615" s="175"/>
      <c r="VBK615" s="175"/>
      <c r="VBL615" s="175"/>
      <c r="VBM615" s="175"/>
      <c r="VBN615" s="175"/>
      <c r="VBO615" s="175"/>
      <c r="VBP615" s="175"/>
      <c r="VBQ615" s="175"/>
      <c r="VBR615" s="175"/>
      <c r="VBS615" s="175"/>
      <c r="VBT615" s="175"/>
      <c r="VBU615" s="175"/>
      <c r="VBV615" s="175"/>
      <c r="VBW615" s="175"/>
      <c r="VBX615" s="175"/>
      <c r="VBY615" s="175"/>
      <c r="VBZ615" s="175"/>
      <c r="VCA615" s="175"/>
      <c r="VCB615" s="175"/>
      <c r="VCC615" s="175"/>
      <c r="VCD615" s="175"/>
      <c r="VCE615" s="175"/>
      <c r="VCF615" s="175"/>
      <c r="VCG615" s="175"/>
      <c r="VCH615" s="175"/>
      <c r="VCI615" s="175"/>
      <c r="VCJ615" s="175"/>
      <c r="VCK615" s="175"/>
      <c r="VCL615" s="175"/>
      <c r="VCM615" s="175"/>
      <c r="VCN615" s="175"/>
      <c r="VCO615" s="175"/>
      <c r="VCP615" s="175"/>
      <c r="VCQ615" s="175"/>
      <c r="VCR615" s="175"/>
      <c r="VCS615" s="175"/>
      <c r="VCT615" s="175"/>
      <c r="VCU615" s="175"/>
      <c r="VCV615" s="175"/>
      <c r="VCW615" s="175"/>
      <c r="VCX615" s="175"/>
      <c r="VCY615" s="175"/>
      <c r="VCZ615" s="175"/>
      <c r="VDA615" s="175"/>
      <c r="VDB615" s="175"/>
      <c r="VDC615" s="175"/>
      <c r="VDD615" s="175"/>
      <c r="VDE615" s="175"/>
      <c r="VDF615" s="175"/>
      <c r="VDG615" s="175"/>
      <c r="VDH615" s="175"/>
      <c r="VDI615" s="175"/>
      <c r="VDJ615" s="175"/>
      <c r="VDK615" s="175"/>
      <c r="VDL615" s="175"/>
      <c r="VDM615" s="175"/>
      <c r="VDN615" s="175"/>
      <c r="VDO615" s="175"/>
      <c r="VDP615" s="175"/>
      <c r="VDQ615" s="175"/>
      <c r="VDR615" s="175"/>
      <c r="VDS615" s="175"/>
      <c r="VDT615" s="175"/>
      <c r="VDU615" s="175"/>
      <c r="VDV615" s="175"/>
      <c r="VDW615" s="175"/>
      <c r="VDX615" s="175"/>
      <c r="VDY615" s="175"/>
      <c r="VDZ615" s="175"/>
      <c r="VEA615" s="175"/>
      <c r="VEB615" s="175"/>
      <c r="VEC615" s="175"/>
      <c r="VED615" s="175"/>
      <c r="VEE615" s="175"/>
      <c r="VEF615" s="175"/>
      <c r="VEG615" s="175"/>
      <c r="VEH615" s="175"/>
      <c r="VEI615" s="175"/>
      <c r="VEJ615" s="175"/>
      <c r="VEK615" s="175"/>
      <c r="VEL615" s="175"/>
      <c r="VEM615" s="175"/>
      <c r="VEN615" s="175"/>
      <c r="VEO615" s="175"/>
      <c r="VEP615" s="175"/>
      <c r="VEQ615" s="175"/>
      <c r="VER615" s="175"/>
      <c r="VES615" s="175"/>
      <c r="VET615" s="175"/>
      <c r="VEU615" s="175"/>
      <c r="VEV615" s="175"/>
      <c r="VEW615" s="175"/>
      <c r="VEX615" s="175"/>
      <c r="VEY615" s="175"/>
      <c r="VEZ615" s="175"/>
      <c r="VFA615" s="175"/>
      <c r="VFB615" s="175"/>
      <c r="VFC615" s="175"/>
      <c r="VFD615" s="175"/>
      <c r="VFE615" s="175"/>
      <c r="VFF615" s="175"/>
      <c r="VFG615" s="175"/>
      <c r="VFH615" s="175"/>
      <c r="VFI615" s="175"/>
      <c r="VFJ615" s="175"/>
      <c r="VFK615" s="175"/>
      <c r="VFL615" s="175"/>
      <c r="VFM615" s="175"/>
      <c r="VFN615" s="175"/>
      <c r="VFO615" s="175"/>
      <c r="VFP615" s="175"/>
      <c r="VFQ615" s="175"/>
      <c r="VFR615" s="175"/>
      <c r="VFS615" s="175"/>
      <c r="VFT615" s="175"/>
      <c r="VFU615" s="175"/>
      <c r="VFV615" s="175"/>
      <c r="VFW615" s="175"/>
      <c r="VFX615" s="175"/>
      <c r="VFY615" s="175"/>
      <c r="VFZ615" s="175"/>
      <c r="VGA615" s="175"/>
      <c r="VGB615" s="175"/>
      <c r="VGC615" s="175"/>
      <c r="VGD615" s="175"/>
      <c r="VGE615" s="175"/>
      <c r="VGF615" s="175"/>
      <c r="VGG615" s="175"/>
      <c r="VGH615" s="175"/>
      <c r="VGI615" s="175"/>
      <c r="VGJ615" s="175"/>
      <c r="VGK615" s="175"/>
      <c r="VGL615" s="175"/>
      <c r="VGM615" s="175"/>
      <c r="VGN615" s="175"/>
      <c r="VGO615" s="175"/>
      <c r="VGP615" s="175"/>
      <c r="VGQ615" s="175"/>
      <c r="VGR615" s="175"/>
      <c r="VGS615" s="175"/>
      <c r="VGT615" s="175"/>
      <c r="VGU615" s="175"/>
      <c r="VGV615" s="175"/>
      <c r="VGW615" s="175"/>
      <c r="VGX615" s="175"/>
      <c r="VGY615" s="175"/>
      <c r="VGZ615" s="175"/>
      <c r="VHA615" s="175"/>
      <c r="VHB615" s="175"/>
      <c r="VHC615" s="175"/>
      <c r="VHD615" s="175"/>
      <c r="VHE615" s="175"/>
      <c r="VHF615" s="175"/>
      <c r="VHG615" s="175"/>
      <c r="VHH615" s="175"/>
      <c r="VHI615" s="175"/>
      <c r="VHJ615" s="175"/>
      <c r="VHK615" s="175"/>
      <c r="VHL615" s="175"/>
      <c r="VHM615" s="175"/>
      <c r="VHN615" s="175"/>
      <c r="VHO615" s="175"/>
      <c r="VHP615" s="175"/>
      <c r="VHQ615" s="175"/>
      <c r="VHR615" s="175"/>
      <c r="VHS615" s="175"/>
      <c r="VHT615" s="175"/>
      <c r="VHU615" s="175"/>
      <c r="VHV615" s="175"/>
      <c r="VHW615" s="175"/>
      <c r="VHX615" s="175"/>
      <c r="VHY615" s="175"/>
      <c r="VHZ615" s="175"/>
      <c r="VIA615" s="175"/>
      <c r="VIB615" s="175"/>
      <c r="VIC615" s="175"/>
      <c r="VID615" s="175"/>
      <c r="VIE615" s="175"/>
      <c r="VIF615" s="175"/>
      <c r="VIG615" s="175"/>
      <c r="VIH615" s="175"/>
      <c r="VII615" s="175"/>
      <c r="VIJ615" s="175"/>
      <c r="VIK615" s="175"/>
      <c r="VIL615" s="175"/>
      <c r="VIM615" s="175"/>
      <c r="VIN615" s="175"/>
      <c r="VIO615" s="175"/>
      <c r="VIP615" s="175"/>
      <c r="VIQ615" s="175"/>
      <c r="VIR615" s="175"/>
      <c r="VIS615" s="175"/>
      <c r="VIT615" s="175"/>
      <c r="VIU615" s="175"/>
      <c r="VIV615" s="175"/>
      <c r="VIW615" s="175"/>
      <c r="VIX615" s="175"/>
      <c r="VIY615" s="175"/>
      <c r="VIZ615" s="175"/>
      <c r="VJA615" s="175"/>
      <c r="VJB615" s="175"/>
      <c r="VJC615" s="175"/>
      <c r="VJD615" s="175"/>
      <c r="VJE615" s="175"/>
      <c r="VJF615" s="175"/>
      <c r="VJG615" s="175"/>
      <c r="VJH615" s="175"/>
      <c r="VJI615" s="175"/>
      <c r="VJJ615" s="175"/>
      <c r="VJK615" s="175"/>
      <c r="VJL615" s="175"/>
      <c r="VJM615" s="175"/>
      <c r="VJN615" s="175"/>
      <c r="VJO615" s="175"/>
      <c r="VJP615" s="175"/>
      <c r="VJQ615" s="175"/>
      <c r="VJR615" s="175"/>
      <c r="VJS615" s="175"/>
      <c r="VJT615" s="175"/>
      <c r="VJU615" s="175"/>
      <c r="VJV615" s="175"/>
      <c r="VJW615" s="175"/>
      <c r="VJX615" s="175"/>
      <c r="VJY615" s="175"/>
      <c r="VJZ615" s="175"/>
      <c r="VKA615" s="175"/>
      <c r="VKB615" s="175"/>
      <c r="VKC615" s="175"/>
      <c r="VKD615" s="175"/>
      <c r="VKE615" s="175"/>
      <c r="VKF615" s="175"/>
      <c r="VKG615" s="175"/>
      <c r="VKH615" s="175"/>
      <c r="VKI615" s="175"/>
      <c r="VKJ615" s="175"/>
      <c r="VKK615" s="175"/>
      <c r="VKL615" s="175"/>
      <c r="VKM615" s="175"/>
      <c r="VKN615" s="175"/>
      <c r="VKO615" s="175"/>
      <c r="VKP615" s="175"/>
      <c r="VKQ615" s="175"/>
      <c r="VKR615" s="175"/>
      <c r="VKS615" s="175"/>
      <c r="VKT615" s="175"/>
      <c r="VKU615" s="175"/>
      <c r="VKV615" s="175"/>
      <c r="VKW615" s="175"/>
      <c r="VKX615" s="175"/>
      <c r="VKY615" s="175"/>
      <c r="VKZ615" s="175"/>
      <c r="VLA615" s="175"/>
      <c r="VLB615" s="175"/>
      <c r="VLC615" s="175"/>
      <c r="VLD615" s="175"/>
      <c r="VLE615" s="175"/>
      <c r="VLF615" s="175"/>
      <c r="VLG615" s="175"/>
      <c r="VLH615" s="175"/>
      <c r="VLI615" s="175"/>
      <c r="VLJ615" s="175"/>
      <c r="VLK615" s="175"/>
      <c r="VLL615" s="175"/>
      <c r="VLM615" s="175"/>
      <c r="VLN615" s="175"/>
      <c r="VLO615" s="175"/>
      <c r="VLP615" s="175"/>
      <c r="VLQ615" s="175"/>
      <c r="VLR615" s="175"/>
      <c r="VLS615" s="175"/>
      <c r="VLT615" s="175"/>
      <c r="VLU615" s="175"/>
      <c r="VLV615" s="175"/>
      <c r="VLW615" s="175"/>
      <c r="VLX615" s="175"/>
      <c r="VLY615" s="175"/>
      <c r="VLZ615" s="175"/>
      <c r="VMA615" s="175"/>
      <c r="VMB615" s="175"/>
      <c r="VMC615" s="175"/>
      <c r="VMD615" s="175"/>
      <c r="VME615" s="175"/>
      <c r="VMF615" s="175"/>
      <c r="VMG615" s="175"/>
      <c r="VMH615" s="175"/>
      <c r="VMI615" s="175"/>
      <c r="VMJ615" s="175"/>
      <c r="VMK615" s="175"/>
      <c r="VML615" s="175"/>
      <c r="VMM615" s="175"/>
      <c r="VMN615" s="175"/>
      <c r="VMO615" s="175"/>
      <c r="VMP615" s="175"/>
      <c r="VMQ615" s="175"/>
      <c r="VMR615" s="175"/>
      <c r="VMS615" s="175"/>
      <c r="VMT615" s="175"/>
      <c r="VMU615" s="175"/>
      <c r="VMV615" s="175"/>
      <c r="VMW615" s="175"/>
      <c r="VMX615" s="175"/>
      <c r="VMY615" s="175"/>
      <c r="VMZ615" s="175"/>
      <c r="VNA615" s="175"/>
      <c r="VNB615" s="175"/>
      <c r="VNC615" s="175"/>
      <c r="VND615" s="175"/>
      <c r="VNE615" s="175"/>
      <c r="VNF615" s="175"/>
      <c r="VNG615" s="175"/>
      <c r="VNH615" s="175"/>
      <c r="VNI615" s="175"/>
      <c r="VNJ615" s="175"/>
      <c r="VNK615" s="175"/>
      <c r="VNL615" s="175"/>
      <c r="VNM615" s="175"/>
      <c r="VNN615" s="175"/>
      <c r="VNO615" s="175"/>
      <c r="VNP615" s="175"/>
      <c r="VNQ615" s="175"/>
      <c r="VNR615" s="175"/>
      <c r="VNS615" s="175"/>
      <c r="VNT615" s="175"/>
      <c r="VNU615" s="175"/>
      <c r="VNV615" s="175"/>
      <c r="VNW615" s="175"/>
      <c r="VNX615" s="175"/>
      <c r="VNY615" s="175"/>
      <c r="VNZ615" s="175"/>
      <c r="VOA615" s="175"/>
      <c r="VOB615" s="175"/>
      <c r="VOC615" s="175"/>
      <c r="VOD615" s="175"/>
      <c r="VOE615" s="175"/>
      <c r="VOF615" s="175"/>
      <c r="VOG615" s="175"/>
      <c r="VOH615" s="175"/>
      <c r="VOI615" s="175"/>
      <c r="VOJ615" s="175"/>
      <c r="VOK615" s="175"/>
      <c r="VOL615" s="175"/>
      <c r="VOM615" s="175"/>
      <c r="VON615" s="175"/>
      <c r="VOO615" s="175"/>
      <c r="VOP615" s="175"/>
      <c r="VOQ615" s="175"/>
      <c r="VOR615" s="175"/>
      <c r="VOS615" s="175"/>
      <c r="VOT615" s="175"/>
      <c r="VOU615" s="175"/>
      <c r="VOV615" s="175"/>
      <c r="VOW615" s="175"/>
      <c r="VOX615" s="175"/>
      <c r="VOY615" s="175"/>
      <c r="VOZ615" s="175"/>
      <c r="VPA615" s="175"/>
      <c r="VPB615" s="175"/>
      <c r="VPC615" s="175"/>
      <c r="VPD615" s="175"/>
      <c r="VPE615" s="175"/>
      <c r="VPF615" s="175"/>
      <c r="VPG615" s="175"/>
      <c r="VPH615" s="175"/>
      <c r="VPI615" s="175"/>
      <c r="VPJ615" s="175"/>
      <c r="VPK615" s="175"/>
      <c r="VPL615" s="175"/>
      <c r="VPM615" s="175"/>
      <c r="VPN615" s="175"/>
      <c r="VPO615" s="175"/>
      <c r="VPP615" s="175"/>
      <c r="VPQ615" s="175"/>
      <c r="VPR615" s="175"/>
      <c r="VPS615" s="175"/>
      <c r="VPT615" s="175"/>
      <c r="VPU615" s="175"/>
      <c r="VPV615" s="175"/>
      <c r="VPW615" s="175"/>
      <c r="VPX615" s="175"/>
      <c r="VPY615" s="175"/>
      <c r="VPZ615" s="175"/>
      <c r="VQA615" s="175"/>
      <c r="VQB615" s="175"/>
      <c r="VQC615" s="175"/>
      <c r="VQD615" s="175"/>
      <c r="VQE615" s="175"/>
      <c r="VQF615" s="175"/>
      <c r="VQG615" s="175"/>
      <c r="VQH615" s="175"/>
      <c r="VQI615" s="175"/>
      <c r="VQJ615" s="175"/>
      <c r="VQK615" s="175"/>
      <c r="VQL615" s="175"/>
      <c r="VQM615" s="175"/>
      <c r="VQN615" s="175"/>
      <c r="VQO615" s="175"/>
      <c r="VQP615" s="175"/>
      <c r="VQQ615" s="175"/>
      <c r="VQR615" s="175"/>
      <c r="VQS615" s="175"/>
      <c r="VQT615" s="175"/>
      <c r="VQU615" s="175"/>
      <c r="VQV615" s="175"/>
      <c r="VQW615" s="175"/>
      <c r="VQX615" s="175"/>
      <c r="VQY615" s="175"/>
      <c r="VQZ615" s="175"/>
      <c r="VRA615" s="175"/>
      <c r="VRB615" s="175"/>
      <c r="VRC615" s="175"/>
      <c r="VRD615" s="175"/>
      <c r="VRE615" s="175"/>
      <c r="VRF615" s="175"/>
      <c r="VRG615" s="175"/>
      <c r="VRH615" s="175"/>
      <c r="VRI615" s="175"/>
      <c r="VRJ615" s="175"/>
      <c r="VRK615" s="175"/>
      <c r="VRL615" s="175"/>
      <c r="VRM615" s="175"/>
      <c r="VRN615" s="175"/>
      <c r="VRO615" s="175"/>
      <c r="VRP615" s="175"/>
      <c r="VRQ615" s="175"/>
      <c r="VRR615" s="175"/>
      <c r="VRS615" s="175"/>
      <c r="VRT615" s="175"/>
      <c r="VRU615" s="175"/>
      <c r="VRV615" s="175"/>
      <c r="VRW615" s="175"/>
      <c r="VRX615" s="175"/>
      <c r="VRY615" s="175"/>
      <c r="VRZ615" s="175"/>
      <c r="VSA615" s="175"/>
      <c r="VSB615" s="175"/>
      <c r="VSC615" s="175"/>
      <c r="VSD615" s="175"/>
      <c r="VSE615" s="175"/>
      <c r="VSF615" s="175"/>
      <c r="VSG615" s="175"/>
      <c r="VSH615" s="175"/>
      <c r="VSI615" s="175"/>
      <c r="VSJ615" s="175"/>
      <c r="VSK615" s="175"/>
      <c r="VSL615" s="175"/>
      <c r="VSM615" s="175"/>
      <c r="VSN615" s="175"/>
      <c r="VSO615" s="175"/>
      <c r="VSP615" s="175"/>
      <c r="VSQ615" s="175"/>
      <c r="VSR615" s="175"/>
      <c r="VSS615" s="175"/>
      <c r="VST615" s="175"/>
      <c r="VSU615" s="175"/>
      <c r="VSV615" s="175"/>
      <c r="VSW615" s="175"/>
      <c r="VSX615" s="175"/>
      <c r="VSY615" s="175"/>
      <c r="VSZ615" s="175"/>
      <c r="VTA615" s="175"/>
      <c r="VTB615" s="175"/>
      <c r="VTC615" s="175"/>
      <c r="VTD615" s="175"/>
      <c r="VTE615" s="175"/>
      <c r="VTF615" s="175"/>
      <c r="VTG615" s="175"/>
      <c r="VTH615" s="175"/>
      <c r="VTI615" s="175"/>
      <c r="VTJ615" s="175"/>
      <c r="VTK615" s="175"/>
      <c r="VTL615" s="175"/>
      <c r="VTM615" s="175"/>
      <c r="VTN615" s="175"/>
      <c r="VTO615" s="175"/>
      <c r="VTP615" s="175"/>
      <c r="VTQ615" s="175"/>
      <c r="VTR615" s="175"/>
      <c r="VTS615" s="175"/>
      <c r="VTT615" s="175"/>
      <c r="VTU615" s="175"/>
      <c r="VTV615" s="175"/>
      <c r="VTW615" s="175"/>
      <c r="VTX615" s="175"/>
      <c r="VTY615" s="175"/>
      <c r="VTZ615" s="175"/>
      <c r="VUA615" s="175"/>
      <c r="VUB615" s="175"/>
      <c r="VUC615" s="175"/>
      <c r="VUD615" s="175"/>
      <c r="VUE615" s="175"/>
      <c r="VUF615" s="175"/>
      <c r="VUG615" s="175"/>
      <c r="VUH615" s="175"/>
      <c r="VUI615" s="175"/>
      <c r="VUJ615" s="175"/>
      <c r="VUK615" s="175"/>
      <c r="VUL615" s="175"/>
      <c r="VUM615" s="175"/>
      <c r="VUN615" s="175"/>
      <c r="VUO615" s="175"/>
      <c r="VUP615" s="175"/>
      <c r="VUQ615" s="175"/>
      <c r="VUR615" s="175"/>
      <c r="VUS615" s="175"/>
      <c r="VUT615" s="175"/>
      <c r="VUU615" s="175"/>
      <c r="VUV615" s="175"/>
      <c r="VUW615" s="175"/>
      <c r="VUX615" s="175"/>
      <c r="VUY615" s="175"/>
      <c r="VUZ615" s="175"/>
      <c r="VVA615" s="175"/>
      <c r="VVB615" s="175"/>
      <c r="VVC615" s="175"/>
      <c r="VVD615" s="175"/>
      <c r="VVE615" s="175"/>
      <c r="VVF615" s="175"/>
      <c r="VVG615" s="175"/>
      <c r="VVH615" s="175"/>
      <c r="VVI615" s="175"/>
      <c r="VVJ615" s="175"/>
      <c r="VVK615" s="175"/>
      <c r="VVL615" s="175"/>
      <c r="VVM615" s="175"/>
      <c r="VVN615" s="175"/>
      <c r="VVO615" s="175"/>
      <c r="VVP615" s="175"/>
      <c r="VVQ615" s="175"/>
      <c r="VVR615" s="175"/>
      <c r="VVS615" s="175"/>
      <c r="VVT615" s="175"/>
      <c r="VVU615" s="175"/>
      <c r="VVV615" s="175"/>
      <c r="VVW615" s="175"/>
      <c r="VVX615" s="175"/>
      <c r="VVY615" s="175"/>
      <c r="VVZ615" s="175"/>
      <c r="VWA615" s="175"/>
      <c r="VWB615" s="175"/>
      <c r="VWC615" s="175"/>
      <c r="VWD615" s="175"/>
      <c r="VWE615" s="175"/>
      <c r="VWF615" s="175"/>
      <c r="VWG615" s="175"/>
      <c r="VWH615" s="175"/>
      <c r="VWI615" s="175"/>
      <c r="VWJ615" s="175"/>
      <c r="VWK615" s="175"/>
      <c r="VWL615" s="175"/>
      <c r="VWM615" s="175"/>
      <c r="VWN615" s="175"/>
      <c r="VWO615" s="175"/>
      <c r="VWP615" s="175"/>
      <c r="VWQ615" s="175"/>
      <c r="VWR615" s="175"/>
      <c r="VWS615" s="175"/>
      <c r="VWT615" s="175"/>
      <c r="VWU615" s="175"/>
      <c r="VWV615" s="175"/>
      <c r="VWW615" s="175"/>
      <c r="VWX615" s="175"/>
      <c r="VWY615" s="175"/>
      <c r="VWZ615" s="175"/>
      <c r="VXA615" s="175"/>
      <c r="VXB615" s="175"/>
      <c r="VXC615" s="175"/>
      <c r="VXD615" s="175"/>
      <c r="VXE615" s="175"/>
      <c r="VXF615" s="175"/>
      <c r="VXG615" s="175"/>
      <c r="VXH615" s="175"/>
      <c r="VXI615" s="175"/>
      <c r="VXJ615" s="175"/>
      <c r="VXK615" s="175"/>
      <c r="VXL615" s="175"/>
      <c r="VXM615" s="175"/>
      <c r="VXN615" s="175"/>
      <c r="VXO615" s="175"/>
      <c r="VXP615" s="175"/>
      <c r="VXQ615" s="175"/>
      <c r="VXR615" s="175"/>
      <c r="VXS615" s="175"/>
      <c r="VXT615" s="175"/>
      <c r="VXU615" s="175"/>
      <c r="VXV615" s="175"/>
      <c r="VXW615" s="175"/>
      <c r="VXX615" s="175"/>
      <c r="VXY615" s="175"/>
      <c r="VXZ615" s="175"/>
      <c r="VYA615" s="175"/>
      <c r="VYB615" s="175"/>
      <c r="VYC615" s="175"/>
      <c r="VYD615" s="175"/>
      <c r="VYE615" s="175"/>
      <c r="VYF615" s="175"/>
      <c r="VYG615" s="175"/>
      <c r="VYH615" s="175"/>
      <c r="VYI615" s="175"/>
      <c r="VYJ615" s="175"/>
      <c r="VYK615" s="175"/>
      <c r="VYL615" s="175"/>
      <c r="VYM615" s="175"/>
      <c r="VYN615" s="175"/>
      <c r="VYO615" s="175"/>
      <c r="VYP615" s="175"/>
      <c r="VYQ615" s="175"/>
      <c r="VYR615" s="175"/>
      <c r="VYS615" s="175"/>
      <c r="VYT615" s="175"/>
      <c r="VYU615" s="175"/>
      <c r="VYV615" s="175"/>
      <c r="VYW615" s="175"/>
      <c r="VYX615" s="175"/>
      <c r="VYY615" s="175"/>
      <c r="VYZ615" s="175"/>
      <c r="VZA615" s="175"/>
      <c r="VZB615" s="175"/>
      <c r="VZC615" s="175"/>
      <c r="VZD615" s="175"/>
      <c r="VZE615" s="175"/>
      <c r="VZF615" s="175"/>
      <c r="VZG615" s="175"/>
      <c r="VZH615" s="175"/>
      <c r="VZI615" s="175"/>
      <c r="VZJ615" s="175"/>
      <c r="VZK615" s="175"/>
      <c r="VZL615" s="175"/>
      <c r="VZM615" s="175"/>
      <c r="VZN615" s="175"/>
      <c r="VZO615" s="175"/>
      <c r="VZP615" s="175"/>
      <c r="VZQ615" s="175"/>
      <c r="VZR615" s="175"/>
      <c r="VZS615" s="175"/>
      <c r="VZT615" s="175"/>
      <c r="VZU615" s="175"/>
      <c r="VZV615" s="175"/>
      <c r="VZW615" s="175"/>
      <c r="VZX615" s="175"/>
      <c r="VZY615" s="175"/>
      <c r="VZZ615" s="175"/>
      <c r="WAA615" s="175"/>
      <c r="WAB615" s="175"/>
      <c r="WAC615" s="175"/>
      <c r="WAD615" s="175"/>
      <c r="WAE615" s="175"/>
      <c r="WAF615" s="175"/>
      <c r="WAG615" s="175"/>
      <c r="WAH615" s="175"/>
      <c r="WAI615" s="175"/>
      <c r="WAJ615" s="175"/>
      <c r="WAK615" s="175"/>
      <c r="WAL615" s="175"/>
      <c r="WAM615" s="175"/>
      <c r="WAN615" s="175"/>
      <c r="WAO615" s="175"/>
      <c r="WAP615" s="175"/>
      <c r="WAQ615" s="175"/>
      <c r="WAR615" s="175"/>
      <c r="WAS615" s="175"/>
      <c r="WAT615" s="175"/>
      <c r="WAU615" s="175"/>
      <c r="WAV615" s="175"/>
      <c r="WAW615" s="175"/>
      <c r="WAX615" s="175"/>
      <c r="WAY615" s="175"/>
      <c r="WAZ615" s="175"/>
      <c r="WBA615" s="175"/>
      <c r="WBB615" s="175"/>
      <c r="WBC615" s="175"/>
      <c r="WBD615" s="175"/>
      <c r="WBE615" s="175"/>
      <c r="WBF615" s="175"/>
      <c r="WBG615" s="175"/>
      <c r="WBH615" s="175"/>
      <c r="WBI615" s="175"/>
      <c r="WBJ615" s="175"/>
      <c r="WBK615" s="175"/>
      <c r="WBL615" s="175"/>
      <c r="WBM615" s="175"/>
      <c r="WBN615" s="175"/>
      <c r="WBO615" s="175"/>
      <c r="WBP615" s="175"/>
      <c r="WBQ615" s="175"/>
      <c r="WBR615" s="175"/>
      <c r="WBS615" s="175"/>
      <c r="WBT615" s="175"/>
      <c r="WBU615" s="175"/>
      <c r="WBV615" s="175"/>
      <c r="WBW615" s="175"/>
      <c r="WBX615" s="175"/>
      <c r="WBY615" s="175"/>
      <c r="WBZ615" s="175"/>
      <c r="WCA615" s="175"/>
      <c r="WCB615" s="175"/>
      <c r="WCC615" s="175"/>
      <c r="WCD615" s="175"/>
      <c r="WCE615" s="175"/>
      <c r="WCF615" s="175"/>
      <c r="WCG615" s="175"/>
      <c r="WCH615" s="175"/>
      <c r="WCI615" s="175"/>
      <c r="WCJ615" s="175"/>
      <c r="WCK615" s="175"/>
      <c r="WCL615" s="175"/>
      <c r="WCM615" s="175"/>
      <c r="WCN615" s="175"/>
      <c r="WCO615" s="175"/>
      <c r="WCP615" s="175"/>
      <c r="WCQ615" s="175"/>
      <c r="WCR615" s="175"/>
      <c r="WCS615" s="175"/>
      <c r="WCT615" s="175"/>
      <c r="WCU615" s="175"/>
      <c r="WCV615" s="175"/>
      <c r="WCW615" s="175"/>
      <c r="WCX615" s="175"/>
      <c r="WCY615" s="175"/>
      <c r="WCZ615" s="175"/>
      <c r="WDA615" s="175"/>
      <c r="WDB615" s="175"/>
      <c r="WDC615" s="175"/>
      <c r="WDD615" s="175"/>
      <c r="WDE615" s="175"/>
      <c r="WDF615" s="175"/>
      <c r="WDG615" s="175"/>
      <c r="WDH615" s="175"/>
      <c r="WDI615" s="175"/>
      <c r="WDJ615" s="175"/>
      <c r="WDK615" s="175"/>
      <c r="WDL615" s="175"/>
      <c r="WDM615" s="175"/>
      <c r="WDN615" s="175"/>
      <c r="WDO615" s="175"/>
      <c r="WDP615" s="175"/>
      <c r="WDQ615" s="175"/>
      <c r="WDR615" s="175"/>
      <c r="WDS615" s="175"/>
      <c r="WDT615" s="175"/>
      <c r="WDU615" s="175"/>
      <c r="WDV615" s="175"/>
      <c r="WDW615" s="175"/>
      <c r="WDX615" s="175"/>
      <c r="WDY615" s="175"/>
      <c r="WDZ615" s="175"/>
      <c r="WEA615" s="175"/>
      <c r="WEB615" s="175"/>
      <c r="WEC615" s="175"/>
      <c r="WED615" s="175"/>
      <c r="WEE615" s="175"/>
      <c r="WEF615" s="175"/>
      <c r="WEG615" s="175"/>
      <c r="WEH615" s="175"/>
      <c r="WEI615" s="175"/>
      <c r="WEJ615" s="175"/>
      <c r="WEK615" s="175"/>
      <c r="WEL615" s="175"/>
      <c r="WEM615" s="175"/>
      <c r="WEN615" s="175"/>
      <c r="WEO615" s="175"/>
      <c r="WEP615" s="175"/>
      <c r="WEQ615" s="175"/>
      <c r="WER615" s="175"/>
      <c r="WES615" s="175"/>
      <c r="WET615" s="175"/>
      <c r="WEU615" s="175"/>
      <c r="WEV615" s="175"/>
      <c r="WEW615" s="175"/>
      <c r="WEX615" s="175"/>
      <c r="WEY615" s="175"/>
      <c r="WEZ615" s="175"/>
      <c r="WFA615" s="175"/>
      <c r="WFB615" s="175"/>
      <c r="WFC615" s="175"/>
      <c r="WFD615" s="175"/>
      <c r="WFE615" s="175"/>
      <c r="WFF615" s="175"/>
      <c r="WFG615" s="175"/>
      <c r="WFH615" s="175"/>
      <c r="WFI615" s="175"/>
      <c r="WFJ615" s="175"/>
      <c r="WFK615" s="175"/>
      <c r="WFL615" s="175"/>
      <c r="WFM615" s="175"/>
      <c r="WFN615" s="175"/>
      <c r="WFO615" s="175"/>
      <c r="WFP615" s="175"/>
      <c r="WFQ615" s="175"/>
      <c r="WFR615" s="175"/>
      <c r="WFS615" s="175"/>
      <c r="WFT615" s="175"/>
      <c r="WFU615" s="175"/>
      <c r="WFV615" s="175"/>
      <c r="WFW615" s="175"/>
      <c r="WFX615" s="175"/>
      <c r="WFY615" s="175"/>
      <c r="WFZ615" s="175"/>
      <c r="WGA615" s="175"/>
      <c r="WGB615" s="175"/>
      <c r="WGC615" s="175"/>
      <c r="WGD615" s="175"/>
      <c r="WGE615" s="175"/>
      <c r="WGF615" s="175"/>
      <c r="WGG615" s="175"/>
      <c r="WGH615" s="175"/>
      <c r="WGI615" s="175"/>
      <c r="WGJ615" s="175"/>
      <c r="WGK615" s="175"/>
      <c r="WGL615" s="175"/>
      <c r="WGM615" s="175"/>
      <c r="WGN615" s="175"/>
      <c r="WGO615" s="175"/>
      <c r="WGP615" s="175"/>
      <c r="WGQ615" s="175"/>
      <c r="WGR615" s="175"/>
      <c r="WGS615" s="175"/>
      <c r="WGT615" s="175"/>
      <c r="WGU615" s="175"/>
      <c r="WGV615" s="175"/>
      <c r="WGW615" s="175"/>
      <c r="WGX615" s="175"/>
      <c r="WGY615" s="175"/>
      <c r="WGZ615" s="175"/>
      <c r="WHA615" s="175"/>
      <c r="WHB615" s="175"/>
      <c r="WHC615" s="175"/>
      <c r="WHD615" s="175"/>
      <c r="WHE615" s="175"/>
      <c r="WHF615" s="175"/>
      <c r="WHG615" s="175"/>
      <c r="WHH615" s="175"/>
      <c r="WHI615" s="175"/>
      <c r="WHJ615" s="175"/>
      <c r="WHK615" s="175"/>
      <c r="WHL615" s="175"/>
      <c r="WHM615" s="175"/>
      <c r="WHN615" s="175"/>
      <c r="WHO615" s="175"/>
      <c r="WHP615" s="175"/>
      <c r="WHQ615" s="175"/>
      <c r="WHR615" s="175"/>
      <c r="WHS615" s="175"/>
      <c r="WHT615" s="175"/>
      <c r="WHU615" s="175"/>
      <c r="WHV615" s="175"/>
      <c r="WHW615" s="175"/>
      <c r="WHX615" s="175"/>
      <c r="WHY615" s="175"/>
      <c r="WHZ615" s="175"/>
      <c r="WIA615" s="175"/>
      <c r="WIB615" s="175"/>
      <c r="WIC615" s="175"/>
      <c r="WID615" s="175"/>
      <c r="WIE615" s="175"/>
      <c r="WIF615" s="175"/>
      <c r="WIG615" s="175"/>
      <c r="WIH615" s="175"/>
      <c r="WII615" s="175"/>
      <c r="WIJ615" s="175"/>
      <c r="WIK615" s="175"/>
      <c r="WIL615" s="175"/>
      <c r="WIM615" s="175"/>
      <c r="WIN615" s="175"/>
      <c r="WIO615" s="175"/>
      <c r="WIP615" s="175"/>
      <c r="WIQ615" s="175"/>
      <c r="WIR615" s="175"/>
      <c r="WIS615" s="175"/>
      <c r="WIT615" s="175"/>
      <c r="WIU615" s="175"/>
      <c r="WIV615" s="175"/>
      <c r="WIW615" s="175"/>
      <c r="WIX615" s="175"/>
      <c r="WIY615" s="175"/>
      <c r="WIZ615" s="175"/>
      <c r="WJA615" s="175"/>
      <c r="WJB615" s="175"/>
      <c r="WJC615" s="175"/>
      <c r="WJD615" s="175"/>
      <c r="WJE615" s="175"/>
      <c r="WJF615" s="175"/>
      <c r="WJG615" s="175"/>
      <c r="WJH615" s="175"/>
      <c r="WJI615" s="175"/>
      <c r="WJJ615" s="175"/>
      <c r="WJK615" s="175"/>
      <c r="WJL615" s="175"/>
      <c r="WJM615" s="175"/>
      <c r="WJN615" s="175"/>
      <c r="WJO615" s="175"/>
      <c r="WJP615" s="175"/>
      <c r="WJQ615" s="175"/>
      <c r="WJR615" s="175"/>
      <c r="WJS615" s="175"/>
      <c r="WJT615" s="175"/>
      <c r="WJU615" s="175"/>
      <c r="WJV615" s="175"/>
      <c r="WJW615" s="175"/>
      <c r="WJX615" s="175"/>
      <c r="WJY615" s="175"/>
      <c r="WJZ615" s="175"/>
      <c r="WKA615" s="175"/>
      <c r="WKB615" s="175"/>
      <c r="WKC615" s="175"/>
      <c r="WKD615" s="175"/>
      <c r="WKE615" s="175"/>
      <c r="WKF615" s="175"/>
      <c r="WKG615" s="175"/>
      <c r="WKH615" s="175"/>
      <c r="WKI615" s="175"/>
      <c r="WKJ615" s="175"/>
      <c r="WKK615" s="175"/>
      <c r="WKL615" s="175"/>
      <c r="WKM615" s="175"/>
      <c r="WKN615" s="175"/>
      <c r="WKO615" s="175"/>
      <c r="WKP615" s="175"/>
      <c r="WKQ615" s="175"/>
      <c r="WKR615" s="175"/>
      <c r="WKS615" s="175"/>
      <c r="WKT615" s="175"/>
      <c r="WKU615" s="175"/>
      <c r="WKV615" s="175"/>
      <c r="WKW615" s="175"/>
      <c r="WKX615" s="175"/>
      <c r="WKY615" s="175"/>
      <c r="WKZ615" s="175"/>
      <c r="WLA615" s="175"/>
      <c r="WLB615" s="175"/>
      <c r="WLC615" s="175"/>
      <c r="WLD615" s="175"/>
      <c r="WLE615" s="175"/>
      <c r="WLF615" s="175"/>
      <c r="WLG615" s="175"/>
      <c r="WLH615" s="175"/>
      <c r="WLI615" s="175"/>
      <c r="WLJ615" s="175"/>
      <c r="WLK615" s="175"/>
      <c r="WLL615" s="175"/>
      <c r="WLM615" s="175"/>
      <c r="WLN615" s="175"/>
      <c r="WLO615" s="175"/>
      <c r="WLP615" s="175"/>
      <c r="WLQ615" s="175"/>
      <c r="WLR615" s="175"/>
      <c r="WLS615" s="175"/>
      <c r="WLT615" s="175"/>
      <c r="WLU615" s="175"/>
      <c r="WLV615" s="175"/>
      <c r="WLW615" s="175"/>
      <c r="WLX615" s="175"/>
      <c r="WLY615" s="175"/>
      <c r="WLZ615" s="175"/>
      <c r="WMA615" s="175"/>
      <c r="WMB615" s="175"/>
      <c r="WMC615" s="175"/>
      <c r="WMD615" s="175"/>
      <c r="WME615" s="175"/>
      <c r="WMF615" s="175"/>
      <c r="WMG615" s="175"/>
      <c r="WMH615" s="175"/>
      <c r="WMI615" s="175"/>
      <c r="WMJ615" s="175"/>
      <c r="WMK615" s="175"/>
      <c r="WML615" s="175"/>
      <c r="WMM615" s="175"/>
      <c r="WMN615" s="175"/>
      <c r="WMO615" s="175"/>
      <c r="WMP615" s="175"/>
      <c r="WMQ615" s="175"/>
      <c r="WMR615" s="175"/>
      <c r="WMS615" s="175"/>
      <c r="WMT615" s="175"/>
      <c r="WMU615" s="175"/>
      <c r="WMV615" s="175"/>
      <c r="WMW615" s="175"/>
      <c r="WMX615" s="175"/>
      <c r="WMY615" s="175"/>
      <c r="WMZ615" s="175"/>
      <c r="WNA615" s="175"/>
      <c r="WNB615" s="175"/>
      <c r="WNC615" s="175"/>
      <c r="WND615" s="175"/>
      <c r="WNE615" s="175"/>
      <c r="WNF615" s="175"/>
      <c r="WNG615" s="175"/>
      <c r="WNH615" s="175"/>
      <c r="WNI615" s="175"/>
      <c r="WNJ615" s="175"/>
      <c r="WNK615" s="175"/>
      <c r="WNL615" s="175"/>
      <c r="WNM615" s="175"/>
      <c r="WNN615" s="175"/>
      <c r="WNO615" s="175"/>
      <c r="WNP615" s="175"/>
      <c r="WNQ615" s="175"/>
      <c r="WNR615" s="175"/>
      <c r="WNS615" s="175"/>
      <c r="WNT615" s="175"/>
      <c r="WNU615" s="175"/>
      <c r="WNV615" s="175"/>
      <c r="WNW615" s="175"/>
      <c r="WNX615" s="175"/>
      <c r="WNY615" s="175"/>
      <c r="WNZ615" s="175"/>
      <c r="WOA615" s="175"/>
      <c r="WOB615" s="175"/>
      <c r="WOC615" s="175"/>
      <c r="WOD615" s="175"/>
      <c r="WOE615" s="175"/>
      <c r="WOF615" s="175"/>
      <c r="WOG615" s="175"/>
      <c r="WOH615" s="175"/>
      <c r="WOI615" s="175"/>
      <c r="WOJ615" s="175"/>
      <c r="WOK615" s="175"/>
      <c r="WOL615" s="175"/>
      <c r="WOM615" s="175"/>
      <c r="WON615" s="175"/>
      <c r="WOO615" s="175"/>
      <c r="WOP615" s="175"/>
      <c r="WOQ615" s="175"/>
      <c r="WOR615" s="175"/>
      <c r="WOS615" s="175"/>
      <c r="WOT615" s="175"/>
      <c r="WOU615" s="175"/>
      <c r="WOV615" s="175"/>
      <c r="WOW615" s="175"/>
      <c r="WOX615" s="175"/>
      <c r="WOY615" s="175"/>
      <c r="WOZ615" s="175"/>
      <c r="WPA615" s="175"/>
      <c r="WPB615" s="175"/>
      <c r="WPC615" s="175"/>
      <c r="WPD615" s="175"/>
      <c r="WPE615" s="175"/>
      <c r="WPF615" s="175"/>
      <c r="WPG615" s="175"/>
      <c r="WPH615" s="175"/>
      <c r="WPI615" s="175"/>
      <c r="WPJ615" s="175"/>
      <c r="WPK615" s="175"/>
      <c r="WPL615" s="175"/>
      <c r="WPM615" s="175"/>
      <c r="WPN615" s="175"/>
      <c r="WPO615" s="175"/>
      <c r="WPP615" s="175"/>
      <c r="WPQ615" s="175"/>
      <c r="WPR615" s="175"/>
      <c r="WPS615" s="175"/>
      <c r="WPT615" s="175"/>
      <c r="WPU615" s="175"/>
      <c r="WPV615" s="175"/>
      <c r="WPW615" s="175"/>
      <c r="WPX615" s="175"/>
      <c r="WPY615" s="175"/>
      <c r="WPZ615" s="175"/>
      <c r="WQA615" s="175"/>
      <c r="WQB615" s="175"/>
      <c r="WQC615" s="175"/>
      <c r="WQD615" s="175"/>
      <c r="WQE615" s="175"/>
      <c r="WQF615" s="175"/>
      <c r="WQG615" s="175"/>
      <c r="WQH615" s="175"/>
      <c r="WQI615" s="175"/>
      <c r="WQJ615" s="175"/>
      <c r="WQK615" s="175"/>
      <c r="WQL615" s="175"/>
      <c r="WQM615" s="175"/>
      <c r="WQN615" s="175"/>
      <c r="WQO615" s="175"/>
      <c r="WQP615" s="175"/>
      <c r="WQQ615" s="175"/>
      <c r="WQR615" s="175"/>
      <c r="WQS615" s="175"/>
      <c r="WQT615" s="175"/>
      <c r="WQU615" s="175"/>
      <c r="WQV615" s="175"/>
      <c r="WQW615" s="175"/>
      <c r="WQX615" s="175"/>
      <c r="WQY615" s="175"/>
      <c r="WQZ615" s="175"/>
      <c r="WRA615" s="175"/>
      <c r="WRB615" s="175"/>
      <c r="WRC615" s="175"/>
      <c r="WRD615" s="175"/>
      <c r="WRE615" s="175"/>
      <c r="WRF615" s="175"/>
      <c r="WRG615" s="175"/>
      <c r="WRH615" s="175"/>
      <c r="WRI615" s="175"/>
      <c r="WRJ615" s="175"/>
      <c r="WRK615" s="175"/>
      <c r="WRL615" s="175"/>
      <c r="WRM615" s="175"/>
      <c r="WRN615" s="175"/>
      <c r="WRO615" s="175"/>
      <c r="WRP615" s="175"/>
      <c r="WRQ615" s="175"/>
      <c r="WRR615" s="175"/>
      <c r="WRS615" s="175"/>
      <c r="WRT615" s="175"/>
      <c r="WRU615" s="175"/>
      <c r="WRV615" s="175"/>
      <c r="WRW615" s="175"/>
      <c r="WRX615" s="175"/>
      <c r="WRY615" s="175"/>
      <c r="WRZ615" s="175"/>
      <c r="WSA615" s="175"/>
      <c r="WSB615" s="175"/>
      <c r="WSC615" s="175"/>
      <c r="WSD615" s="175"/>
      <c r="WSE615" s="175"/>
      <c r="WSF615" s="175"/>
      <c r="WSG615" s="175"/>
      <c r="WSH615" s="175"/>
      <c r="WSI615" s="175"/>
      <c r="WSJ615" s="175"/>
      <c r="WSK615" s="175"/>
      <c r="WSL615" s="175"/>
      <c r="WSM615" s="175"/>
      <c r="WSN615" s="175"/>
      <c r="WSO615" s="175"/>
      <c r="WSP615" s="175"/>
      <c r="WSQ615" s="175"/>
      <c r="WSR615" s="175"/>
      <c r="WSS615" s="175"/>
      <c r="WST615" s="175"/>
      <c r="WSU615" s="175"/>
      <c r="WSV615" s="175"/>
      <c r="WSW615" s="175"/>
      <c r="WSX615" s="175"/>
      <c r="WSY615" s="175"/>
      <c r="WSZ615" s="175"/>
      <c r="WTA615" s="175"/>
      <c r="WTB615" s="175"/>
      <c r="WTC615" s="175"/>
      <c r="WTD615" s="175"/>
      <c r="WTE615" s="175"/>
      <c r="WTF615" s="175"/>
      <c r="WTG615" s="175"/>
      <c r="WTH615" s="175"/>
      <c r="WTI615" s="175"/>
      <c r="WTJ615" s="175"/>
      <c r="WTK615" s="175"/>
      <c r="WTL615" s="175"/>
      <c r="WTM615" s="175"/>
      <c r="WTN615" s="175"/>
      <c r="WTO615" s="175"/>
      <c r="WTP615" s="175"/>
      <c r="WTQ615" s="175"/>
      <c r="WTR615" s="175"/>
      <c r="WTS615" s="175"/>
      <c r="WTT615" s="175"/>
      <c r="WTU615" s="175"/>
      <c r="WTV615" s="175"/>
      <c r="WTW615" s="175"/>
      <c r="WTX615" s="175"/>
      <c r="WTY615" s="175"/>
      <c r="WTZ615" s="175"/>
      <c r="WUA615" s="175"/>
      <c r="WUB615" s="175"/>
      <c r="WUC615" s="175"/>
      <c r="WUD615" s="175"/>
      <c r="WUE615" s="175"/>
      <c r="WUF615" s="175"/>
      <c r="WUG615" s="175"/>
      <c r="WUH615" s="175"/>
      <c r="WUI615" s="175"/>
      <c r="WUJ615" s="175"/>
      <c r="WUK615" s="175"/>
      <c r="WUL615" s="175"/>
      <c r="WUM615" s="175"/>
      <c r="WUN615" s="175"/>
      <c r="WUO615" s="175"/>
      <c r="WUP615" s="175"/>
      <c r="WUQ615" s="175"/>
      <c r="WUR615" s="175"/>
      <c r="WUS615" s="175"/>
      <c r="WUT615" s="175"/>
      <c r="WUU615" s="175"/>
      <c r="WUV615" s="175"/>
      <c r="WUW615" s="175"/>
      <c r="WUX615" s="175"/>
      <c r="WUY615" s="175"/>
      <c r="WUZ615" s="175"/>
      <c r="WVA615" s="175"/>
      <c r="WVB615" s="175"/>
      <c r="WVC615" s="175"/>
      <c r="WVD615" s="175"/>
      <c r="WVE615" s="175"/>
      <c r="WVF615" s="175"/>
      <c r="WVG615" s="175"/>
      <c r="WVH615" s="175"/>
      <c r="WVI615" s="175"/>
      <c r="WVJ615" s="175"/>
      <c r="WVK615" s="175"/>
      <c r="WVL615" s="175"/>
      <c r="WVM615" s="175"/>
      <c r="WVN615" s="175"/>
      <c r="WVO615" s="175"/>
      <c r="WVP615" s="175"/>
      <c r="WVQ615" s="175"/>
      <c r="WVR615" s="175"/>
      <c r="WVS615" s="175"/>
      <c r="WVT615" s="175"/>
      <c r="WVU615" s="175"/>
      <c r="WVV615" s="175"/>
      <c r="WVW615" s="175"/>
      <c r="WVX615" s="175"/>
      <c r="WVY615" s="175"/>
      <c r="WVZ615" s="175"/>
      <c r="WWA615" s="175"/>
      <c r="WWB615" s="175"/>
      <c r="WWC615" s="175"/>
      <c r="WWD615" s="175"/>
      <c r="WWE615" s="175"/>
      <c r="WWF615" s="175"/>
      <c r="WWG615" s="175"/>
      <c r="WWH615" s="175"/>
      <c r="WWI615" s="175"/>
      <c r="WWJ615" s="175"/>
      <c r="WWK615" s="175"/>
      <c r="WWL615" s="175"/>
      <c r="WWM615" s="175"/>
      <c r="WWN615" s="175"/>
      <c r="WWO615" s="175"/>
      <c r="WWP615" s="175"/>
      <c r="WWQ615" s="175"/>
      <c r="WWR615" s="175"/>
      <c r="WWS615" s="175"/>
      <c r="WWT615" s="175"/>
      <c r="WWU615" s="175"/>
      <c r="WWV615" s="175"/>
      <c r="WWW615" s="175"/>
      <c r="WWX615" s="175"/>
      <c r="WWY615" s="175"/>
      <c r="WWZ615" s="175"/>
      <c r="WXA615" s="175"/>
      <c r="WXB615" s="175"/>
      <c r="WXC615" s="175"/>
      <c r="WXD615" s="175"/>
      <c r="WXE615" s="175"/>
      <c r="WXF615" s="175"/>
      <c r="WXG615" s="175"/>
      <c r="WXH615" s="175"/>
      <c r="WXI615" s="175"/>
      <c r="WXJ615" s="175"/>
      <c r="WXK615" s="175"/>
      <c r="WXL615" s="175"/>
      <c r="WXM615" s="175"/>
      <c r="WXN615" s="175"/>
      <c r="WXO615" s="175"/>
      <c r="WXP615" s="175"/>
      <c r="WXQ615" s="175"/>
      <c r="WXR615" s="175"/>
      <c r="WXS615" s="175"/>
      <c r="WXT615" s="175"/>
      <c r="WXU615" s="175"/>
      <c r="WXV615" s="175"/>
      <c r="WXW615" s="175"/>
      <c r="WXX615" s="175"/>
      <c r="WXY615" s="175"/>
      <c r="WXZ615" s="175"/>
      <c r="WYA615" s="175"/>
      <c r="WYB615" s="175"/>
      <c r="WYC615" s="175"/>
      <c r="WYD615" s="175"/>
      <c r="WYE615" s="175"/>
      <c r="WYF615" s="175"/>
      <c r="WYG615" s="175"/>
      <c r="WYH615" s="175"/>
      <c r="WYI615" s="175"/>
      <c r="WYJ615" s="175"/>
      <c r="WYK615" s="175"/>
      <c r="WYL615" s="175"/>
      <c r="WYM615" s="175"/>
      <c r="WYN615" s="175"/>
      <c r="WYO615" s="175"/>
      <c r="WYP615" s="175"/>
      <c r="WYQ615" s="175"/>
      <c r="WYR615" s="175"/>
      <c r="WYS615" s="175"/>
      <c r="WYT615" s="175"/>
      <c r="WYU615" s="175"/>
      <c r="WYV615" s="175"/>
      <c r="WYW615" s="175"/>
      <c r="WYX615" s="175"/>
      <c r="WYY615" s="175"/>
      <c r="WYZ615" s="175"/>
      <c r="WZA615" s="175"/>
      <c r="WZB615" s="175"/>
      <c r="WZC615" s="175"/>
      <c r="WZD615" s="175"/>
      <c r="WZE615" s="175"/>
      <c r="WZF615" s="175"/>
      <c r="WZG615" s="175"/>
      <c r="WZH615" s="175"/>
      <c r="WZI615" s="175"/>
      <c r="WZJ615" s="175"/>
      <c r="WZK615" s="175"/>
      <c r="WZL615" s="175"/>
      <c r="WZM615" s="175"/>
      <c r="WZN615" s="175"/>
      <c r="WZO615" s="175"/>
      <c r="WZP615" s="175"/>
      <c r="WZQ615" s="175"/>
      <c r="WZR615" s="175"/>
      <c r="WZS615" s="175"/>
      <c r="WZT615" s="175"/>
      <c r="WZU615" s="175"/>
      <c r="WZV615" s="175"/>
      <c r="WZW615" s="175"/>
      <c r="WZX615" s="175"/>
      <c r="WZY615" s="175"/>
      <c r="WZZ615" s="175"/>
      <c r="XAA615" s="175"/>
      <c r="XAB615" s="175"/>
      <c r="XAC615" s="175"/>
      <c r="XAD615" s="175"/>
      <c r="XAE615" s="175"/>
      <c r="XAF615" s="175"/>
      <c r="XAG615" s="175"/>
      <c r="XAH615" s="175"/>
      <c r="XAI615" s="175"/>
      <c r="XAJ615" s="175"/>
      <c r="XAK615" s="175"/>
      <c r="XAL615" s="175"/>
      <c r="XAM615" s="175"/>
      <c r="XAN615" s="175"/>
      <c r="XAO615" s="175"/>
      <c r="XAP615" s="175"/>
      <c r="XAQ615" s="175"/>
      <c r="XAR615" s="175"/>
      <c r="XAS615" s="175"/>
      <c r="XAT615" s="175"/>
      <c r="XAU615" s="175"/>
      <c r="XAV615" s="175"/>
      <c r="XAW615" s="175"/>
      <c r="XAX615" s="175"/>
      <c r="XAY615" s="175"/>
      <c r="XAZ615" s="175"/>
      <c r="XBA615" s="175"/>
      <c r="XBB615" s="175"/>
      <c r="XBC615" s="175"/>
      <c r="XBD615" s="175"/>
      <c r="XBE615" s="175"/>
      <c r="XBF615" s="175"/>
      <c r="XBG615" s="175"/>
      <c r="XBH615" s="175"/>
      <c r="XBI615" s="175"/>
      <c r="XBJ615" s="175"/>
      <c r="XBK615" s="175"/>
      <c r="XBL615" s="175"/>
      <c r="XBM615" s="175"/>
      <c r="XBN615" s="175"/>
      <c r="XBO615" s="175"/>
      <c r="XBP615" s="175"/>
      <c r="XBQ615" s="175"/>
      <c r="XBR615" s="175"/>
      <c r="XBS615" s="175"/>
      <c r="XBT615" s="175"/>
      <c r="XBU615" s="175"/>
      <c r="XBV615" s="175"/>
      <c r="XBW615" s="175"/>
      <c r="XBX615" s="175"/>
      <c r="XBY615" s="175"/>
      <c r="XBZ615" s="175"/>
      <c r="XCA615" s="175"/>
      <c r="XCB615" s="175"/>
      <c r="XCC615" s="175"/>
      <c r="XCD615" s="175"/>
      <c r="XCE615" s="175"/>
      <c r="XCF615" s="175"/>
      <c r="XCG615" s="175"/>
      <c r="XCH615" s="175"/>
      <c r="XCI615" s="175"/>
      <c r="XCJ615" s="175"/>
      <c r="XCK615" s="175"/>
      <c r="XCL615" s="175"/>
      <c r="XCM615" s="175"/>
      <c r="XCN615" s="175"/>
      <c r="XCO615" s="175"/>
      <c r="XCP615" s="175"/>
      <c r="XCQ615" s="175"/>
      <c r="XCR615" s="175"/>
      <c r="XCS615" s="175"/>
      <c r="XCT615" s="175"/>
      <c r="XCU615" s="175"/>
      <c r="XCV615" s="175"/>
      <c r="XCW615" s="175"/>
      <c r="XCX615" s="175"/>
      <c r="XCY615" s="175"/>
      <c r="XCZ615" s="175"/>
      <c r="XDA615" s="175"/>
      <c r="XDB615" s="175"/>
      <c r="XDC615" s="175"/>
      <c r="XDD615" s="175"/>
      <c r="XDE615" s="175"/>
      <c r="XDF615" s="175"/>
      <c r="XDG615" s="175"/>
      <c r="XDH615" s="175"/>
      <c r="XDI615" s="175"/>
      <c r="XDJ615" s="175"/>
      <c r="XDK615" s="175"/>
      <c r="XDL615" s="175"/>
      <c r="XDM615" s="175"/>
      <c r="XDN615" s="175"/>
      <c r="XDO615" s="175"/>
      <c r="XDP615" s="175"/>
      <c r="XDQ615" s="175"/>
      <c r="XDR615" s="175"/>
      <c r="XDS615" s="175"/>
      <c r="XDT615" s="175"/>
      <c r="XDU615" s="175"/>
      <c r="XDV615" s="175"/>
      <c r="XDW615" s="175"/>
      <c r="XDX615" s="175"/>
      <c r="XDY615" s="175"/>
      <c r="XDZ615" s="175"/>
      <c r="XEA615" s="175"/>
      <c r="XEB615" s="175"/>
      <c r="XEC615" s="175"/>
      <c r="XED615" s="175"/>
      <c r="XEE615" s="175"/>
      <c r="XEF615" s="175"/>
      <c r="XEG615" s="175"/>
      <c r="XEH615" s="175"/>
      <c r="XEI615" s="175"/>
      <c r="XEJ615" s="175"/>
      <c r="XEK615" s="175"/>
      <c r="XEL615" s="175"/>
      <c r="XEM615" s="175"/>
      <c r="XEN615" s="175"/>
      <c r="XEO615" s="175"/>
      <c r="XEP615" s="175"/>
      <c r="XEQ615" s="175"/>
      <c r="XER615" s="175"/>
      <c r="XES615" s="175"/>
      <c r="XET615" s="175"/>
      <c r="XEU615" s="175"/>
      <c r="XEV615" s="175"/>
      <c r="XEW615" s="175"/>
      <c r="XEX615" s="175"/>
      <c r="XEY615" s="175"/>
      <c r="XEZ615" s="175"/>
    </row>
    <row r="616" spans="1:16380" s="181" customFormat="1" ht="63.75" x14ac:dyDescent="0.25">
      <c r="A616" s="306">
        <v>7</v>
      </c>
      <c r="B616" s="183" t="s">
        <v>2343</v>
      </c>
      <c r="C616" s="306" t="s">
        <v>60</v>
      </c>
      <c r="D616" s="158" t="s">
        <v>530</v>
      </c>
      <c r="E616" s="306" t="s">
        <v>341</v>
      </c>
      <c r="F616" s="306" t="s">
        <v>826</v>
      </c>
      <c r="G616" s="306" t="s">
        <v>1363</v>
      </c>
      <c r="H616" s="306" t="s">
        <v>1008</v>
      </c>
      <c r="I616" s="306" t="s">
        <v>831</v>
      </c>
      <c r="J616" s="306">
        <v>1</v>
      </c>
      <c r="K616" s="306"/>
      <c r="L616" s="305" t="s">
        <v>167</v>
      </c>
      <c r="M616" s="306"/>
      <c r="N616" s="306" t="s">
        <v>345</v>
      </c>
      <c r="O616" s="148">
        <v>254.1639344262295</v>
      </c>
      <c r="P616" s="148">
        <v>310.08</v>
      </c>
      <c r="Q616" s="148">
        <v>310.08</v>
      </c>
      <c r="R616" s="148"/>
      <c r="S616" s="148"/>
      <c r="T616" s="148"/>
      <c r="U616" s="148"/>
      <c r="V616" s="148"/>
      <c r="W616" s="305" t="s">
        <v>404</v>
      </c>
      <c r="X616" s="162" t="s">
        <v>540</v>
      </c>
      <c r="Y616" s="306" t="s">
        <v>71</v>
      </c>
      <c r="Z616" s="153">
        <v>46073</v>
      </c>
      <c r="AA616" s="153">
        <v>46078</v>
      </c>
      <c r="AB616" s="305"/>
      <c r="AC616" s="153"/>
      <c r="AD616" s="153"/>
      <c r="AE616" s="306"/>
      <c r="AF616" s="306" t="s">
        <v>1363</v>
      </c>
      <c r="AG616" s="305" t="s">
        <v>800</v>
      </c>
      <c r="AH616" s="306">
        <v>876</v>
      </c>
      <c r="AI616" s="306" t="s">
        <v>73</v>
      </c>
      <c r="AJ616" s="163">
        <v>1</v>
      </c>
      <c r="AK616" s="182">
        <v>52000000000</v>
      </c>
      <c r="AL616" s="306" t="s">
        <v>542</v>
      </c>
      <c r="AM616" s="153">
        <v>46082</v>
      </c>
      <c r="AN616" s="153">
        <v>46082</v>
      </c>
      <c r="AO616" s="153">
        <v>46142</v>
      </c>
      <c r="AP616" s="306">
        <v>2026</v>
      </c>
      <c r="AQ616" s="153"/>
      <c r="AR616" s="153"/>
      <c r="AS616" s="306"/>
      <c r="AT616" s="306"/>
      <c r="AU616" s="306"/>
      <c r="AV616" s="306"/>
      <c r="AW616" s="306"/>
      <c r="AX616" s="306"/>
      <c r="AY616" s="306"/>
      <c r="AZ616" s="306"/>
      <c r="BA616" s="306"/>
      <c r="BB616" s="306"/>
      <c r="BC616" s="175"/>
      <c r="BD616" s="175"/>
      <c r="BE616" s="175"/>
      <c r="BF616" s="175"/>
      <c r="BG616" s="175"/>
      <c r="BH616" s="175"/>
      <c r="BI616" s="175"/>
      <c r="BJ616" s="175"/>
      <c r="BK616" s="175"/>
      <c r="BL616" s="175"/>
      <c r="BM616" s="175"/>
      <c r="BN616" s="175"/>
      <c r="BO616" s="175"/>
      <c r="BP616" s="175"/>
      <c r="BQ616" s="175"/>
      <c r="BR616" s="175"/>
      <c r="BS616" s="175"/>
      <c r="BT616" s="175"/>
      <c r="BU616" s="175"/>
      <c r="BV616" s="175"/>
      <c r="BW616" s="175"/>
      <c r="BX616" s="175"/>
      <c r="BY616" s="175"/>
      <c r="BZ616" s="175"/>
      <c r="CA616" s="175"/>
      <c r="CB616" s="175"/>
      <c r="CC616" s="175"/>
      <c r="CD616" s="175"/>
      <c r="CE616" s="175"/>
      <c r="CF616" s="175"/>
      <c r="CG616" s="175"/>
      <c r="CH616" s="175"/>
      <c r="CI616" s="175"/>
      <c r="CJ616" s="175"/>
      <c r="CK616" s="175"/>
      <c r="CL616" s="175"/>
      <c r="CM616" s="175"/>
      <c r="CN616" s="175"/>
      <c r="CO616" s="175"/>
      <c r="CP616" s="175"/>
      <c r="CQ616" s="175"/>
      <c r="CR616" s="175"/>
      <c r="CS616" s="175"/>
      <c r="CT616" s="175"/>
      <c r="CU616" s="175"/>
      <c r="CV616" s="175"/>
      <c r="CW616" s="175"/>
      <c r="CX616" s="175"/>
      <c r="CY616" s="175"/>
      <c r="CZ616" s="175"/>
      <c r="DA616" s="175"/>
      <c r="DB616" s="175"/>
      <c r="DC616" s="175"/>
      <c r="DD616" s="175"/>
      <c r="DE616" s="175"/>
      <c r="DF616" s="175"/>
      <c r="DG616" s="175"/>
      <c r="DH616" s="175"/>
      <c r="DI616" s="175"/>
      <c r="DJ616" s="175"/>
      <c r="DK616" s="175"/>
      <c r="DL616" s="175"/>
      <c r="DM616" s="175"/>
      <c r="DN616" s="175"/>
      <c r="DO616" s="175"/>
      <c r="DP616" s="175"/>
      <c r="DQ616" s="175"/>
      <c r="DR616" s="175"/>
      <c r="DS616" s="175"/>
      <c r="DT616" s="175"/>
      <c r="DU616" s="175"/>
      <c r="DV616" s="175"/>
      <c r="DW616" s="175"/>
      <c r="DX616" s="175"/>
      <c r="DY616" s="175"/>
      <c r="DZ616" s="175"/>
      <c r="EA616" s="175"/>
      <c r="EB616" s="175"/>
      <c r="EC616" s="175"/>
      <c r="ED616" s="175"/>
      <c r="EE616" s="175"/>
      <c r="EF616" s="175"/>
      <c r="EG616" s="175"/>
      <c r="EH616" s="175"/>
      <c r="EI616" s="175"/>
      <c r="EJ616" s="175"/>
      <c r="EK616" s="175"/>
      <c r="EL616" s="175"/>
      <c r="EM616" s="175"/>
      <c r="EN616" s="175"/>
      <c r="EO616" s="175"/>
      <c r="EP616" s="175"/>
      <c r="EQ616" s="175"/>
      <c r="ER616" s="175"/>
      <c r="ES616" s="175"/>
      <c r="ET616" s="175"/>
      <c r="EU616" s="175"/>
      <c r="EV616" s="175"/>
      <c r="EW616" s="175"/>
      <c r="EX616" s="175"/>
      <c r="EY616" s="175"/>
      <c r="EZ616" s="175"/>
      <c r="FA616" s="175"/>
      <c r="FB616" s="175"/>
      <c r="FC616" s="175"/>
      <c r="FD616" s="175"/>
      <c r="FE616" s="175"/>
      <c r="FF616" s="175"/>
      <c r="FG616" s="175"/>
      <c r="FH616" s="175"/>
      <c r="FI616" s="175"/>
      <c r="FJ616" s="175"/>
      <c r="FK616" s="175"/>
      <c r="FL616" s="175"/>
      <c r="FM616" s="175"/>
      <c r="FN616" s="175"/>
      <c r="FO616" s="175"/>
      <c r="FP616" s="175"/>
      <c r="FQ616" s="175"/>
      <c r="FR616" s="175"/>
      <c r="FS616" s="175"/>
      <c r="FT616" s="175"/>
      <c r="FU616" s="175"/>
      <c r="FV616" s="175"/>
      <c r="FW616" s="175"/>
      <c r="FX616" s="175"/>
      <c r="FY616" s="175"/>
      <c r="FZ616" s="175"/>
      <c r="GA616" s="175"/>
      <c r="GB616" s="175"/>
      <c r="GC616" s="175"/>
      <c r="GD616" s="175"/>
      <c r="GE616" s="175"/>
      <c r="GF616" s="175"/>
      <c r="GG616" s="175"/>
      <c r="GH616" s="175"/>
      <c r="GI616" s="175"/>
      <c r="GJ616" s="175"/>
      <c r="GK616" s="175"/>
      <c r="GL616" s="175"/>
      <c r="GM616" s="175"/>
      <c r="GN616" s="175"/>
      <c r="GO616" s="175"/>
      <c r="GP616" s="175"/>
      <c r="GQ616" s="175"/>
      <c r="GR616" s="175"/>
      <c r="GS616" s="175"/>
      <c r="GT616" s="175"/>
      <c r="GU616" s="175"/>
      <c r="GV616" s="175"/>
      <c r="GW616" s="175"/>
      <c r="GX616" s="175"/>
      <c r="GY616" s="175"/>
      <c r="GZ616" s="175"/>
      <c r="HA616" s="175"/>
      <c r="HB616" s="175"/>
      <c r="HC616" s="175"/>
      <c r="HD616" s="175"/>
      <c r="HE616" s="175"/>
      <c r="HF616" s="175"/>
      <c r="HG616" s="175"/>
      <c r="HH616" s="175"/>
      <c r="HI616" s="175"/>
      <c r="HJ616" s="175"/>
      <c r="HK616" s="175"/>
      <c r="HL616" s="175"/>
      <c r="HM616" s="175"/>
      <c r="HN616" s="175"/>
      <c r="HO616" s="175"/>
      <c r="HP616" s="175"/>
      <c r="HQ616" s="175"/>
      <c r="HR616" s="175"/>
      <c r="HS616" s="175"/>
      <c r="HT616" s="175"/>
      <c r="HU616" s="175"/>
      <c r="HV616" s="175"/>
      <c r="HW616" s="175"/>
      <c r="HX616" s="175"/>
      <c r="HY616" s="175"/>
      <c r="HZ616" s="175"/>
      <c r="IA616" s="175"/>
      <c r="IB616" s="175"/>
      <c r="IC616" s="175"/>
      <c r="ID616" s="175"/>
      <c r="IE616" s="175"/>
      <c r="IF616" s="175"/>
      <c r="IG616" s="175"/>
      <c r="IH616" s="175"/>
      <c r="II616" s="175"/>
      <c r="IJ616" s="175"/>
      <c r="IK616" s="175"/>
      <c r="IL616" s="175"/>
      <c r="IM616" s="175"/>
      <c r="IN616" s="175"/>
      <c r="IO616" s="175"/>
      <c r="IP616" s="175"/>
      <c r="IQ616" s="175"/>
      <c r="IR616" s="175"/>
      <c r="IS616" s="175"/>
      <c r="IT616" s="175"/>
      <c r="IU616" s="175"/>
      <c r="IV616" s="175"/>
      <c r="IW616" s="175"/>
      <c r="IX616" s="175"/>
      <c r="IY616" s="175"/>
      <c r="IZ616" s="175"/>
      <c r="JA616" s="175"/>
      <c r="JB616" s="175"/>
      <c r="JC616" s="175"/>
      <c r="JD616" s="175"/>
      <c r="JE616" s="175"/>
      <c r="JF616" s="175"/>
      <c r="JG616" s="175"/>
      <c r="JH616" s="175"/>
      <c r="JI616" s="175"/>
      <c r="JJ616" s="175"/>
      <c r="JK616" s="175"/>
      <c r="JL616" s="175"/>
      <c r="JM616" s="175"/>
      <c r="JN616" s="175"/>
      <c r="JO616" s="175"/>
      <c r="JP616" s="175"/>
      <c r="JQ616" s="175"/>
      <c r="JR616" s="175"/>
      <c r="JS616" s="175"/>
      <c r="JT616" s="175"/>
      <c r="JU616" s="175"/>
      <c r="JV616" s="175"/>
      <c r="JW616" s="175"/>
      <c r="JX616" s="175"/>
      <c r="JY616" s="175"/>
      <c r="JZ616" s="175"/>
      <c r="KA616" s="175"/>
      <c r="KB616" s="175"/>
      <c r="KC616" s="175"/>
      <c r="KD616" s="175"/>
      <c r="KE616" s="175"/>
      <c r="KF616" s="175"/>
      <c r="KG616" s="175"/>
      <c r="KH616" s="175"/>
      <c r="KI616" s="175"/>
      <c r="KJ616" s="175"/>
      <c r="KK616" s="175"/>
      <c r="KL616" s="175"/>
      <c r="KM616" s="175"/>
      <c r="KN616" s="175"/>
      <c r="KO616" s="175"/>
      <c r="KP616" s="175"/>
      <c r="KQ616" s="175"/>
      <c r="KR616" s="175"/>
      <c r="KS616" s="175"/>
      <c r="KT616" s="175"/>
      <c r="KU616" s="175"/>
      <c r="KV616" s="175"/>
      <c r="KW616" s="175"/>
      <c r="KX616" s="175"/>
      <c r="KY616" s="175"/>
      <c r="KZ616" s="175"/>
      <c r="LA616" s="175"/>
      <c r="LB616" s="175"/>
      <c r="LC616" s="175"/>
      <c r="LD616" s="175"/>
      <c r="LE616" s="175"/>
      <c r="LF616" s="175"/>
      <c r="LG616" s="175"/>
      <c r="LH616" s="175"/>
      <c r="LI616" s="175"/>
      <c r="LJ616" s="175"/>
      <c r="LK616" s="175"/>
      <c r="LL616" s="175"/>
      <c r="LM616" s="175"/>
      <c r="LN616" s="175"/>
      <c r="LO616" s="175"/>
      <c r="LP616" s="175"/>
      <c r="LQ616" s="175"/>
      <c r="LR616" s="175"/>
      <c r="LS616" s="175"/>
      <c r="LT616" s="175"/>
      <c r="LU616" s="175"/>
      <c r="LV616" s="175"/>
      <c r="LW616" s="175"/>
      <c r="LX616" s="175"/>
      <c r="LY616" s="175"/>
      <c r="LZ616" s="175"/>
      <c r="MA616" s="175"/>
      <c r="MB616" s="175"/>
      <c r="MC616" s="175"/>
      <c r="MD616" s="175"/>
      <c r="ME616" s="175"/>
      <c r="MF616" s="175"/>
      <c r="MG616" s="175"/>
      <c r="MH616" s="175"/>
      <c r="MI616" s="175"/>
      <c r="MJ616" s="175"/>
      <c r="MK616" s="175"/>
      <c r="ML616" s="175"/>
      <c r="MM616" s="175"/>
      <c r="MN616" s="175"/>
      <c r="MO616" s="175"/>
      <c r="MP616" s="175"/>
      <c r="MQ616" s="175"/>
      <c r="MR616" s="175"/>
      <c r="MS616" s="175"/>
      <c r="MT616" s="175"/>
      <c r="MU616" s="175"/>
      <c r="MV616" s="175"/>
      <c r="MW616" s="175"/>
      <c r="MX616" s="175"/>
      <c r="MY616" s="175"/>
      <c r="MZ616" s="175"/>
      <c r="NA616" s="175"/>
      <c r="NB616" s="175"/>
      <c r="NC616" s="175"/>
      <c r="ND616" s="175"/>
      <c r="NE616" s="175"/>
      <c r="NF616" s="175"/>
      <c r="NG616" s="175"/>
      <c r="NH616" s="175"/>
      <c r="NI616" s="175"/>
      <c r="NJ616" s="175"/>
      <c r="NK616" s="175"/>
      <c r="NL616" s="175"/>
      <c r="NM616" s="175"/>
      <c r="NN616" s="175"/>
      <c r="NO616" s="175"/>
      <c r="NP616" s="175"/>
      <c r="NQ616" s="175"/>
      <c r="NR616" s="175"/>
      <c r="NS616" s="175"/>
      <c r="NT616" s="175"/>
      <c r="NU616" s="175"/>
      <c r="NV616" s="175"/>
      <c r="NW616" s="175"/>
      <c r="NX616" s="175"/>
      <c r="NY616" s="175"/>
      <c r="NZ616" s="175"/>
      <c r="OA616" s="175"/>
      <c r="OB616" s="175"/>
      <c r="OC616" s="175"/>
      <c r="OD616" s="175"/>
      <c r="OE616" s="175"/>
      <c r="OF616" s="175"/>
      <c r="OG616" s="175"/>
      <c r="OH616" s="175"/>
      <c r="OI616" s="175"/>
      <c r="OJ616" s="175"/>
      <c r="OK616" s="175"/>
      <c r="OL616" s="175"/>
      <c r="OM616" s="175"/>
      <c r="ON616" s="175"/>
      <c r="OO616" s="175"/>
      <c r="OP616" s="175"/>
      <c r="OQ616" s="175"/>
      <c r="OR616" s="175"/>
      <c r="OS616" s="175"/>
      <c r="OT616" s="175"/>
      <c r="OU616" s="175"/>
      <c r="OV616" s="175"/>
      <c r="OW616" s="175"/>
      <c r="OX616" s="175"/>
      <c r="OY616" s="175"/>
      <c r="OZ616" s="175"/>
      <c r="PA616" s="175"/>
      <c r="PB616" s="175"/>
      <c r="PC616" s="175"/>
      <c r="PD616" s="175"/>
      <c r="PE616" s="175"/>
      <c r="PF616" s="175"/>
      <c r="PG616" s="175"/>
      <c r="PH616" s="175"/>
      <c r="PI616" s="175"/>
      <c r="PJ616" s="175"/>
      <c r="PK616" s="175"/>
      <c r="PL616" s="175"/>
      <c r="PM616" s="175"/>
      <c r="PN616" s="175"/>
      <c r="PO616" s="175"/>
      <c r="PP616" s="175"/>
      <c r="PQ616" s="175"/>
      <c r="PR616" s="175"/>
      <c r="PS616" s="175"/>
      <c r="PT616" s="175"/>
      <c r="PU616" s="175"/>
      <c r="PV616" s="175"/>
      <c r="PW616" s="175"/>
      <c r="PX616" s="175"/>
      <c r="PY616" s="175"/>
      <c r="PZ616" s="175"/>
      <c r="QA616" s="175"/>
      <c r="QB616" s="175"/>
      <c r="QC616" s="175"/>
      <c r="QD616" s="175"/>
      <c r="QE616" s="175"/>
      <c r="QF616" s="175"/>
      <c r="QG616" s="175"/>
      <c r="QH616" s="175"/>
      <c r="QI616" s="175"/>
      <c r="QJ616" s="175"/>
      <c r="QK616" s="175"/>
      <c r="QL616" s="175"/>
      <c r="QM616" s="175"/>
      <c r="QN616" s="175"/>
      <c r="QO616" s="175"/>
      <c r="QP616" s="175"/>
      <c r="QQ616" s="175"/>
      <c r="QR616" s="175"/>
      <c r="QS616" s="175"/>
      <c r="QT616" s="175"/>
      <c r="QU616" s="175"/>
      <c r="QV616" s="175"/>
      <c r="QW616" s="175"/>
      <c r="QX616" s="175"/>
      <c r="QY616" s="175"/>
      <c r="QZ616" s="175"/>
      <c r="RA616" s="175"/>
      <c r="RB616" s="175"/>
      <c r="RC616" s="175"/>
      <c r="RD616" s="175"/>
      <c r="RE616" s="175"/>
      <c r="RF616" s="175"/>
      <c r="RG616" s="175"/>
      <c r="RH616" s="175"/>
      <c r="RI616" s="175"/>
      <c r="RJ616" s="175"/>
      <c r="RK616" s="175"/>
      <c r="RL616" s="175"/>
      <c r="RM616" s="175"/>
      <c r="RN616" s="175"/>
      <c r="RO616" s="175"/>
      <c r="RP616" s="175"/>
      <c r="RQ616" s="175"/>
      <c r="RR616" s="175"/>
      <c r="RS616" s="175"/>
      <c r="RT616" s="175"/>
      <c r="RU616" s="175"/>
      <c r="RV616" s="175"/>
      <c r="RW616" s="175"/>
      <c r="RX616" s="175"/>
      <c r="RY616" s="175"/>
      <c r="RZ616" s="175"/>
      <c r="SA616" s="175"/>
      <c r="SB616" s="175"/>
      <c r="SC616" s="175"/>
      <c r="SD616" s="175"/>
      <c r="SE616" s="175"/>
      <c r="SF616" s="175"/>
      <c r="SG616" s="175"/>
      <c r="SH616" s="175"/>
      <c r="SI616" s="175"/>
      <c r="SJ616" s="175"/>
      <c r="SK616" s="175"/>
      <c r="SL616" s="175"/>
      <c r="SM616" s="175"/>
      <c r="SN616" s="175"/>
      <c r="SO616" s="175"/>
      <c r="SP616" s="175"/>
      <c r="SQ616" s="175"/>
      <c r="SR616" s="175"/>
      <c r="SS616" s="175"/>
      <c r="ST616" s="175"/>
      <c r="SU616" s="175"/>
      <c r="SV616" s="175"/>
      <c r="SW616" s="175"/>
      <c r="SX616" s="175"/>
      <c r="SY616" s="175"/>
      <c r="SZ616" s="175"/>
      <c r="TA616" s="175"/>
      <c r="TB616" s="175"/>
      <c r="TC616" s="175"/>
      <c r="TD616" s="175"/>
      <c r="TE616" s="175"/>
      <c r="TF616" s="175"/>
      <c r="TG616" s="175"/>
      <c r="TH616" s="175"/>
      <c r="TI616" s="175"/>
      <c r="TJ616" s="175"/>
      <c r="TK616" s="175"/>
      <c r="TL616" s="175"/>
      <c r="TM616" s="175"/>
      <c r="TN616" s="175"/>
      <c r="TO616" s="175"/>
      <c r="TP616" s="175"/>
      <c r="TQ616" s="175"/>
      <c r="TR616" s="175"/>
      <c r="TS616" s="175"/>
      <c r="TT616" s="175"/>
      <c r="TU616" s="175"/>
      <c r="TV616" s="175"/>
      <c r="TW616" s="175"/>
      <c r="TX616" s="175"/>
      <c r="TY616" s="175"/>
      <c r="TZ616" s="175"/>
      <c r="UA616" s="175"/>
      <c r="UB616" s="175"/>
      <c r="UC616" s="175"/>
      <c r="UD616" s="175"/>
      <c r="UE616" s="175"/>
      <c r="UF616" s="175"/>
      <c r="UG616" s="175"/>
      <c r="UH616" s="175"/>
      <c r="UI616" s="175"/>
      <c r="UJ616" s="175"/>
      <c r="UK616" s="175"/>
      <c r="UL616" s="175"/>
      <c r="UM616" s="175"/>
      <c r="UN616" s="175"/>
      <c r="UO616" s="175"/>
      <c r="UP616" s="175"/>
      <c r="UQ616" s="175"/>
      <c r="UR616" s="175"/>
      <c r="US616" s="175"/>
      <c r="UT616" s="175"/>
      <c r="UU616" s="175"/>
      <c r="UV616" s="175"/>
      <c r="UW616" s="175"/>
      <c r="UX616" s="175"/>
      <c r="UY616" s="175"/>
      <c r="UZ616" s="175"/>
      <c r="VA616" s="175"/>
      <c r="VB616" s="175"/>
      <c r="VC616" s="175"/>
      <c r="VD616" s="175"/>
      <c r="VE616" s="175"/>
      <c r="VF616" s="175"/>
      <c r="VG616" s="175"/>
      <c r="VH616" s="175"/>
      <c r="VI616" s="175"/>
      <c r="VJ616" s="175"/>
      <c r="VK616" s="175"/>
      <c r="VL616" s="175"/>
      <c r="VM616" s="175"/>
      <c r="VN616" s="175"/>
      <c r="VO616" s="175"/>
      <c r="VP616" s="175"/>
      <c r="VQ616" s="175"/>
      <c r="VR616" s="175"/>
      <c r="VS616" s="175"/>
      <c r="VT616" s="175"/>
      <c r="VU616" s="175"/>
      <c r="VV616" s="175"/>
      <c r="VW616" s="175"/>
      <c r="VX616" s="175"/>
      <c r="VY616" s="175"/>
      <c r="VZ616" s="175"/>
      <c r="WA616" s="175"/>
      <c r="WB616" s="175"/>
      <c r="WC616" s="175"/>
      <c r="WD616" s="175"/>
      <c r="WE616" s="175"/>
      <c r="WF616" s="175"/>
      <c r="WG616" s="175"/>
      <c r="WH616" s="175"/>
      <c r="WI616" s="175"/>
      <c r="WJ616" s="175"/>
      <c r="WK616" s="175"/>
      <c r="WL616" s="175"/>
      <c r="WM616" s="175"/>
      <c r="WN616" s="175"/>
      <c r="WO616" s="175"/>
      <c r="WP616" s="175"/>
      <c r="WQ616" s="175"/>
      <c r="WR616" s="175"/>
      <c r="WS616" s="175"/>
      <c r="WT616" s="175"/>
      <c r="WU616" s="175"/>
      <c r="WV616" s="175"/>
      <c r="WW616" s="175"/>
      <c r="WX616" s="175"/>
      <c r="WY616" s="175"/>
      <c r="WZ616" s="175"/>
      <c r="XA616" s="175"/>
      <c r="XB616" s="175"/>
      <c r="XC616" s="175"/>
      <c r="XD616" s="175"/>
      <c r="XE616" s="175"/>
      <c r="XF616" s="175"/>
      <c r="XG616" s="175"/>
      <c r="XH616" s="175"/>
      <c r="XI616" s="175"/>
      <c r="XJ616" s="175"/>
      <c r="XK616" s="175"/>
      <c r="XL616" s="175"/>
      <c r="XM616" s="175"/>
      <c r="XN616" s="175"/>
      <c r="XO616" s="175"/>
      <c r="XP616" s="175"/>
      <c r="XQ616" s="175"/>
      <c r="XR616" s="175"/>
      <c r="XS616" s="175"/>
      <c r="XT616" s="175"/>
      <c r="XU616" s="175"/>
      <c r="XV616" s="175"/>
      <c r="XW616" s="175"/>
      <c r="XX616" s="175"/>
      <c r="XY616" s="175"/>
      <c r="XZ616" s="175"/>
      <c r="YA616" s="175"/>
      <c r="YB616" s="175"/>
      <c r="YC616" s="175"/>
      <c r="YD616" s="175"/>
      <c r="YE616" s="175"/>
      <c r="YF616" s="175"/>
      <c r="YG616" s="175"/>
      <c r="YH616" s="175"/>
      <c r="YI616" s="175"/>
      <c r="YJ616" s="175"/>
      <c r="YK616" s="175"/>
      <c r="YL616" s="175"/>
      <c r="YM616" s="175"/>
      <c r="YN616" s="175"/>
      <c r="YO616" s="175"/>
      <c r="YP616" s="175"/>
      <c r="YQ616" s="175"/>
      <c r="YR616" s="175"/>
      <c r="YS616" s="175"/>
      <c r="YT616" s="175"/>
      <c r="YU616" s="175"/>
      <c r="YV616" s="175"/>
      <c r="YW616" s="175"/>
      <c r="YX616" s="175"/>
      <c r="YY616" s="175"/>
      <c r="YZ616" s="175"/>
      <c r="ZA616" s="175"/>
      <c r="ZB616" s="175"/>
      <c r="ZC616" s="175"/>
      <c r="ZD616" s="175"/>
      <c r="ZE616" s="175"/>
      <c r="ZF616" s="175"/>
      <c r="ZG616" s="175"/>
      <c r="ZH616" s="175"/>
      <c r="ZI616" s="175"/>
      <c r="ZJ616" s="175"/>
      <c r="ZK616" s="175"/>
      <c r="ZL616" s="175"/>
      <c r="ZM616" s="175"/>
      <c r="ZN616" s="175"/>
      <c r="ZO616" s="175"/>
      <c r="ZP616" s="175"/>
      <c r="ZQ616" s="175"/>
      <c r="ZR616" s="175"/>
      <c r="ZS616" s="175"/>
      <c r="ZT616" s="175"/>
      <c r="ZU616" s="175"/>
      <c r="ZV616" s="175"/>
      <c r="ZW616" s="175"/>
      <c r="ZX616" s="175"/>
      <c r="ZY616" s="175"/>
      <c r="ZZ616" s="175"/>
      <c r="AAA616" s="175"/>
      <c r="AAB616" s="175"/>
      <c r="AAC616" s="175"/>
      <c r="AAD616" s="175"/>
      <c r="AAE616" s="175"/>
      <c r="AAF616" s="175"/>
      <c r="AAG616" s="175"/>
      <c r="AAH616" s="175"/>
      <c r="AAI616" s="175"/>
      <c r="AAJ616" s="175"/>
      <c r="AAK616" s="175"/>
      <c r="AAL616" s="175"/>
      <c r="AAM616" s="175"/>
      <c r="AAN616" s="175"/>
      <c r="AAO616" s="175"/>
      <c r="AAP616" s="175"/>
      <c r="AAQ616" s="175"/>
      <c r="AAR616" s="175"/>
      <c r="AAS616" s="175"/>
      <c r="AAT616" s="175"/>
      <c r="AAU616" s="175"/>
      <c r="AAV616" s="175"/>
      <c r="AAW616" s="175"/>
      <c r="AAX616" s="175"/>
      <c r="AAY616" s="175"/>
      <c r="AAZ616" s="175"/>
      <c r="ABA616" s="175"/>
      <c r="ABB616" s="175"/>
      <c r="ABC616" s="175"/>
      <c r="ABD616" s="175"/>
      <c r="ABE616" s="175"/>
      <c r="ABF616" s="175"/>
      <c r="ABG616" s="175"/>
      <c r="ABH616" s="175"/>
      <c r="ABI616" s="175"/>
      <c r="ABJ616" s="175"/>
      <c r="ABK616" s="175"/>
      <c r="ABL616" s="175"/>
      <c r="ABM616" s="175"/>
      <c r="ABN616" s="175"/>
      <c r="ABO616" s="175"/>
      <c r="ABP616" s="175"/>
      <c r="ABQ616" s="175"/>
      <c r="ABR616" s="175"/>
      <c r="ABS616" s="175"/>
      <c r="ABT616" s="175"/>
      <c r="ABU616" s="175"/>
      <c r="ABV616" s="175"/>
      <c r="ABW616" s="175"/>
      <c r="ABX616" s="175"/>
      <c r="ABY616" s="175"/>
      <c r="ABZ616" s="175"/>
      <c r="ACA616" s="175"/>
      <c r="ACB616" s="175"/>
      <c r="ACC616" s="175"/>
      <c r="ACD616" s="175"/>
      <c r="ACE616" s="175"/>
      <c r="ACF616" s="175"/>
      <c r="ACG616" s="175"/>
      <c r="ACH616" s="175"/>
      <c r="ACI616" s="175"/>
      <c r="ACJ616" s="175"/>
      <c r="ACK616" s="175"/>
      <c r="ACL616" s="175"/>
      <c r="ACM616" s="175"/>
      <c r="ACN616" s="175"/>
      <c r="ACO616" s="175"/>
      <c r="ACP616" s="175"/>
      <c r="ACQ616" s="175"/>
      <c r="ACR616" s="175"/>
      <c r="ACS616" s="175"/>
      <c r="ACT616" s="175"/>
      <c r="ACU616" s="175"/>
      <c r="ACV616" s="175"/>
      <c r="ACW616" s="175"/>
      <c r="ACX616" s="175"/>
      <c r="ACY616" s="175"/>
      <c r="ACZ616" s="175"/>
      <c r="ADA616" s="175"/>
      <c r="ADB616" s="175"/>
      <c r="ADC616" s="175"/>
      <c r="ADD616" s="175"/>
      <c r="ADE616" s="175"/>
      <c r="ADF616" s="175"/>
      <c r="ADG616" s="175"/>
      <c r="ADH616" s="175"/>
      <c r="ADI616" s="175"/>
      <c r="ADJ616" s="175"/>
      <c r="ADK616" s="175"/>
      <c r="ADL616" s="175"/>
      <c r="ADM616" s="175"/>
      <c r="ADN616" s="175"/>
      <c r="ADO616" s="175"/>
      <c r="ADP616" s="175"/>
      <c r="ADQ616" s="175"/>
      <c r="ADR616" s="175"/>
      <c r="ADS616" s="175"/>
      <c r="ADT616" s="175"/>
      <c r="ADU616" s="175"/>
      <c r="ADV616" s="175"/>
      <c r="ADW616" s="175"/>
      <c r="ADX616" s="175"/>
      <c r="ADY616" s="175"/>
      <c r="ADZ616" s="175"/>
      <c r="AEA616" s="175"/>
      <c r="AEB616" s="175"/>
      <c r="AEC616" s="175"/>
      <c r="AED616" s="175"/>
      <c r="AEE616" s="175"/>
      <c r="AEF616" s="175"/>
      <c r="AEG616" s="175"/>
      <c r="AEH616" s="175"/>
      <c r="AEI616" s="175"/>
      <c r="AEJ616" s="175"/>
      <c r="AEK616" s="175"/>
      <c r="AEL616" s="175"/>
      <c r="AEM616" s="175"/>
      <c r="AEN616" s="175"/>
      <c r="AEO616" s="175"/>
      <c r="AEP616" s="175"/>
      <c r="AEQ616" s="175"/>
      <c r="AER616" s="175"/>
      <c r="AES616" s="175"/>
      <c r="AET616" s="175"/>
      <c r="AEU616" s="175"/>
      <c r="AEV616" s="175"/>
      <c r="AEW616" s="175"/>
      <c r="AEX616" s="175"/>
      <c r="AEY616" s="175"/>
      <c r="AEZ616" s="175"/>
      <c r="AFA616" s="175"/>
      <c r="AFB616" s="175"/>
      <c r="AFC616" s="175"/>
      <c r="AFD616" s="175"/>
      <c r="AFE616" s="175"/>
      <c r="AFF616" s="175"/>
      <c r="AFG616" s="175"/>
      <c r="AFH616" s="175"/>
      <c r="AFI616" s="175"/>
      <c r="AFJ616" s="175"/>
      <c r="AFK616" s="175"/>
      <c r="AFL616" s="175"/>
      <c r="AFM616" s="175"/>
      <c r="AFN616" s="175"/>
      <c r="AFO616" s="175"/>
      <c r="AFP616" s="175"/>
      <c r="AFQ616" s="175"/>
      <c r="AFR616" s="175"/>
      <c r="AFS616" s="175"/>
      <c r="AFT616" s="175"/>
      <c r="AFU616" s="175"/>
      <c r="AFV616" s="175"/>
      <c r="AFW616" s="175"/>
      <c r="AFX616" s="175"/>
      <c r="AFY616" s="175"/>
      <c r="AFZ616" s="175"/>
      <c r="AGA616" s="175"/>
      <c r="AGB616" s="175"/>
      <c r="AGC616" s="175"/>
      <c r="AGD616" s="175"/>
      <c r="AGE616" s="175"/>
      <c r="AGF616" s="175"/>
      <c r="AGG616" s="175"/>
      <c r="AGH616" s="175"/>
      <c r="AGI616" s="175"/>
      <c r="AGJ616" s="175"/>
      <c r="AGK616" s="175"/>
      <c r="AGL616" s="175"/>
      <c r="AGM616" s="175"/>
      <c r="AGN616" s="175"/>
      <c r="AGO616" s="175"/>
      <c r="AGP616" s="175"/>
      <c r="AGQ616" s="175"/>
      <c r="AGR616" s="175"/>
      <c r="AGS616" s="175"/>
      <c r="AGT616" s="175"/>
      <c r="AGU616" s="175"/>
      <c r="AGV616" s="175"/>
      <c r="AGW616" s="175"/>
      <c r="AGX616" s="175"/>
      <c r="AGY616" s="175"/>
      <c r="AGZ616" s="175"/>
      <c r="AHA616" s="175"/>
      <c r="AHB616" s="175"/>
      <c r="AHC616" s="175"/>
      <c r="AHD616" s="175"/>
      <c r="AHE616" s="175"/>
      <c r="AHF616" s="175"/>
      <c r="AHG616" s="175"/>
      <c r="AHH616" s="175"/>
      <c r="AHI616" s="175"/>
      <c r="AHJ616" s="175"/>
      <c r="AHK616" s="175"/>
      <c r="AHL616" s="175"/>
      <c r="AHM616" s="175"/>
      <c r="AHN616" s="175"/>
      <c r="AHO616" s="175"/>
      <c r="AHP616" s="175"/>
      <c r="AHQ616" s="175"/>
      <c r="AHR616" s="175"/>
      <c r="AHS616" s="175"/>
      <c r="AHT616" s="175"/>
      <c r="AHU616" s="175"/>
      <c r="AHV616" s="175"/>
      <c r="AHW616" s="175"/>
      <c r="AHX616" s="175"/>
      <c r="AHY616" s="175"/>
      <c r="AHZ616" s="175"/>
      <c r="AIA616" s="175"/>
      <c r="AIB616" s="175"/>
      <c r="AIC616" s="175"/>
      <c r="AID616" s="175"/>
      <c r="AIE616" s="175"/>
      <c r="AIF616" s="175"/>
      <c r="AIG616" s="175"/>
      <c r="AIH616" s="175"/>
      <c r="AII616" s="175"/>
      <c r="AIJ616" s="175"/>
      <c r="AIK616" s="175"/>
      <c r="AIL616" s="175"/>
      <c r="AIM616" s="175"/>
      <c r="AIN616" s="175"/>
      <c r="AIO616" s="175"/>
      <c r="AIP616" s="175"/>
      <c r="AIQ616" s="175"/>
      <c r="AIR616" s="175"/>
      <c r="AIS616" s="175"/>
      <c r="AIT616" s="175"/>
      <c r="AIU616" s="175"/>
      <c r="AIV616" s="175"/>
      <c r="AIW616" s="175"/>
      <c r="AIX616" s="175"/>
      <c r="AIY616" s="175"/>
      <c r="AIZ616" s="175"/>
      <c r="AJA616" s="175"/>
      <c r="AJB616" s="175"/>
      <c r="AJC616" s="175"/>
      <c r="AJD616" s="175"/>
      <c r="AJE616" s="175"/>
      <c r="AJF616" s="175"/>
      <c r="AJG616" s="175"/>
      <c r="AJH616" s="175"/>
      <c r="AJI616" s="175"/>
      <c r="AJJ616" s="175"/>
      <c r="AJK616" s="175"/>
      <c r="AJL616" s="175"/>
      <c r="AJM616" s="175"/>
      <c r="AJN616" s="175"/>
      <c r="AJO616" s="175"/>
      <c r="AJP616" s="175"/>
      <c r="AJQ616" s="175"/>
      <c r="AJR616" s="175"/>
      <c r="AJS616" s="175"/>
      <c r="AJT616" s="175"/>
      <c r="AJU616" s="175"/>
      <c r="AJV616" s="175"/>
      <c r="AJW616" s="175"/>
      <c r="AJX616" s="175"/>
      <c r="AJY616" s="175"/>
      <c r="AJZ616" s="175"/>
      <c r="AKA616" s="175"/>
      <c r="AKB616" s="175"/>
      <c r="AKC616" s="175"/>
      <c r="AKD616" s="175"/>
      <c r="AKE616" s="175"/>
      <c r="AKF616" s="175"/>
      <c r="AKG616" s="175"/>
      <c r="AKH616" s="175"/>
      <c r="AKI616" s="175"/>
      <c r="AKJ616" s="175"/>
      <c r="AKK616" s="175"/>
      <c r="AKL616" s="175"/>
      <c r="AKM616" s="175"/>
      <c r="AKN616" s="175"/>
      <c r="AKO616" s="175"/>
      <c r="AKP616" s="175"/>
      <c r="AKQ616" s="175"/>
      <c r="AKR616" s="175"/>
      <c r="AKS616" s="175"/>
      <c r="AKT616" s="175"/>
      <c r="AKU616" s="175"/>
      <c r="AKV616" s="175"/>
      <c r="AKW616" s="175"/>
      <c r="AKX616" s="175"/>
      <c r="AKY616" s="175"/>
      <c r="AKZ616" s="175"/>
      <c r="ALA616" s="175"/>
      <c r="ALB616" s="175"/>
      <c r="ALC616" s="175"/>
      <c r="ALD616" s="175"/>
      <c r="ALE616" s="175"/>
      <c r="ALF616" s="175"/>
      <c r="ALG616" s="175"/>
      <c r="ALH616" s="175"/>
      <c r="ALI616" s="175"/>
      <c r="ALJ616" s="175"/>
      <c r="ALK616" s="175"/>
      <c r="ALL616" s="175"/>
      <c r="ALM616" s="175"/>
      <c r="ALN616" s="175"/>
      <c r="ALO616" s="175"/>
      <c r="ALP616" s="175"/>
      <c r="ALQ616" s="175"/>
      <c r="ALR616" s="175"/>
      <c r="ALS616" s="175"/>
      <c r="ALT616" s="175"/>
      <c r="ALU616" s="175"/>
      <c r="ALV616" s="175"/>
      <c r="ALW616" s="175"/>
      <c r="ALX616" s="175"/>
      <c r="ALY616" s="175"/>
      <c r="ALZ616" s="175"/>
      <c r="AMA616" s="175"/>
      <c r="AMB616" s="175"/>
      <c r="AMC616" s="175"/>
      <c r="AMD616" s="175"/>
      <c r="AME616" s="175"/>
      <c r="AMF616" s="175"/>
      <c r="AMG616" s="175"/>
      <c r="AMH616" s="175"/>
      <c r="AMI616" s="175"/>
      <c r="AMJ616" s="175"/>
      <c r="AMK616" s="175"/>
      <c r="AML616" s="175"/>
      <c r="AMM616" s="175"/>
      <c r="AMN616" s="175"/>
      <c r="AMO616" s="175"/>
      <c r="AMP616" s="175"/>
      <c r="AMQ616" s="175"/>
      <c r="AMR616" s="175"/>
      <c r="AMS616" s="175"/>
      <c r="AMT616" s="175"/>
      <c r="AMU616" s="175"/>
      <c r="AMV616" s="175"/>
      <c r="AMW616" s="175"/>
      <c r="AMX616" s="175"/>
      <c r="AMY616" s="175"/>
      <c r="AMZ616" s="175"/>
      <c r="ANA616" s="175"/>
      <c r="ANB616" s="175"/>
      <c r="ANC616" s="175"/>
      <c r="AND616" s="175"/>
      <c r="ANE616" s="175"/>
      <c r="ANF616" s="175"/>
      <c r="ANG616" s="175"/>
      <c r="ANH616" s="175"/>
      <c r="ANI616" s="175"/>
      <c r="ANJ616" s="175"/>
      <c r="ANK616" s="175"/>
      <c r="ANL616" s="175"/>
      <c r="ANM616" s="175"/>
      <c r="ANN616" s="175"/>
      <c r="ANO616" s="175"/>
      <c r="ANP616" s="175"/>
      <c r="ANQ616" s="175"/>
      <c r="ANR616" s="175"/>
      <c r="ANS616" s="175"/>
      <c r="ANT616" s="175"/>
      <c r="ANU616" s="175"/>
      <c r="ANV616" s="175"/>
      <c r="ANW616" s="175"/>
      <c r="ANX616" s="175"/>
      <c r="ANY616" s="175"/>
      <c r="ANZ616" s="175"/>
      <c r="AOA616" s="175"/>
      <c r="AOB616" s="175"/>
      <c r="AOC616" s="175"/>
      <c r="AOD616" s="175"/>
      <c r="AOE616" s="175"/>
      <c r="AOF616" s="175"/>
      <c r="AOG616" s="175"/>
      <c r="AOH616" s="175"/>
      <c r="AOI616" s="175"/>
      <c r="AOJ616" s="175"/>
      <c r="AOK616" s="175"/>
      <c r="AOL616" s="175"/>
      <c r="AOM616" s="175"/>
      <c r="AON616" s="175"/>
      <c r="AOO616" s="175"/>
      <c r="AOP616" s="175"/>
      <c r="AOQ616" s="175"/>
      <c r="AOR616" s="175"/>
      <c r="AOS616" s="175"/>
      <c r="AOT616" s="175"/>
      <c r="AOU616" s="175"/>
      <c r="AOV616" s="175"/>
      <c r="AOW616" s="175"/>
      <c r="AOX616" s="175"/>
      <c r="AOY616" s="175"/>
      <c r="AOZ616" s="175"/>
      <c r="APA616" s="175"/>
      <c r="APB616" s="175"/>
      <c r="APC616" s="175"/>
      <c r="APD616" s="175"/>
      <c r="APE616" s="175"/>
      <c r="APF616" s="175"/>
      <c r="APG616" s="175"/>
      <c r="APH616" s="175"/>
      <c r="API616" s="175"/>
      <c r="APJ616" s="175"/>
      <c r="APK616" s="175"/>
      <c r="APL616" s="175"/>
      <c r="APM616" s="175"/>
      <c r="APN616" s="175"/>
      <c r="APO616" s="175"/>
      <c r="APP616" s="175"/>
      <c r="APQ616" s="175"/>
      <c r="APR616" s="175"/>
      <c r="APS616" s="175"/>
      <c r="APT616" s="175"/>
      <c r="APU616" s="175"/>
      <c r="APV616" s="175"/>
      <c r="APW616" s="175"/>
      <c r="APX616" s="175"/>
      <c r="APY616" s="175"/>
      <c r="APZ616" s="175"/>
      <c r="AQA616" s="175"/>
      <c r="AQB616" s="175"/>
      <c r="AQC616" s="175"/>
      <c r="AQD616" s="175"/>
      <c r="AQE616" s="175"/>
      <c r="AQF616" s="175"/>
      <c r="AQG616" s="175"/>
      <c r="AQH616" s="175"/>
      <c r="AQI616" s="175"/>
      <c r="AQJ616" s="175"/>
      <c r="AQK616" s="175"/>
      <c r="AQL616" s="175"/>
      <c r="AQM616" s="175"/>
      <c r="AQN616" s="175"/>
      <c r="AQO616" s="175"/>
      <c r="AQP616" s="175"/>
      <c r="AQQ616" s="175"/>
      <c r="AQR616" s="175"/>
      <c r="AQS616" s="175"/>
      <c r="AQT616" s="175"/>
      <c r="AQU616" s="175"/>
      <c r="AQV616" s="175"/>
      <c r="AQW616" s="175"/>
      <c r="AQX616" s="175"/>
      <c r="AQY616" s="175"/>
      <c r="AQZ616" s="175"/>
      <c r="ARA616" s="175"/>
      <c r="ARB616" s="175"/>
      <c r="ARC616" s="175"/>
      <c r="ARD616" s="175"/>
      <c r="ARE616" s="175"/>
      <c r="ARF616" s="175"/>
      <c r="ARG616" s="175"/>
      <c r="ARH616" s="175"/>
      <c r="ARI616" s="175"/>
      <c r="ARJ616" s="175"/>
      <c r="ARK616" s="175"/>
      <c r="ARL616" s="175"/>
      <c r="ARM616" s="175"/>
      <c r="ARN616" s="175"/>
      <c r="ARO616" s="175"/>
      <c r="ARP616" s="175"/>
      <c r="ARQ616" s="175"/>
      <c r="ARR616" s="175"/>
      <c r="ARS616" s="175"/>
      <c r="ART616" s="175"/>
      <c r="ARU616" s="175"/>
      <c r="ARV616" s="175"/>
      <c r="ARW616" s="175"/>
      <c r="ARX616" s="175"/>
      <c r="ARY616" s="175"/>
      <c r="ARZ616" s="175"/>
      <c r="ASA616" s="175"/>
      <c r="ASB616" s="175"/>
      <c r="ASC616" s="175"/>
      <c r="ASD616" s="175"/>
      <c r="ASE616" s="175"/>
      <c r="ASF616" s="175"/>
      <c r="ASG616" s="175"/>
      <c r="ASH616" s="175"/>
      <c r="ASI616" s="175"/>
      <c r="ASJ616" s="175"/>
      <c r="ASK616" s="175"/>
      <c r="ASL616" s="175"/>
      <c r="ASM616" s="175"/>
      <c r="ASN616" s="175"/>
      <c r="ASO616" s="175"/>
      <c r="ASP616" s="175"/>
      <c r="ASQ616" s="175"/>
      <c r="ASR616" s="175"/>
      <c r="ASS616" s="175"/>
      <c r="AST616" s="175"/>
      <c r="ASU616" s="175"/>
      <c r="ASV616" s="175"/>
      <c r="ASW616" s="175"/>
      <c r="ASX616" s="175"/>
      <c r="ASY616" s="175"/>
      <c r="ASZ616" s="175"/>
      <c r="ATA616" s="175"/>
      <c r="ATB616" s="175"/>
      <c r="ATC616" s="175"/>
      <c r="ATD616" s="175"/>
      <c r="ATE616" s="175"/>
      <c r="ATF616" s="175"/>
      <c r="ATG616" s="175"/>
      <c r="ATH616" s="175"/>
      <c r="ATI616" s="175"/>
      <c r="ATJ616" s="175"/>
      <c r="ATK616" s="175"/>
      <c r="ATL616" s="175"/>
      <c r="ATM616" s="175"/>
      <c r="ATN616" s="175"/>
      <c r="ATO616" s="175"/>
      <c r="ATP616" s="175"/>
      <c r="ATQ616" s="175"/>
      <c r="ATR616" s="175"/>
      <c r="ATS616" s="175"/>
      <c r="ATT616" s="175"/>
      <c r="ATU616" s="175"/>
      <c r="ATV616" s="175"/>
      <c r="ATW616" s="175"/>
      <c r="ATX616" s="175"/>
      <c r="ATY616" s="175"/>
      <c r="ATZ616" s="175"/>
      <c r="AUA616" s="175"/>
      <c r="AUB616" s="175"/>
      <c r="AUC616" s="175"/>
      <c r="AUD616" s="175"/>
      <c r="AUE616" s="175"/>
      <c r="AUF616" s="175"/>
      <c r="AUG616" s="175"/>
      <c r="AUH616" s="175"/>
      <c r="AUI616" s="175"/>
      <c r="AUJ616" s="175"/>
      <c r="AUK616" s="175"/>
      <c r="AUL616" s="175"/>
      <c r="AUM616" s="175"/>
      <c r="AUN616" s="175"/>
      <c r="AUO616" s="175"/>
      <c r="AUP616" s="175"/>
      <c r="AUQ616" s="175"/>
      <c r="AUR616" s="175"/>
      <c r="AUS616" s="175"/>
      <c r="AUT616" s="175"/>
      <c r="AUU616" s="175"/>
      <c r="AUV616" s="175"/>
      <c r="AUW616" s="175"/>
      <c r="AUX616" s="175"/>
      <c r="AUY616" s="175"/>
      <c r="AUZ616" s="175"/>
      <c r="AVA616" s="175"/>
      <c r="AVB616" s="175"/>
      <c r="AVC616" s="175"/>
      <c r="AVD616" s="175"/>
      <c r="AVE616" s="175"/>
      <c r="AVF616" s="175"/>
      <c r="AVG616" s="175"/>
      <c r="AVH616" s="175"/>
      <c r="AVI616" s="175"/>
      <c r="AVJ616" s="175"/>
      <c r="AVK616" s="175"/>
      <c r="AVL616" s="175"/>
      <c r="AVM616" s="175"/>
      <c r="AVN616" s="175"/>
      <c r="AVO616" s="175"/>
      <c r="AVP616" s="175"/>
      <c r="AVQ616" s="175"/>
      <c r="AVR616" s="175"/>
      <c r="AVS616" s="175"/>
      <c r="AVT616" s="175"/>
      <c r="AVU616" s="175"/>
      <c r="AVV616" s="175"/>
      <c r="AVW616" s="175"/>
      <c r="AVX616" s="175"/>
      <c r="AVY616" s="175"/>
      <c r="AVZ616" s="175"/>
      <c r="AWA616" s="175"/>
      <c r="AWB616" s="175"/>
      <c r="AWC616" s="175"/>
      <c r="AWD616" s="175"/>
      <c r="AWE616" s="175"/>
      <c r="AWF616" s="175"/>
      <c r="AWG616" s="175"/>
      <c r="AWH616" s="175"/>
      <c r="AWI616" s="175"/>
      <c r="AWJ616" s="175"/>
      <c r="AWK616" s="175"/>
      <c r="AWL616" s="175"/>
      <c r="AWM616" s="175"/>
      <c r="AWN616" s="175"/>
      <c r="AWO616" s="175"/>
      <c r="AWP616" s="175"/>
      <c r="AWQ616" s="175"/>
      <c r="AWR616" s="175"/>
      <c r="AWS616" s="175"/>
      <c r="AWT616" s="175"/>
      <c r="AWU616" s="175"/>
      <c r="AWV616" s="175"/>
      <c r="AWW616" s="175"/>
      <c r="AWX616" s="175"/>
      <c r="AWY616" s="175"/>
      <c r="AWZ616" s="175"/>
      <c r="AXA616" s="175"/>
      <c r="AXB616" s="175"/>
      <c r="AXC616" s="175"/>
      <c r="AXD616" s="175"/>
      <c r="AXE616" s="175"/>
      <c r="AXF616" s="175"/>
      <c r="AXG616" s="175"/>
      <c r="AXH616" s="175"/>
      <c r="AXI616" s="175"/>
      <c r="AXJ616" s="175"/>
      <c r="AXK616" s="175"/>
      <c r="AXL616" s="175"/>
      <c r="AXM616" s="175"/>
      <c r="AXN616" s="175"/>
      <c r="AXO616" s="175"/>
      <c r="AXP616" s="175"/>
      <c r="AXQ616" s="175"/>
      <c r="AXR616" s="175"/>
      <c r="AXS616" s="175"/>
      <c r="AXT616" s="175"/>
      <c r="AXU616" s="175"/>
      <c r="AXV616" s="175"/>
      <c r="AXW616" s="175"/>
      <c r="AXX616" s="175"/>
      <c r="AXY616" s="175"/>
      <c r="AXZ616" s="175"/>
      <c r="AYA616" s="175"/>
      <c r="AYB616" s="175"/>
      <c r="AYC616" s="175"/>
      <c r="AYD616" s="175"/>
      <c r="AYE616" s="175"/>
      <c r="AYF616" s="175"/>
      <c r="AYG616" s="175"/>
      <c r="AYH616" s="175"/>
      <c r="AYI616" s="175"/>
      <c r="AYJ616" s="175"/>
      <c r="AYK616" s="175"/>
      <c r="AYL616" s="175"/>
      <c r="AYM616" s="175"/>
      <c r="AYN616" s="175"/>
      <c r="AYO616" s="175"/>
      <c r="AYP616" s="175"/>
      <c r="AYQ616" s="175"/>
      <c r="AYR616" s="175"/>
      <c r="AYS616" s="175"/>
      <c r="AYT616" s="175"/>
      <c r="AYU616" s="175"/>
      <c r="AYV616" s="175"/>
      <c r="AYW616" s="175"/>
      <c r="AYX616" s="175"/>
      <c r="AYY616" s="175"/>
      <c r="AYZ616" s="175"/>
      <c r="AZA616" s="175"/>
      <c r="AZB616" s="175"/>
      <c r="AZC616" s="175"/>
      <c r="AZD616" s="175"/>
      <c r="AZE616" s="175"/>
      <c r="AZF616" s="175"/>
      <c r="AZG616" s="175"/>
      <c r="AZH616" s="175"/>
      <c r="AZI616" s="175"/>
      <c r="AZJ616" s="175"/>
      <c r="AZK616" s="175"/>
      <c r="AZL616" s="175"/>
      <c r="AZM616" s="175"/>
      <c r="AZN616" s="175"/>
      <c r="AZO616" s="175"/>
      <c r="AZP616" s="175"/>
      <c r="AZQ616" s="175"/>
      <c r="AZR616" s="175"/>
      <c r="AZS616" s="175"/>
      <c r="AZT616" s="175"/>
      <c r="AZU616" s="175"/>
      <c r="AZV616" s="175"/>
      <c r="AZW616" s="175"/>
      <c r="AZX616" s="175"/>
      <c r="AZY616" s="175"/>
      <c r="AZZ616" s="175"/>
      <c r="BAA616" s="175"/>
      <c r="BAB616" s="175"/>
      <c r="BAC616" s="175"/>
      <c r="BAD616" s="175"/>
      <c r="BAE616" s="175"/>
      <c r="BAF616" s="175"/>
      <c r="BAG616" s="175"/>
      <c r="BAH616" s="175"/>
      <c r="BAI616" s="175"/>
      <c r="BAJ616" s="175"/>
      <c r="BAK616" s="175"/>
      <c r="BAL616" s="175"/>
      <c r="BAM616" s="175"/>
      <c r="BAN616" s="175"/>
      <c r="BAO616" s="175"/>
      <c r="BAP616" s="175"/>
      <c r="BAQ616" s="175"/>
      <c r="BAR616" s="175"/>
      <c r="BAS616" s="175"/>
      <c r="BAT616" s="175"/>
      <c r="BAU616" s="175"/>
      <c r="BAV616" s="175"/>
      <c r="BAW616" s="175"/>
      <c r="BAX616" s="175"/>
      <c r="BAY616" s="175"/>
      <c r="BAZ616" s="175"/>
      <c r="BBA616" s="175"/>
      <c r="BBB616" s="175"/>
      <c r="BBC616" s="175"/>
      <c r="BBD616" s="175"/>
      <c r="BBE616" s="175"/>
      <c r="BBF616" s="175"/>
      <c r="BBG616" s="175"/>
      <c r="BBH616" s="175"/>
      <c r="BBI616" s="175"/>
      <c r="BBJ616" s="175"/>
      <c r="BBK616" s="175"/>
      <c r="BBL616" s="175"/>
      <c r="BBM616" s="175"/>
      <c r="BBN616" s="175"/>
      <c r="BBO616" s="175"/>
      <c r="BBP616" s="175"/>
      <c r="BBQ616" s="175"/>
      <c r="BBR616" s="175"/>
      <c r="BBS616" s="175"/>
      <c r="BBT616" s="175"/>
      <c r="BBU616" s="175"/>
      <c r="BBV616" s="175"/>
      <c r="BBW616" s="175"/>
      <c r="BBX616" s="175"/>
      <c r="BBY616" s="175"/>
      <c r="BBZ616" s="175"/>
      <c r="BCA616" s="175"/>
      <c r="BCB616" s="175"/>
      <c r="BCC616" s="175"/>
      <c r="BCD616" s="175"/>
      <c r="BCE616" s="175"/>
      <c r="BCF616" s="175"/>
      <c r="BCG616" s="175"/>
      <c r="BCH616" s="175"/>
      <c r="BCI616" s="175"/>
      <c r="BCJ616" s="175"/>
      <c r="BCK616" s="175"/>
      <c r="BCL616" s="175"/>
      <c r="BCM616" s="175"/>
      <c r="BCN616" s="175"/>
      <c r="BCO616" s="175"/>
      <c r="BCP616" s="175"/>
      <c r="BCQ616" s="175"/>
      <c r="BCR616" s="175"/>
      <c r="BCS616" s="175"/>
      <c r="BCT616" s="175"/>
      <c r="BCU616" s="175"/>
      <c r="BCV616" s="175"/>
      <c r="BCW616" s="175"/>
      <c r="BCX616" s="175"/>
      <c r="BCY616" s="175"/>
      <c r="BCZ616" s="175"/>
      <c r="BDA616" s="175"/>
      <c r="BDB616" s="175"/>
      <c r="BDC616" s="175"/>
      <c r="BDD616" s="175"/>
      <c r="BDE616" s="175"/>
      <c r="BDF616" s="175"/>
      <c r="BDG616" s="175"/>
      <c r="BDH616" s="175"/>
      <c r="BDI616" s="175"/>
      <c r="BDJ616" s="175"/>
      <c r="BDK616" s="175"/>
      <c r="BDL616" s="175"/>
      <c r="BDM616" s="175"/>
      <c r="BDN616" s="175"/>
      <c r="BDO616" s="175"/>
      <c r="BDP616" s="175"/>
      <c r="BDQ616" s="175"/>
      <c r="BDR616" s="175"/>
      <c r="BDS616" s="175"/>
      <c r="BDT616" s="175"/>
      <c r="BDU616" s="175"/>
      <c r="BDV616" s="175"/>
      <c r="BDW616" s="175"/>
      <c r="BDX616" s="175"/>
      <c r="BDY616" s="175"/>
      <c r="BDZ616" s="175"/>
      <c r="BEA616" s="175"/>
      <c r="BEB616" s="175"/>
      <c r="BEC616" s="175"/>
      <c r="BED616" s="175"/>
      <c r="BEE616" s="175"/>
      <c r="BEF616" s="175"/>
      <c r="BEG616" s="175"/>
      <c r="BEH616" s="175"/>
      <c r="BEI616" s="175"/>
      <c r="BEJ616" s="175"/>
      <c r="BEK616" s="175"/>
      <c r="BEL616" s="175"/>
      <c r="BEM616" s="175"/>
      <c r="BEN616" s="175"/>
      <c r="BEO616" s="175"/>
      <c r="BEP616" s="175"/>
      <c r="BEQ616" s="175"/>
      <c r="BER616" s="175"/>
      <c r="BES616" s="175"/>
      <c r="BET616" s="175"/>
      <c r="BEU616" s="175"/>
      <c r="BEV616" s="175"/>
      <c r="BEW616" s="175"/>
      <c r="BEX616" s="175"/>
      <c r="BEY616" s="175"/>
      <c r="BEZ616" s="175"/>
      <c r="BFA616" s="175"/>
      <c r="BFB616" s="175"/>
      <c r="BFC616" s="175"/>
      <c r="BFD616" s="175"/>
      <c r="BFE616" s="175"/>
      <c r="BFF616" s="175"/>
      <c r="BFG616" s="175"/>
      <c r="BFH616" s="175"/>
      <c r="BFI616" s="175"/>
      <c r="BFJ616" s="175"/>
      <c r="BFK616" s="175"/>
      <c r="BFL616" s="175"/>
      <c r="BFM616" s="175"/>
      <c r="BFN616" s="175"/>
      <c r="BFO616" s="175"/>
      <c r="BFP616" s="175"/>
      <c r="BFQ616" s="175"/>
      <c r="BFR616" s="175"/>
      <c r="BFS616" s="175"/>
      <c r="BFT616" s="175"/>
      <c r="BFU616" s="175"/>
      <c r="BFV616" s="175"/>
      <c r="BFW616" s="175"/>
      <c r="BFX616" s="175"/>
      <c r="BFY616" s="175"/>
      <c r="BFZ616" s="175"/>
      <c r="BGA616" s="175"/>
      <c r="BGB616" s="175"/>
      <c r="BGC616" s="175"/>
      <c r="BGD616" s="175"/>
      <c r="BGE616" s="175"/>
      <c r="BGF616" s="175"/>
      <c r="BGG616" s="175"/>
      <c r="BGH616" s="175"/>
      <c r="BGI616" s="175"/>
      <c r="BGJ616" s="175"/>
      <c r="BGK616" s="175"/>
      <c r="BGL616" s="175"/>
      <c r="BGM616" s="175"/>
      <c r="BGN616" s="175"/>
      <c r="BGO616" s="175"/>
      <c r="BGP616" s="175"/>
      <c r="BGQ616" s="175"/>
      <c r="BGR616" s="175"/>
      <c r="BGS616" s="175"/>
      <c r="BGT616" s="175"/>
      <c r="BGU616" s="175"/>
      <c r="BGV616" s="175"/>
      <c r="BGW616" s="175"/>
      <c r="BGX616" s="175"/>
      <c r="BGY616" s="175"/>
      <c r="BGZ616" s="175"/>
      <c r="BHA616" s="175"/>
      <c r="BHB616" s="175"/>
      <c r="BHC616" s="175"/>
      <c r="BHD616" s="175"/>
      <c r="BHE616" s="175"/>
      <c r="BHF616" s="175"/>
      <c r="BHG616" s="175"/>
      <c r="BHH616" s="175"/>
      <c r="BHI616" s="175"/>
      <c r="BHJ616" s="175"/>
      <c r="BHK616" s="175"/>
      <c r="BHL616" s="175"/>
      <c r="BHM616" s="175"/>
      <c r="BHN616" s="175"/>
      <c r="BHO616" s="175"/>
      <c r="BHP616" s="175"/>
      <c r="BHQ616" s="175"/>
      <c r="BHR616" s="175"/>
      <c r="BHS616" s="175"/>
      <c r="BHT616" s="175"/>
      <c r="BHU616" s="175"/>
      <c r="BHV616" s="175"/>
      <c r="BHW616" s="175"/>
      <c r="BHX616" s="175"/>
      <c r="BHY616" s="175"/>
      <c r="BHZ616" s="175"/>
      <c r="BIA616" s="175"/>
      <c r="BIB616" s="175"/>
      <c r="BIC616" s="175"/>
      <c r="BID616" s="175"/>
      <c r="BIE616" s="175"/>
      <c r="BIF616" s="175"/>
      <c r="BIG616" s="175"/>
      <c r="BIH616" s="175"/>
      <c r="BII616" s="175"/>
      <c r="BIJ616" s="175"/>
      <c r="BIK616" s="175"/>
      <c r="BIL616" s="175"/>
      <c r="BIM616" s="175"/>
      <c r="BIN616" s="175"/>
      <c r="BIO616" s="175"/>
      <c r="BIP616" s="175"/>
      <c r="BIQ616" s="175"/>
      <c r="BIR616" s="175"/>
      <c r="BIS616" s="175"/>
      <c r="BIT616" s="175"/>
      <c r="BIU616" s="175"/>
      <c r="BIV616" s="175"/>
      <c r="BIW616" s="175"/>
      <c r="BIX616" s="175"/>
      <c r="BIY616" s="175"/>
      <c r="BIZ616" s="175"/>
      <c r="BJA616" s="175"/>
      <c r="BJB616" s="175"/>
      <c r="BJC616" s="175"/>
      <c r="BJD616" s="175"/>
      <c r="BJE616" s="175"/>
      <c r="BJF616" s="175"/>
      <c r="BJG616" s="175"/>
      <c r="BJH616" s="175"/>
      <c r="BJI616" s="175"/>
      <c r="BJJ616" s="175"/>
      <c r="BJK616" s="175"/>
      <c r="BJL616" s="175"/>
      <c r="BJM616" s="175"/>
      <c r="BJN616" s="175"/>
      <c r="BJO616" s="175"/>
      <c r="BJP616" s="175"/>
      <c r="BJQ616" s="175"/>
      <c r="BJR616" s="175"/>
      <c r="BJS616" s="175"/>
      <c r="BJT616" s="175"/>
      <c r="BJU616" s="175"/>
      <c r="BJV616" s="175"/>
      <c r="BJW616" s="175"/>
      <c r="BJX616" s="175"/>
      <c r="BJY616" s="175"/>
      <c r="BJZ616" s="175"/>
      <c r="BKA616" s="175"/>
      <c r="BKB616" s="175"/>
      <c r="BKC616" s="175"/>
      <c r="BKD616" s="175"/>
      <c r="BKE616" s="175"/>
      <c r="BKF616" s="175"/>
      <c r="BKG616" s="175"/>
      <c r="BKH616" s="175"/>
      <c r="BKI616" s="175"/>
      <c r="BKJ616" s="175"/>
      <c r="BKK616" s="175"/>
      <c r="BKL616" s="175"/>
      <c r="BKM616" s="175"/>
      <c r="BKN616" s="175"/>
      <c r="BKO616" s="175"/>
      <c r="BKP616" s="175"/>
      <c r="BKQ616" s="175"/>
      <c r="BKR616" s="175"/>
      <c r="BKS616" s="175"/>
      <c r="BKT616" s="175"/>
      <c r="BKU616" s="175"/>
      <c r="BKV616" s="175"/>
      <c r="BKW616" s="175"/>
      <c r="BKX616" s="175"/>
      <c r="BKY616" s="175"/>
      <c r="BKZ616" s="175"/>
      <c r="BLA616" s="175"/>
      <c r="BLB616" s="175"/>
      <c r="BLC616" s="175"/>
      <c r="BLD616" s="175"/>
      <c r="BLE616" s="175"/>
      <c r="BLF616" s="175"/>
      <c r="BLG616" s="175"/>
      <c r="BLH616" s="175"/>
      <c r="BLI616" s="175"/>
      <c r="BLJ616" s="175"/>
      <c r="BLK616" s="175"/>
      <c r="BLL616" s="175"/>
      <c r="BLM616" s="175"/>
      <c r="BLN616" s="175"/>
      <c r="BLO616" s="175"/>
      <c r="BLP616" s="175"/>
      <c r="BLQ616" s="175"/>
      <c r="BLR616" s="175"/>
      <c r="BLS616" s="175"/>
      <c r="BLT616" s="175"/>
      <c r="BLU616" s="175"/>
      <c r="BLV616" s="175"/>
      <c r="BLW616" s="175"/>
      <c r="BLX616" s="175"/>
      <c r="BLY616" s="175"/>
      <c r="BLZ616" s="175"/>
      <c r="BMA616" s="175"/>
      <c r="BMB616" s="175"/>
      <c r="BMC616" s="175"/>
      <c r="BMD616" s="175"/>
      <c r="BME616" s="175"/>
      <c r="BMF616" s="175"/>
      <c r="BMG616" s="175"/>
      <c r="BMH616" s="175"/>
      <c r="BMI616" s="175"/>
      <c r="BMJ616" s="175"/>
      <c r="BMK616" s="175"/>
      <c r="BML616" s="175"/>
      <c r="BMM616" s="175"/>
      <c r="BMN616" s="175"/>
      <c r="BMO616" s="175"/>
      <c r="BMP616" s="175"/>
      <c r="BMQ616" s="175"/>
      <c r="BMR616" s="175"/>
      <c r="BMS616" s="175"/>
      <c r="BMT616" s="175"/>
      <c r="BMU616" s="175"/>
      <c r="BMV616" s="175"/>
      <c r="BMW616" s="175"/>
      <c r="BMX616" s="175"/>
      <c r="BMY616" s="175"/>
      <c r="BMZ616" s="175"/>
      <c r="BNA616" s="175"/>
      <c r="BNB616" s="175"/>
      <c r="BNC616" s="175"/>
      <c r="BND616" s="175"/>
      <c r="BNE616" s="175"/>
      <c r="BNF616" s="175"/>
      <c r="BNG616" s="175"/>
      <c r="BNH616" s="175"/>
      <c r="BNI616" s="175"/>
      <c r="BNJ616" s="175"/>
      <c r="BNK616" s="175"/>
      <c r="BNL616" s="175"/>
      <c r="BNM616" s="175"/>
      <c r="BNN616" s="175"/>
      <c r="BNO616" s="175"/>
      <c r="BNP616" s="175"/>
      <c r="BNQ616" s="175"/>
      <c r="BNR616" s="175"/>
      <c r="BNS616" s="175"/>
      <c r="BNT616" s="175"/>
      <c r="BNU616" s="175"/>
      <c r="BNV616" s="175"/>
      <c r="BNW616" s="175"/>
      <c r="BNX616" s="175"/>
      <c r="BNY616" s="175"/>
      <c r="BNZ616" s="175"/>
      <c r="BOA616" s="175"/>
      <c r="BOB616" s="175"/>
      <c r="BOC616" s="175"/>
      <c r="BOD616" s="175"/>
      <c r="BOE616" s="175"/>
      <c r="BOF616" s="175"/>
      <c r="BOG616" s="175"/>
      <c r="BOH616" s="175"/>
      <c r="BOI616" s="175"/>
      <c r="BOJ616" s="175"/>
      <c r="BOK616" s="175"/>
      <c r="BOL616" s="175"/>
      <c r="BOM616" s="175"/>
      <c r="BON616" s="175"/>
      <c r="BOO616" s="175"/>
      <c r="BOP616" s="175"/>
      <c r="BOQ616" s="175"/>
      <c r="BOR616" s="175"/>
      <c r="BOS616" s="175"/>
      <c r="BOT616" s="175"/>
      <c r="BOU616" s="175"/>
      <c r="BOV616" s="175"/>
      <c r="BOW616" s="175"/>
      <c r="BOX616" s="175"/>
      <c r="BOY616" s="175"/>
      <c r="BOZ616" s="175"/>
      <c r="BPA616" s="175"/>
      <c r="BPB616" s="175"/>
      <c r="BPC616" s="175"/>
      <c r="BPD616" s="175"/>
      <c r="BPE616" s="175"/>
      <c r="BPF616" s="175"/>
      <c r="BPG616" s="175"/>
      <c r="BPH616" s="175"/>
      <c r="BPI616" s="175"/>
      <c r="BPJ616" s="175"/>
      <c r="BPK616" s="175"/>
      <c r="BPL616" s="175"/>
      <c r="BPM616" s="175"/>
      <c r="BPN616" s="175"/>
      <c r="BPO616" s="175"/>
      <c r="BPP616" s="175"/>
      <c r="BPQ616" s="175"/>
      <c r="BPR616" s="175"/>
      <c r="BPS616" s="175"/>
      <c r="BPT616" s="175"/>
      <c r="BPU616" s="175"/>
      <c r="BPV616" s="175"/>
      <c r="BPW616" s="175"/>
      <c r="BPX616" s="175"/>
      <c r="BPY616" s="175"/>
      <c r="BPZ616" s="175"/>
      <c r="BQA616" s="175"/>
      <c r="BQB616" s="175"/>
      <c r="BQC616" s="175"/>
      <c r="BQD616" s="175"/>
      <c r="BQE616" s="175"/>
      <c r="BQF616" s="175"/>
      <c r="BQG616" s="175"/>
      <c r="BQH616" s="175"/>
      <c r="BQI616" s="175"/>
      <c r="BQJ616" s="175"/>
      <c r="BQK616" s="175"/>
      <c r="BQL616" s="175"/>
      <c r="BQM616" s="175"/>
      <c r="BQN616" s="175"/>
      <c r="BQO616" s="175"/>
      <c r="BQP616" s="175"/>
      <c r="BQQ616" s="175"/>
      <c r="BQR616" s="175"/>
      <c r="BQS616" s="175"/>
      <c r="BQT616" s="175"/>
      <c r="BQU616" s="175"/>
      <c r="BQV616" s="175"/>
      <c r="BQW616" s="175"/>
      <c r="BQX616" s="175"/>
      <c r="BQY616" s="175"/>
      <c r="BQZ616" s="175"/>
      <c r="BRA616" s="175"/>
      <c r="BRB616" s="175"/>
      <c r="BRC616" s="175"/>
      <c r="BRD616" s="175"/>
      <c r="BRE616" s="175"/>
      <c r="BRF616" s="175"/>
      <c r="BRG616" s="175"/>
      <c r="BRH616" s="175"/>
      <c r="BRI616" s="175"/>
      <c r="BRJ616" s="175"/>
      <c r="BRK616" s="175"/>
      <c r="BRL616" s="175"/>
      <c r="BRM616" s="175"/>
      <c r="BRN616" s="175"/>
      <c r="BRO616" s="175"/>
      <c r="BRP616" s="175"/>
      <c r="BRQ616" s="175"/>
      <c r="BRR616" s="175"/>
      <c r="BRS616" s="175"/>
      <c r="BRT616" s="175"/>
      <c r="BRU616" s="175"/>
      <c r="BRV616" s="175"/>
      <c r="BRW616" s="175"/>
      <c r="BRX616" s="175"/>
      <c r="BRY616" s="175"/>
      <c r="BRZ616" s="175"/>
      <c r="BSA616" s="175"/>
      <c r="BSB616" s="175"/>
      <c r="BSC616" s="175"/>
      <c r="BSD616" s="175"/>
      <c r="BSE616" s="175"/>
      <c r="BSF616" s="175"/>
      <c r="BSG616" s="175"/>
      <c r="BSH616" s="175"/>
      <c r="BSI616" s="175"/>
      <c r="BSJ616" s="175"/>
      <c r="BSK616" s="175"/>
      <c r="BSL616" s="175"/>
      <c r="BSM616" s="175"/>
      <c r="BSN616" s="175"/>
      <c r="BSO616" s="175"/>
      <c r="BSP616" s="175"/>
      <c r="BSQ616" s="175"/>
      <c r="BSR616" s="175"/>
      <c r="BSS616" s="175"/>
      <c r="BST616" s="175"/>
      <c r="BSU616" s="175"/>
      <c r="BSV616" s="175"/>
      <c r="BSW616" s="175"/>
      <c r="BSX616" s="175"/>
      <c r="BSY616" s="175"/>
      <c r="BSZ616" s="175"/>
      <c r="BTA616" s="175"/>
      <c r="BTB616" s="175"/>
      <c r="BTC616" s="175"/>
      <c r="BTD616" s="175"/>
      <c r="BTE616" s="175"/>
      <c r="BTF616" s="175"/>
      <c r="BTG616" s="175"/>
      <c r="BTH616" s="175"/>
      <c r="BTI616" s="175"/>
      <c r="BTJ616" s="175"/>
      <c r="BTK616" s="175"/>
      <c r="BTL616" s="175"/>
      <c r="BTM616" s="175"/>
      <c r="BTN616" s="175"/>
      <c r="BTO616" s="175"/>
      <c r="BTP616" s="175"/>
      <c r="BTQ616" s="175"/>
      <c r="BTR616" s="175"/>
      <c r="BTS616" s="175"/>
      <c r="BTT616" s="175"/>
      <c r="BTU616" s="175"/>
      <c r="BTV616" s="175"/>
      <c r="BTW616" s="175"/>
      <c r="BTX616" s="175"/>
      <c r="BTY616" s="175"/>
      <c r="BTZ616" s="175"/>
      <c r="BUA616" s="175"/>
      <c r="BUB616" s="175"/>
      <c r="BUC616" s="175"/>
      <c r="BUD616" s="175"/>
      <c r="BUE616" s="175"/>
      <c r="BUF616" s="175"/>
      <c r="BUG616" s="175"/>
      <c r="BUH616" s="175"/>
      <c r="BUI616" s="175"/>
      <c r="BUJ616" s="175"/>
      <c r="BUK616" s="175"/>
      <c r="BUL616" s="175"/>
      <c r="BUM616" s="175"/>
      <c r="BUN616" s="175"/>
      <c r="BUO616" s="175"/>
      <c r="BUP616" s="175"/>
      <c r="BUQ616" s="175"/>
      <c r="BUR616" s="175"/>
      <c r="BUS616" s="175"/>
      <c r="BUT616" s="175"/>
      <c r="BUU616" s="175"/>
      <c r="BUV616" s="175"/>
      <c r="BUW616" s="175"/>
      <c r="BUX616" s="175"/>
      <c r="BUY616" s="175"/>
      <c r="BUZ616" s="175"/>
      <c r="BVA616" s="175"/>
      <c r="BVB616" s="175"/>
      <c r="BVC616" s="175"/>
      <c r="BVD616" s="175"/>
      <c r="BVE616" s="175"/>
      <c r="BVF616" s="175"/>
      <c r="BVG616" s="175"/>
      <c r="BVH616" s="175"/>
      <c r="BVI616" s="175"/>
      <c r="BVJ616" s="175"/>
      <c r="BVK616" s="175"/>
      <c r="BVL616" s="175"/>
      <c r="BVM616" s="175"/>
      <c r="BVN616" s="175"/>
      <c r="BVO616" s="175"/>
      <c r="BVP616" s="175"/>
      <c r="BVQ616" s="175"/>
      <c r="BVR616" s="175"/>
      <c r="BVS616" s="175"/>
      <c r="BVT616" s="175"/>
      <c r="BVU616" s="175"/>
      <c r="BVV616" s="175"/>
      <c r="BVW616" s="175"/>
      <c r="BVX616" s="175"/>
      <c r="BVY616" s="175"/>
      <c r="BVZ616" s="175"/>
      <c r="BWA616" s="175"/>
      <c r="BWB616" s="175"/>
      <c r="BWC616" s="175"/>
      <c r="BWD616" s="175"/>
      <c r="BWE616" s="175"/>
      <c r="BWF616" s="175"/>
      <c r="BWG616" s="175"/>
      <c r="BWH616" s="175"/>
      <c r="BWI616" s="175"/>
      <c r="BWJ616" s="175"/>
      <c r="BWK616" s="175"/>
      <c r="BWL616" s="175"/>
      <c r="BWM616" s="175"/>
      <c r="BWN616" s="175"/>
      <c r="BWO616" s="175"/>
      <c r="BWP616" s="175"/>
      <c r="BWQ616" s="175"/>
      <c r="BWR616" s="175"/>
      <c r="BWS616" s="175"/>
      <c r="BWT616" s="175"/>
      <c r="BWU616" s="175"/>
      <c r="BWV616" s="175"/>
      <c r="BWW616" s="175"/>
      <c r="BWX616" s="175"/>
      <c r="BWY616" s="175"/>
      <c r="BWZ616" s="175"/>
      <c r="BXA616" s="175"/>
      <c r="BXB616" s="175"/>
      <c r="BXC616" s="175"/>
      <c r="BXD616" s="175"/>
      <c r="BXE616" s="175"/>
      <c r="BXF616" s="175"/>
      <c r="BXG616" s="175"/>
      <c r="BXH616" s="175"/>
      <c r="BXI616" s="175"/>
      <c r="BXJ616" s="175"/>
      <c r="BXK616" s="175"/>
      <c r="BXL616" s="175"/>
      <c r="BXM616" s="175"/>
      <c r="BXN616" s="175"/>
      <c r="BXO616" s="175"/>
      <c r="BXP616" s="175"/>
      <c r="BXQ616" s="175"/>
      <c r="BXR616" s="175"/>
      <c r="BXS616" s="175"/>
      <c r="BXT616" s="175"/>
      <c r="BXU616" s="175"/>
      <c r="BXV616" s="175"/>
      <c r="BXW616" s="175"/>
      <c r="BXX616" s="175"/>
      <c r="BXY616" s="175"/>
      <c r="BXZ616" s="175"/>
      <c r="BYA616" s="175"/>
      <c r="BYB616" s="175"/>
      <c r="BYC616" s="175"/>
      <c r="BYD616" s="175"/>
      <c r="BYE616" s="175"/>
      <c r="BYF616" s="175"/>
      <c r="BYG616" s="175"/>
      <c r="BYH616" s="175"/>
      <c r="BYI616" s="175"/>
      <c r="BYJ616" s="175"/>
      <c r="BYK616" s="175"/>
      <c r="BYL616" s="175"/>
      <c r="BYM616" s="175"/>
      <c r="BYN616" s="175"/>
      <c r="BYO616" s="175"/>
      <c r="BYP616" s="175"/>
      <c r="BYQ616" s="175"/>
      <c r="BYR616" s="175"/>
      <c r="BYS616" s="175"/>
      <c r="BYT616" s="175"/>
      <c r="BYU616" s="175"/>
      <c r="BYV616" s="175"/>
      <c r="BYW616" s="175"/>
      <c r="BYX616" s="175"/>
      <c r="BYY616" s="175"/>
      <c r="BYZ616" s="175"/>
      <c r="BZA616" s="175"/>
      <c r="BZB616" s="175"/>
      <c r="BZC616" s="175"/>
      <c r="BZD616" s="175"/>
      <c r="BZE616" s="175"/>
      <c r="BZF616" s="175"/>
      <c r="BZG616" s="175"/>
      <c r="BZH616" s="175"/>
      <c r="BZI616" s="175"/>
      <c r="BZJ616" s="175"/>
      <c r="BZK616" s="175"/>
      <c r="BZL616" s="175"/>
      <c r="BZM616" s="175"/>
      <c r="BZN616" s="175"/>
      <c r="BZO616" s="175"/>
      <c r="BZP616" s="175"/>
      <c r="BZQ616" s="175"/>
      <c r="BZR616" s="175"/>
      <c r="BZS616" s="175"/>
      <c r="BZT616" s="175"/>
      <c r="BZU616" s="175"/>
      <c r="BZV616" s="175"/>
      <c r="BZW616" s="175"/>
      <c r="BZX616" s="175"/>
      <c r="BZY616" s="175"/>
      <c r="BZZ616" s="175"/>
      <c r="CAA616" s="175"/>
      <c r="CAB616" s="175"/>
      <c r="CAC616" s="175"/>
      <c r="CAD616" s="175"/>
      <c r="CAE616" s="175"/>
      <c r="CAF616" s="175"/>
      <c r="CAG616" s="175"/>
      <c r="CAH616" s="175"/>
      <c r="CAI616" s="175"/>
      <c r="CAJ616" s="175"/>
      <c r="CAK616" s="175"/>
      <c r="CAL616" s="175"/>
      <c r="CAM616" s="175"/>
      <c r="CAN616" s="175"/>
      <c r="CAO616" s="175"/>
      <c r="CAP616" s="175"/>
      <c r="CAQ616" s="175"/>
      <c r="CAR616" s="175"/>
      <c r="CAS616" s="175"/>
      <c r="CAT616" s="175"/>
      <c r="CAU616" s="175"/>
      <c r="CAV616" s="175"/>
      <c r="CAW616" s="175"/>
      <c r="CAX616" s="175"/>
      <c r="CAY616" s="175"/>
      <c r="CAZ616" s="175"/>
      <c r="CBA616" s="175"/>
      <c r="CBB616" s="175"/>
      <c r="CBC616" s="175"/>
      <c r="CBD616" s="175"/>
      <c r="CBE616" s="175"/>
      <c r="CBF616" s="175"/>
      <c r="CBG616" s="175"/>
      <c r="CBH616" s="175"/>
      <c r="CBI616" s="175"/>
      <c r="CBJ616" s="175"/>
      <c r="CBK616" s="175"/>
      <c r="CBL616" s="175"/>
      <c r="CBM616" s="175"/>
      <c r="CBN616" s="175"/>
      <c r="CBO616" s="175"/>
      <c r="CBP616" s="175"/>
      <c r="CBQ616" s="175"/>
      <c r="CBR616" s="175"/>
      <c r="CBS616" s="175"/>
      <c r="CBT616" s="175"/>
      <c r="CBU616" s="175"/>
      <c r="CBV616" s="175"/>
      <c r="CBW616" s="175"/>
      <c r="CBX616" s="175"/>
      <c r="CBY616" s="175"/>
      <c r="CBZ616" s="175"/>
      <c r="CCA616" s="175"/>
      <c r="CCB616" s="175"/>
      <c r="CCC616" s="175"/>
      <c r="CCD616" s="175"/>
      <c r="CCE616" s="175"/>
      <c r="CCF616" s="175"/>
      <c r="CCG616" s="175"/>
      <c r="CCH616" s="175"/>
      <c r="CCI616" s="175"/>
      <c r="CCJ616" s="175"/>
      <c r="CCK616" s="175"/>
      <c r="CCL616" s="175"/>
      <c r="CCM616" s="175"/>
      <c r="CCN616" s="175"/>
      <c r="CCO616" s="175"/>
      <c r="CCP616" s="175"/>
      <c r="CCQ616" s="175"/>
      <c r="CCR616" s="175"/>
      <c r="CCS616" s="175"/>
      <c r="CCT616" s="175"/>
      <c r="CCU616" s="175"/>
      <c r="CCV616" s="175"/>
      <c r="CCW616" s="175"/>
      <c r="CCX616" s="175"/>
      <c r="CCY616" s="175"/>
      <c r="CCZ616" s="175"/>
      <c r="CDA616" s="175"/>
      <c r="CDB616" s="175"/>
      <c r="CDC616" s="175"/>
      <c r="CDD616" s="175"/>
      <c r="CDE616" s="175"/>
      <c r="CDF616" s="175"/>
      <c r="CDG616" s="175"/>
      <c r="CDH616" s="175"/>
      <c r="CDI616" s="175"/>
      <c r="CDJ616" s="175"/>
      <c r="CDK616" s="175"/>
      <c r="CDL616" s="175"/>
      <c r="CDM616" s="175"/>
      <c r="CDN616" s="175"/>
      <c r="CDO616" s="175"/>
      <c r="CDP616" s="175"/>
      <c r="CDQ616" s="175"/>
      <c r="CDR616" s="175"/>
      <c r="CDS616" s="175"/>
      <c r="CDT616" s="175"/>
      <c r="CDU616" s="175"/>
      <c r="CDV616" s="175"/>
      <c r="CDW616" s="175"/>
      <c r="CDX616" s="175"/>
      <c r="CDY616" s="175"/>
      <c r="CDZ616" s="175"/>
      <c r="CEA616" s="175"/>
      <c r="CEB616" s="175"/>
      <c r="CEC616" s="175"/>
      <c r="CED616" s="175"/>
      <c r="CEE616" s="175"/>
      <c r="CEF616" s="175"/>
      <c r="CEG616" s="175"/>
      <c r="CEH616" s="175"/>
      <c r="CEI616" s="175"/>
      <c r="CEJ616" s="175"/>
      <c r="CEK616" s="175"/>
      <c r="CEL616" s="175"/>
      <c r="CEM616" s="175"/>
      <c r="CEN616" s="175"/>
      <c r="CEO616" s="175"/>
      <c r="CEP616" s="175"/>
      <c r="CEQ616" s="175"/>
      <c r="CER616" s="175"/>
      <c r="CES616" s="175"/>
      <c r="CET616" s="175"/>
      <c r="CEU616" s="175"/>
      <c r="CEV616" s="175"/>
      <c r="CEW616" s="175"/>
      <c r="CEX616" s="175"/>
      <c r="CEY616" s="175"/>
      <c r="CEZ616" s="175"/>
      <c r="CFA616" s="175"/>
      <c r="CFB616" s="175"/>
      <c r="CFC616" s="175"/>
      <c r="CFD616" s="175"/>
      <c r="CFE616" s="175"/>
      <c r="CFF616" s="175"/>
      <c r="CFG616" s="175"/>
      <c r="CFH616" s="175"/>
      <c r="CFI616" s="175"/>
      <c r="CFJ616" s="175"/>
      <c r="CFK616" s="175"/>
      <c r="CFL616" s="175"/>
      <c r="CFM616" s="175"/>
      <c r="CFN616" s="175"/>
      <c r="CFO616" s="175"/>
      <c r="CFP616" s="175"/>
      <c r="CFQ616" s="175"/>
      <c r="CFR616" s="175"/>
      <c r="CFS616" s="175"/>
      <c r="CFT616" s="175"/>
      <c r="CFU616" s="175"/>
      <c r="CFV616" s="175"/>
      <c r="CFW616" s="175"/>
      <c r="CFX616" s="175"/>
      <c r="CFY616" s="175"/>
      <c r="CFZ616" s="175"/>
      <c r="CGA616" s="175"/>
      <c r="CGB616" s="175"/>
      <c r="CGC616" s="175"/>
      <c r="CGD616" s="175"/>
      <c r="CGE616" s="175"/>
      <c r="CGF616" s="175"/>
      <c r="CGG616" s="175"/>
      <c r="CGH616" s="175"/>
      <c r="CGI616" s="175"/>
      <c r="CGJ616" s="175"/>
      <c r="CGK616" s="175"/>
      <c r="CGL616" s="175"/>
      <c r="CGM616" s="175"/>
      <c r="CGN616" s="175"/>
      <c r="CGO616" s="175"/>
      <c r="CGP616" s="175"/>
      <c r="CGQ616" s="175"/>
      <c r="CGR616" s="175"/>
      <c r="CGS616" s="175"/>
      <c r="CGT616" s="175"/>
      <c r="CGU616" s="175"/>
      <c r="CGV616" s="175"/>
      <c r="CGW616" s="175"/>
      <c r="CGX616" s="175"/>
      <c r="CGY616" s="175"/>
      <c r="CGZ616" s="175"/>
      <c r="CHA616" s="175"/>
      <c r="CHB616" s="175"/>
      <c r="CHC616" s="175"/>
      <c r="CHD616" s="175"/>
      <c r="CHE616" s="175"/>
      <c r="CHF616" s="175"/>
      <c r="CHG616" s="175"/>
      <c r="CHH616" s="175"/>
      <c r="CHI616" s="175"/>
      <c r="CHJ616" s="175"/>
      <c r="CHK616" s="175"/>
      <c r="CHL616" s="175"/>
      <c r="CHM616" s="175"/>
      <c r="CHN616" s="175"/>
      <c r="CHO616" s="175"/>
      <c r="CHP616" s="175"/>
      <c r="CHQ616" s="175"/>
      <c r="CHR616" s="175"/>
      <c r="CHS616" s="175"/>
      <c r="CHT616" s="175"/>
      <c r="CHU616" s="175"/>
      <c r="CHV616" s="175"/>
      <c r="CHW616" s="175"/>
      <c r="CHX616" s="175"/>
      <c r="CHY616" s="175"/>
      <c r="CHZ616" s="175"/>
      <c r="CIA616" s="175"/>
      <c r="CIB616" s="175"/>
      <c r="CIC616" s="175"/>
      <c r="CID616" s="175"/>
      <c r="CIE616" s="175"/>
      <c r="CIF616" s="175"/>
      <c r="CIG616" s="175"/>
      <c r="CIH616" s="175"/>
      <c r="CII616" s="175"/>
      <c r="CIJ616" s="175"/>
      <c r="CIK616" s="175"/>
      <c r="CIL616" s="175"/>
      <c r="CIM616" s="175"/>
      <c r="CIN616" s="175"/>
      <c r="CIO616" s="175"/>
      <c r="CIP616" s="175"/>
      <c r="CIQ616" s="175"/>
      <c r="CIR616" s="175"/>
      <c r="CIS616" s="175"/>
      <c r="CIT616" s="175"/>
      <c r="CIU616" s="175"/>
      <c r="CIV616" s="175"/>
      <c r="CIW616" s="175"/>
      <c r="CIX616" s="175"/>
      <c r="CIY616" s="175"/>
      <c r="CIZ616" s="175"/>
      <c r="CJA616" s="175"/>
      <c r="CJB616" s="175"/>
      <c r="CJC616" s="175"/>
      <c r="CJD616" s="175"/>
      <c r="CJE616" s="175"/>
      <c r="CJF616" s="175"/>
      <c r="CJG616" s="175"/>
      <c r="CJH616" s="175"/>
      <c r="CJI616" s="175"/>
      <c r="CJJ616" s="175"/>
      <c r="CJK616" s="175"/>
      <c r="CJL616" s="175"/>
      <c r="CJM616" s="175"/>
      <c r="CJN616" s="175"/>
      <c r="CJO616" s="175"/>
      <c r="CJP616" s="175"/>
      <c r="CJQ616" s="175"/>
      <c r="CJR616" s="175"/>
      <c r="CJS616" s="175"/>
      <c r="CJT616" s="175"/>
      <c r="CJU616" s="175"/>
      <c r="CJV616" s="175"/>
      <c r="CJW616" s="175"/>
      <c r="CJX616" s="175"/>
      <c r="CJY616" s="175"/>
      <c r="CJZ616" s="175"/>
      <c r="CKA616" s="175"/>
      <c r="CKB616" s="175"/>
      <c r="CKC616" s="175"/>
      <c r="CKD616" s="175"/>
      <c r="CKE616" s="175"/>
      <c r="CKF616" s="175"/>
      <c r="CKG616" s="175"/>
      <c r="CKH616" s="175"/>
      <c r="CKI616" s="175"/>
      <c r="CKJ616" s="175"/>
      <c r="CKK616" s="175"/>
      <c r="CKL616" s="175"/>
      <c r="CKM616" s="175"/>
      <c r="CKN616" s="175"/>
      <c r="CKO616" s="175"/>
      <c r="CKP616" s="175"/>
      <c r="CKQ616" s="175"/>
      <c r="CKR616" s="175"/>
      <c r="CKS616" s="175"/>
      <c r="CKT616" s="175"/>
      <c r="CKU616" s="175"/>
      <c r="CKV616" s="175"/>
      <c r="CKW616" s="175"/>
      <c r="CKX616" s="175"/>
      <c r="CKY616" s="175"/>
      <c r="CKZ616" s="175"/>
      <c r="CLA616" s="175"/>
      <c r="CLB616" s="175"/>
      <c r="CLC616" s="175"/>
      <c r="CLD616" s="175"/>
      <c r="CLE616" s="175"/>
      <c r="CLF616" s="175"/>
      <c r="CLG616" s="175"/>
      <c r="CLH616" s="175"/>
      <c r="CLI616" s="175"/>
      <c r="CLJ616" s="175"/>
      <c r="CLK616" s="175"/>
      <c r="CLL616" s="175"/>
      <c r="CLM616" s="175"/>
      <c r="CLN616" s="175"/>
      <c r="CLO616" s="175"/>
      <c r="CLP616" s="175"/>
      <c r="CLQ616" s="175"/>
      <c r="CLR616" s="175"/>
      <c r="CLS616" s="175"/>
      <c r="CLT616" s="175"/>
      <c r="CLU616" s="175"/>
      <c r="CLV616" s="175"/>
      <c r="CLW616" s="175"/>
      <c r="CLX616" s="175"/>
      <c r="CLY616" s="175"/>
      <c r="CLZ616" s="175"/>
      <c r="CMA616" s="175"/>
      <c r="CMB616" s="175"/>
      <c r="CMC616" s="175"/>
      <c r="CMD616" s="175"/>
      <c r="CME616" s="175"/>
      <c r="CMF616" s="175"/>
      <c r="CMG616" s="175"/>
      <c r="CMH616" s="175"/>
      <c r="CMI616" s="175"/>
      <c r="CMJ616" s="175"/>
      <c r="CMK616" s="175"/>
      <c r="CML616" s="175"/>
      <c r="CMM616" s="175"/>
      <c r="CMN616" s="175"/>
      <c r="CMO616" s="175"/>
      <c r="CMP616" s="175"/>
      <c r="CMQ616" s="175"/>
      <c r="CMR616" s="175"/>
      <c r="CMS616" s="175"/>
      <c r="CMT616" s="175"/>
      <c r="CMU616" s="175"/>
      <c r="CMV616" s="175"/>
      <c r="CMW616" s="175"/>
      <c r="CMX616" s="175"/>
      <c r="CMY616" s="175"/>
      <c r="CMZ616" s="175"/>
      <c r="CNA616" s="175"/>
      <c r="CNB616" s="175"/>
      <c r="CNC616" s="175"/>
      <c r="CND616" s="175"/>
      <c r="CNE616" s="175"/>
      <c r="CNF616" s="175"/>
      <c r="CNG616" s="175"/>
      <c r="CNH616" s="175"/>
      <c r="CNI616" s="175"/>
      <c r="CNJ616" s="175"/>
      <c r="CNK616" s="175"/>
      <c r="CNL616" s="175"/>
      <c r="CNM616" s="175"/>
      <c r="CNN616" s="175"/>
      <c r="CNO616" s="175"/>
      <c r="CNP616" s="175"/>
      <c r="CNQ616" s="175"/>
      <c r="CNR616" s="175"/>
      <c r="CNS616" s="175"/>
      <c r="CNT616" s="175"/>
      <c r="CNU616" s="175"/>
      <c r="CNV616" s="175"/>
      <c r="CNW616" s="175"/>
      <c r="CNX616" s="175"/>
      <c r="CNY616" s="175"/>
      <c r="CNZ616" s="175"/>
      <c r="COA616" s="175"/>
      <c r="COB616" s="175"/>
      <c r="COC616" s="175"/>
      <c r="COD616" s="175"/>
      <c r="COE616" s="175"/>
      <c r="COF616" s="175"/>
      <c r="COG616" s="175"/>
      <c r="COH616" s="175"/>
      <c r="COI616" s="175"/>
      <c r="COJ616" s="175"/>
      <c r="COK616" s="175"/>
      <c r="COL616" s="175"/>
      <c r="COM616" s="175"/>
      <c r="CON616" s="175"/>
      <c r="COO616" s="175"/>
      <c r="COP616" s="175"/>
      <c r="COQ616" s="175"/>
      <c r="COR616" s="175"/>
      <c r="COS616" s="175"/>
      <c r="COT616" s="175"/>
      <c r="COU616" s="175"/>
      <c r="COV616" s="175"/>
      <c r="COW616" s="175"/>
      <c r="COX616" s="175"/>
      <c r="COY616" s="175"/>
      <c r="COZ616" s="175"/>
      <c r="CPA616" s="175"/>
      <c r="CPB616" s="175"/>
      <c r="CPC616" s="175"/>
      <c r="CPD616" s="175"/>
      <c r="CPE616" s="175"/>
      <c r="CPF616" s="175"/>
      <c r="CPG616" s="175"/>
      <c r="CPH616" s="175"/>
      <c r="CPI616" s="175"/>
      <c r="CPJ616" s="175"/>
      <c r="CPK616" s="175"/>
      <c r="CPL616" s="175"/>
      <c r="CPM616" s="175"/>
      <c r="CPN616" s="175"/>
      <c r="CPO616" s="175"/>
      <c r="CPP616" s="175"/>
      <c r="CPQ616" s="175"/>
      <c r="CPR616" s="175"/>
      <c r="CPS616" s="175"/>
      <c r="CPT616" s="175"/>
      <c r="CPU616" s="175"/>
      <c r="CPV616" s="175"/>
      <c r="CPW616" s="175"/>
      <c r="CPX616" s="175"/>
      <c r="CPY616" s="175"/>
      <c r="CPZ616" s="175"/>
      <c r="CQA616" s="175"/>
      <c r="CQB616" s="175"/>
      <c r="CQC616" s="175"/>
      <c r="CQD616" s="175"/>
      <c r="CQE616" s="175"/>
      <c r="CQF616" s="175"/>
      <c r="CQG616" s="175"/>
      <c r="CQH616" s="175"/>
      <c r="CQI616" s="175"/>
      <c r="CQJ616" s="175"/>
      <c r="CQK616" s="175"/>
      <c r="CQL616" s="175"/>
      <c r="CQM616" s="175"/>
      <c r="CQN616" s="175"/>
      <c r="CQO616" s="175"/>
      <c r="CQP616" s="175"/>
      <c r="CQQ616" s="175"/>
      <c r="CQR616" s="175"/>
      <c r="CQS616" s="175"/>
      <c r="CQT616" s="175"/>
      <c r="CQU616" s="175"/>
      <c r="CQV616" s="175"/>
      <c r="CQW616" s="175"/>
      <c r="CQX616" s="175"/>
      <c r="CQY616" s="175"/>
      <c r="CQZ616" s="175"/>
      <c r="CRA616" s="175"/>
      <c r="CRB616" s="175"/>
      <c r="CRC616" s="175"/>
      <c r="CRD616" s="175"/>
      <c r="CRE616" s="175"/>
      <c r="CRF616" s="175"/>
      <c r="CRG616" s="175"/>
      <c r="CRH616" s="175"/>
      <c r="CRI616" s="175"/>
      <c r="CRJ616" s="175"/>
      <c r="CRK616" s="175"/>
      <c r="CRL616" s="175"/>
      <c r="CRM616" s="175"/>
      <c r="CRN616" s="175"/>
      <c r="CRO616" s="175"/>
      <c r="CRP616" s="175"/>
      <c r="CRQ616" s="175"/>
      <c r="CRR616" s="175"/>
      <c r="CRS616" s="175"/>
      <c r="CRT616" s="175"/>
      <c r="CRU616" s="175"/>
      <c r="CRV616" s="175"/>
      <c r="CRW616" s="175"/>
      <c r="CRX616" s="175"/>
      <c r="CRY616" s="175"/>
      <c r="CRZ616" s="175"/>
      <c r="CSA616" s="175"/>
      <c r="CSB616" s="175"/>
      <c r="CSC616" s="175"/>
      <c r="CSD616" s="175"/>
      <c r="CSE616" s="175"/>
      <c r="CSF616" s="175"/>
      <c r="CSG616" s="175"/>
      <c r="CSH616" s="175"/>
      <c r="CSI616" s="175"/>
      <c r="CSJ616" s="175"/>
      <c r="CSK616" s="175"/>
      <c r="CSL616" s="175"/>
      <c r="CSM616" s="175"/>
      <c r="CSN616" s="175"/>
      <c r="CSO616" s="175"/>
      <c r="CSP616" s="175"/>
      <c r="CSQ616" s="175"/>
      <c r="CSR616" s="175"/>
      <c r="CSS616" s="175"/>
      <c r="CST616" s="175"/>
      <c r="CSU616" s="175"/>
      <c r="CSV616" s="175"/>
      <c r="CSW616" s="175"/>
      <c r="CSX616" s="175"/>
      <c r="CSY616" s="175"/>
      <c r="CSZ616" s="175"/>
      <c r="CTA616" s="175"/>
      <c r="CTB616" s="175"/>
      <c r="CTC616" s="175"/>
      <c r="CTD616" s="175"/>
      <c r="CTE616" s="175"/>
      <c r="CTF616" s="175"/>
      <c r="CTG616" s="175"/>
      <c r="CTH616" s="175"/>
      <c r="CTI616" s="175"/>
      <c r="CTJ616" s="175"/>
      <c r="CTK616" s="175"/>
      <c r="CTL616" s="175"/>
      <c r="CTM616" s="175"/>
      <c r="CTN616" s="175"/>
      <c r="CTO616" s="175"/>
      <c r="CTP616" s="175"/>
      <c r="CTQ616" s="175"/>
      <c r="CTR616" s="175"/>
      <c r="CTS616" s="175"/>
      <c r="CTT616" s="175"/>
      <c r="CTU616" s="175"/>
      <c r="CTV616" s="175"/>
      <c r="CTW616" s="175"/>
      <c r="CTX616" s="175"/>
      <c r="CTY616" s="175"/>
      <c r="CTZ616" s="175"/>
      <c r="CUA616" s="175"/>
      <c r="CUB616" s="175"/>
      <c r="CUC616" s="175"/>
      <c r="CUD616" s="175"/>
      <c r="CUE616" s="175"/>
      <c r="CUF616" s="175"/>
      <c r="CUG616" s="175"/>
      <c r="CUH616" s="175"/>
      <c r="CUI616" s="175"/>
      <c r="CUJ616" s="175"/>
      <c r="CUK616" s="175"/>
      <c r="CUL616" s="175"/>
      <c r="CUM616" s="175"/>
      <c r="CUN616" s="175"/>
      <c r="CUO616" s="175"/>
      <c r="CUP616" s="175"/>
      <c r="CUQ616" s="175"/>
      <c r="CUR616" s="175"/>
      <c r="CUS616" s="175"/>
      <c r="CUT616" s="175"/>
      <c r="CUU616" s="175"/>
      <c r="CUV616" s="175"/>
      <c r="CUW616" s="175"/>
      <c r="CUX616" s="175"/>
      <c r="CUY616" s="175"/>
      <c r="CUZ616" s="175"/>
      <c r="CVA616" s="175"/>
      <c r="CVB616" s="175"/>
      <c r="CVC616" s="175"/>
      <c r="CVD616" s="175"/>
      <c r="CVE616" s="175"/>
      <c r="CVF616" s="175"/>
      <c r="CVG616" s="175"/>
      <c r="CVH616" s="175"/>
      <c r="CVI616" s="175"/>
      <c r="CVJ616" s="175"/>
      <c r="CVK616" s="175"/>
      <c r="CVL616" s="175"/>
      <c r="CVM616" s="175"/>
      <c r="CVN616" s="175"/>
      <c r="CVO616" s="175"/>
      <c r="CVP616" s="175"/>
      <c r="CVQ616" s="175"/>
      <c r="CVR616" s="175"/>
      <c r="CVS616" s="175"/>
      <c r="CVT616" s="175"/>
      <c r="CVU616" s="175"/>
      <c r="CVV616" s="175"/>
      <c r="CVW616" s="175"/>
      <c r="CVX616" s="175"/>
      <c r="CVY616" s="175"/>
      <c r="CVZ616" s="175"/>
      <c r="CWA616" s="175"/>
      <c r="CWB616" s="175"/>
      <c r="CWC616" s="175"/>
      <c r="CWD616" s="175"/>
      <c r="CWE616" s="175"/>
      <c r="CWF616" s="175"/>
      <c r="CWG616" s="175"/>
      <c r="CWH616" s="175"/>
      <c r="CWI616" s="175"/>
      <c r="CWJ616" s="175"/>
      <c r="CWK616" s="175"/>
      <c r="CWL616" s="175"/>
      <c r="CWM616" s="175"/>
      <c r="CWN616" s="175"/>
      <c r="CWO616" s="175"/>
      <c r="CWP616" s="175"/>
      <c r="CWQ616" s="175"/>
      <c r="CWR616" s="175"/>
      <c r="CWS616" s="175"/>
      <c r="CWT616" s="175"/>
      <c r="CWU616" s="175"/>
      <c r="CWV616" s="175"/>
      <c r="CWW616" s="175"/>
      <c r="CWX616" s="175"/>
      <c r="CWY616" s="175"/>
      <c r="CWZ616" s="175"/>
      <c r="CXA616" s="175"/>
      <c r="CXB616" s="175"/>
      <c r="CXC616" s="175"/>
      <c r="CXD616" s="175"/>
      <c r="CXE616" s="175"/>
      <c r="CXF616" s="175"/>
      <c r="CXG616" s="175"/>
      <c r="CXH616" s="175"/>
      <c r="CXI616" s="175"/>
      <c r="CXJ616" s="175"/>
      <c r="CXK616" s="175"/>
      <c r="CXL616" s="175"/>
      <c r="CXM616" s="175"/>
      <c r="CXN616" s="175"/>
      <c r="CXO616" s="175"/>
      <c r="CXP616" s="175"/>
      <c r="CXQ616" s="175"/>
      <c r="CXR616" s="175"/>
      <c r="CXS616" s="175"/>
      <c r="CXT616" s="175"/>
      <c r="CXU616" s="175"/>
      <c r="CXV616" s="175"/>
      <c r="CXW616" s="175"/>
      <c r="CXX616" s="175"/>
      <c r="CXY616" s="175"/>
      <c r="CXZ616" s="175"/>
      <c r="CYA616" s="175"/>
      <c r="CYB616" s="175"/>
      <c r="CYC616" s="175"/>
      <c r="CYD616" s="175"/>
      <c r="CYE616" s="175"/>
      <c r="CYF616" s="175"/>
      <c r="CYG616" s="175"/>
      <c r="CYH616" s="175"/>
      <c r="CYI616" s="175"/>
      <c r="CYJ616" s="175"/>
      <c r="CYK616" s="175"/>
      <c r="CYL616" s="175"/>
      <c r="CYM616" s="175"/>
      <c r="CYN616" s="175"/>
      <c r="CYO616" s="175"/>
      <c r="CYP616" s="175"/>
      <c r="CYQ616" s="175"/>
      <c r="CYR616" s="175"/>
      <c r="CYS616" s="175"/>
      <c r="CYT616" s="175"/>
      <c r="CYU616" s="175"/>
      <c r="CYV616" s="175"/>
      <c r="CYW616" s="175"/>
      <c r="CYX616" s="175"/>
      <c r="CYY616" s="175"/>
      <c r="CYZ616" s="175"/>
      <c r="CZA616" s="175"/>
      <c r="CZB616" s="175"/>
      <c r="CZC616" s="175"/>
      <c r="CZD616" s="175"/>
      <c r="CZE616" s="175"/>
      <c r="CZF616" s="175"/>
      <c r="CZG616" s="175"/>
      <c r="CZH616" s="175"/>
      <c r="CZI616" s="175"/>
      <c r="CZJ616" s="175"/>
      <c r="CZK616" s="175"/>
      <c r="CZL616" s="175"/>
      <c r="CZM616" s="175"/>
      <c r="CZN616" s="175"/>
      <c r="CZO616" s="175"/>
      <c r="CZP616" s="175"/>
      <c r="CZQ616" s="175"/>
      <c r="CZR616" s="175"/>
      <c r="CZS616" s="175"/>
      <c r="CZT616" s="175"/>
      <c r="CZU616" s="175"/>
      <c r="CZV616" s="175"/>
      <c r="CZW616" s="175"/>
      <c r="CZX616" s="175"/>
      <c r="CZY616" s="175"/>
      <c r="CZZ616" s="175"/>
      <c r="DAA616" s="175"/>
      <c r="DAB616" s="175"/>
      <c r="DAC616" s="175"/>
      <c r="DAD616" s="175"/>
      <c r="DAE616" s="175"/>
      <c r="DAF616" s="175"/>
      <c r="DAG616" s="175"/>
      <c r="DAH616" s="175"/>
      <c r="DAI616" s="175"/>
      <c r="DAJ616" s="175"/>
      <c r="DAK616" s="175"/>
      <c r="DAL616" s="175"/>
      <c r="DAM616" s="175"/>
      <c r="DAN616" s="175"/>
      <c r="DAO616" s="175"/>
      <c r="DAP616" s="175"/>
      <c r="DAQ616" s="175"/>
      <c r="DAR616" s="175"/>
      <c r="DAS616" s="175"/>
      <c r="DAT616" s="175"/>
      <c r="DAU616" s="175"/>
      <c r="DAV616" s="175"/>
      <c r="DAW616" s="175"/>
      <c r="DAX616" s="175"/>
      <c r="DAY616" s="175"/>
      <c r="DAZ616" s="175"/>
      <c r="DBA616" s="175"/>
      <c r="DBB616" s="175"/>
      <c r="DBC616" s="175"/>
      <c r="DBD616" s="175"/>
      <c r="DBE616" s="175"/>
      <c r="DBF616" s="175"/>
      <c r="DBG616" s="175"/>
      <c r="DBH616" s="175"/>
      <c r="DBI616" s="175"/>
      <c r="DBJ616" s="175"/>
      <c r="DBK616" s="175"/>
      <c r="DBL616" s="175"/>
      <c r="DBM616" s="175"/>
      <c r="DBN616" s="175"/>
      <c r="DBO616" s="175"/>
      <c r="DBP616" s="175"/>
      <c r="DBQ616" s="175"/>
      <c r="DBR616" s="175"/>
      <c r="DBS616" s="175"/>
      <c r="DBT616" s="175"/>
      <c r="DBU616" s="175"/>
      <c r="DBV616" s="175"/>
      <c r="DBW616" s="175"/>
      <c r="DBX616" s="175"/>
      <c r="DBY616" s="175"/>
      <c r="DBZ616" s="175"/>
      <c r="DCA616" s="175"/>
      <c r="DCB616" s="175"/>
      <c r="DCC616" s="175"/>
      <c r="DCD616" s="175"/>
      <c r="DCE616" s="175"/>
      <c r="DCF616" s="175"/>
      <c r="DCG616" s="175"/>
      <c r="DCH616" s="175"/>
      <c r="DCI616" s="175"/>
      <c r="DCJ616" s="175"/>
      <c r="DCK616" s="175"/>
      <c r="DCL616" s="175"/>
      <c r="DCM616" s="175"/>
      <c r="DCN616" s="175"/>
      <c r="DCO616" s="175"/>
      <c r="DCP616" s="175"/>
      <c r="DCQ616" s="175"/>
      <c r="DCR616" s="175"/>
      <c r="DCS616" s="175"/>
      <c r="DCT616" s="175"/>
      <c r="DCU616" s="175"/>
      <c r="DCV616" s="175"/>
      <c r="DCW616" s="175"/>
      <c r="DCX616" s="175"/>
      <c r="DCY616" s="175"/>
      <c r="DCZ616" s="175"/>
      <c r="DDA616" s="175"/>
      <c r="DDB616" s="175"/>
      <c r="DDC616" s="175"/>
      <c r="DDD616" s="175"/>
      <c r="DDE616" s="175"/>
      <c r="DDF616" s="175"/>
      <c r="DDG616" s="175"/>
      <c r="DDH616" s="175"/>
      <c r="DDI616" s="175"/>
      <c r="DDJ616" s="175"/>
      <c r="DDK616" s="175"/>
      <c r="DDL616" s="175"/>
      <c r="DDM616" s="175"/>
      <c r="DDN616" s="175"/>
      <c r="DDO616" s="175"/>
      <c r="DDP616" s="175"/>
      <c r="DDQ616" s="175"/>
      <c r="DDR616" s="175"/>
      <c r="DDS616" s="175"/>
      <c r="DDT616" s="175"/>
      <c r="DDU616" s="175"/>
      <c r="DDV616" s="175"/>
      <c r="DDW616" s="175"/>
      <c r="DDX616" s="175"/>
      <c r="DDY616" s="175"/>
      <c r="DDZ616" s="175"/>
      <c r="DEA616" s="175"/>
      <c r="DEB616" s="175"/>
      <c r="DEC616" s="175"/>
      <c r="DED616" s="175"/>
      <c r="DEE616" s="175"/>
      <c r="DEF616" s="175"/>
      <c r="DEG616" s="175"/>
      <c r="DEH616" s="175"/>
      <c r="DEI616" s="175"/>
      <c r="DEJ616" s="175"/>
      <c r="DEK616" s="175"/>
      <c r="DEL616" s="175"/>
      <c r="DEM616" s="175"/>
      <c r="DEN616" s="175"/>
      <c r="DEO616" s="175"/>
      <c r="DEP616" s="175"/>
      <c r="DEQ616" s="175"/>
      <c r="DER616" s="175"/>
      <c r="DES616" s="175"/>
      <c r="DET616" s="175"/>
      <c r="DEU616" s="175"/>
      <c r="DEV616" s="175"/>
      <c r="DEW616" s="175"/>
      <c r="DEX616" s="175"/>
      <c r="DEY616" s="175"/>
      <c r="DEZ616" s="175"/>
      <c r="DFA616" s="175"/>
      <c r="DFB616" s="175"/>
      <c r="DFC616" s="175"/>
      <c r="DFD616" s="175"/>
      <c r="DFE616" s="175"/>
      <c r="DFF616" s="175"/>
      <c r="DFG616" s="175"/>
      <c r="DFH616" s="175"/>
      <c r="DFI616" s="175"/>
      <c r="DFJ616" s="175"/>
      <c r="DFK616" s="175"/>
      <c r="DFL616" s="175"/>
      <c r="DFM616" s="175"/>
      <c r="DFN616" s="175"/>
      <c r="DFO616" s="175"/>
      <c r="DFP616" s="175"/>
      <c r="DFQ616" s="175"/>
      <c r="DFR616" s="175"/>
      <c r="DFS616" s="175"/>
      <c r="DFT616" s="175"/>
      <c r="DFU616" s="175"/>
      <c r="DFV616" s="175"/>
      <c r="DFW616" s="175"/>
      <c r="DFX616" s="175"/>
      <c r="DFY616" s="175"/>
      <c r="DFZ616" s="175"/>
      <c r="DGA616" s="175"/>
      <c r="DGB616" s="175"/>
      <c r="DGC616" s="175"/>
      <c r="DGD616" s="175"/>
      <c r="DGE616" s="175"/>
      <c r="DGF616" s="175"/>
      <c r="DGG616" s="175"/>
      <c r="DGH616" s="175"/>
      <c r="DGI616" s="175"/>
      <c r="DGJ616" s="175"/>
      <c r="DGK616" s="175"/>
      <c r="DGL616" s="175"/>
      <c r="DGM616" s="175"/>
      <c r="DGN616" s="175"/>
      <c r="DGO616" s="175"/>
      <c r="DGP616" s="175"/>
      <c r="DGQ616" s="175"/>
      <c r="DGR616" s="175"/>
      <c r="DGS616" s="175"/>
      <c r="DGT616" s="175"/>
      <c r="DGU616" s="175"/>
      <c r="DGV616" s="175"/>
      <c r="DGW616" s="175"/>
      <c r="DGX616" s="175"/>
      <c r="DGY616" s="175"/>
      <c r="DGZ616" s="175"/>
      <c r="DHA616" s="175"/>
      <c r="DHB616" s="175"/>
      <c r="DHC616" s="175"/>
      <c r="DHD616" s="175"/>
      <c r="DHE616" s="175"/>
      <c r="DHF616" s="175"/>
      <c r="DHG616" s="175"/>
      <c r="DHH616" s="175"/>
      <c r="DHI616" s="175"/>
      <c r="DHJ616" s="175"/>
      <c r="DHK616" s="175"/>
      <c r="DHL616" s="175"/>
      <c r="DHM616" s="175"/>
      <c r="DHN616" s="175"/>
      <c r="DHO616" s="175"/>
      <c r="DHP616" s="175"/>
      <c r="DHQ616" s="175"/>
      <c r="DHR616" s="175"/>
      <c r="DHS616" s="175"/>
      <c r="DHT616" s="175"/>
      <c r="DHU616" s="175"/>
      <c r="DHV616" s="175"/>
      <c r="DHW616" s="175"/>
      <c r="DHX616" s="175"/>
      <c r="DHY616" s="175"/>
      <c r="DHZ616" s="175"/>
      <c r="DIA616" s="175"/>
      <c r="DIB616" s="175"/>
      <c r="DIC616" s="175"/>
      <c r="DID616" s="175"/>
      <c r="DIE616" s="175"/>
      <c r="DIF616" s="175"/>
      <c r="DIG616" s="175"/>
      <c r="DIH616" s="175"/>
      <c r="DII616" s="175"/>
      <c r="DIJ616" s="175"/>
      <c r="DIK616" s="175"/>
      <c r="DIL616" s="175"/>
      <c r="DIM616" s="175"/>
      <c r="DIN616" s="175"/>
      <c r="DIO616" s="175"/>
      <c r="DIP616" s="175"/>
      <c r="DIQ616" s="175"/>
      <c r="DIR616" s="175"/>
      <c r="DIS616" s="175"/>
      <c r="DIT616" s="175"/>
      <c r="DIU616" s="175"/>
      <c r="DIV616" s="175"/>
      <c r="DIW616" s="175"/>
      <c r="DIX616" s="175"/>
      <c r="DIY616" s="175"/>
      <c r="DIZ616" s="175"/>
      <c r="DJA616" s="175"/>
      <c r="DJB616" s="175"/>
      <c r="DJC616" s="175"/>
      <c r="DJD616" s="175"/>
      <c r="DJE616" s="175"/>
      <c r="DJF616" s="175"/>
      <c r="DJG616" s="175"/>
      <c r="DJH616" s="175"/>
      <c r="DJI616" s="175"/>
      <c r="DJJ616" s="175"/>
      <c r="DJK616" s="175"/>
      <c r="DJL616" s="175"/>
      <c r="DJM616" s="175"/>
      <c r="DJN616" s="175"/>
      <c r="DJO616" s="175"/>
      <c r="DJP616" s="175"/>
      <c r="DJQ616" s="175"/>
      <c r="DJR616" s="175"/>
      <c r="DJS616" s="175"/>
      <c r="DJT616" s="175"/>
      <c r="DJU616" s="175"/>
      <c r="DJV616" s="175"/>
      <c r="DJW616" s="175"/>
      <c r="DJX616" s="175"/>
      <c r="DJY616" s="175"/>
      <c r="DJZ616" s="175"/>
      <c r="DKA616" s="175"/>
      <c r="DKB616" s="175"/>
      <c r="DKC616" s="175"/>
      <c r="DKD616" s="175"/>
      <c r="DKE616" s="175"/>
      <c r="DKF616" s="175"/>
      <c r="DKG616" s="175"/>
      <c r="DKH616" s="175"/>
      <c r="DKI616" s="175"/>
      <c r="DKJ616" s="175"/>
      <c r="DKK616" s="175"/>
      <c r="DKL616" s="175"/>
      <c r="DKM616" s="175"/>
      <c r="DKN616" s="175"/>
      <c r="DKO616" s="175"/>
      <c r="DKP616" s="175"/>
      <c r="DKQ616" s="175"/>
      <c r="DKR616" s="175"/>
      <c r="DKS616" s="175"/>
      <c r="DKT616" s="175"/>
      <c r="DKU616" s="175"/>
      <c r="DKV616" s="175"/>
      <c r="DKW616" s="175"/>
      <c r="DKX616" s="175"/>
      <c r="DKY616" s="175"/>
      <c r="DKZ616" s="175"/>
      <c r="DLA616" s="175"/>
      <c r="DLB616" s="175"/>
      <c r="DLC616" s="175"/>
      <c r="DLD616" s="175"/>
      <c r="DLE616" s="175"/>
      <c r="DLF616" s="175"/>
      <c r="DLG616" s="175"/>
      <c r="DLH616" s="175"/>
      <c r="DLI616" s="175"/>
      <c r="DLJ616" s="175"/>
      <c r="DLK616" s="175"/>
      <c r="DLL616" s="175"/>
      <c r="DLM616" s="175"/>
      <c r="DLN616" s="175"/>
      <c r="DLO616" s="175"/>
      <c r="DLP616" s="175"/>
      <c r="DLQ616" s="175"/>
      <c r="DLR616" s="175"/>
      <c r="DLS616" s="175"/>
      <c r="DLT616" s="175"/>
      <c r="DLU616" s="175"/>
      <c r="DLV616" s="175"/>
      <c r="DLW616" s="175"/>
      <c r="DLX616" s="175"/>
      <c r="DLY616" s="175"/>
      <c r="DLZ616" s="175"/>
      <c r="DMA616" s="175"/>
      <c r="DMB616" s="175"/>
      <c r="DMC616" s="175"/>
      <c r="DMD616" s="175"/>
      <c r="DME616" s="175"/>
      <c r="DMF616" s="175"/>
      <c r="DMG616" s="175"/>
      <c r="DMH616" s="175"/>
      <c r="DMI616" s="175"/>
      <c r="DMJ616" s="175"/>
      <c r="DMK616" s="175"/>
      <c r="DML616" s="175"/>
      <c r="DMM616" s="175"/>
      <c r="DMN616" s="175"/>
      <c r="DMO616" s="175"/>
      <c r="DMP616" s="175"/>
      <c r="DMQ616" s="175"/>
      <c r="DMR616" s="175"/>
      <c r="DMS616" s="175"/>
      <c r="DMT616" s="175"/>
      <c r="DMU616" s="175"/>
      <c r="DMV616" s="175"/>
      <c r="DMW616" s="175"/>
      <c r="DMX616" s="175"/>
      <c r="DMY616" s="175"/>
      <c r="DMZ616" s="175"/>
      <c r="DNA616" s="175"/>
      <c r="DNB616" s="175"/>
      <c r="DNC616" s="175"/>
      <c r="DND616" s="175"/>
      <c r="DNE616" s="175"/>
      <c r="DNF616" s="175"/>
      <c r="DNG616" s="175"/>
      <c r="DNH616" s="175"/>
      <c r="DNI616" s="175"/>
      <c r="DNJ616" s="175"/>
      <c r="DNK616" s="175"/>
      <c r="DNL616" s="175"/>
      <c r="DNM616" s="175"/>
      <c r="DNN616" s="175"/>
      <c r="DNO616" s="175"/>
      <c r="DNP616" s="175"/>
      <c r="DNQ616" s="175"/>
      <c r="DNR616" s="175"/>
      <c r="DNS616" s="175"/>
      <c r="DNT616" s="175"/>
      <c r="DNU616" s="175"/>
      <c r="DNV616" s="175"/>
      <c r="DNW616" s="175"/>
      <c r="DNX616" s="175"/>
      <c r="DNY616" s="175"/>
      <c r="DNZ616" s="175"/>
      <c r="DOA616" s="175"/>
      <c r="DOB616" s="175"/>
      <c r="DOC616" s="175"/>
      <c r="DOD616" s="175"/>
      <c r="DOE616" s="175"/>
      <c r="DOF616" s="175"/>
      <c r="DOG616" s="175"/>
      <c r="DOH616" s="175"/>
      <c r="DOI616" s="175"/>
      <c r="DOJ616" s="175"/>
      <c r="DOK616" s="175"/>
      <c r="DOL616" s="175"/>
      <c r="DOM616" s="175"/>
      <c r="DON616" s="175"/>
      <c r="DOO616" s="175"/>
      <c r="DOP616" s="175"/>
      <c r="DOQ616" s="175"/>
      <c r="DOR616" s="175"/>
      <c r="DOS616" s="175"/>
      <c r="DOT616" s="175"/>
      <c r="DOU616" s="175"/>
      <c r="DOV616" s="175"/>
      <c r="DOW616" s="175"/>
      <c r="DOX616" s="175"/>
      <c r="DOY616" s="175"/>
      <c r="DOZ616" s="175"/>
      <c r="DPA616" s="175"/>
      <c r="DPB616" s="175"/>
      <c r="DPC616" s="175"/>
      <c r="DPD616" s="175"/>
      <c r="DPE616" s="175"/>
      <c r="DPF616" s="175"/>
      <c r="DPG616" s="175"/>
      <c r="DPH616" s="175"/>
      <c r="DPI616" s="175"/>
      <c r="DPJ616" s="175"/>
      <c r="DPK616" s="175"/>
      <c r="DPL616" s="175"/>
      <c r="DPM616" s="175"/>
      <c r="DPN616" s="175"/>
      <c r="DPO616" s="175"/>
      <c r="DPP616" s="175"/>
      <c r="DPQ616" s="175"/>
      <c r="DPR616" s="175"/>
      <c r="DPS616" s="175"/>
      <c r="DPT616" s="175"/>
      <c r="DPU616" s="175"/>
      <c r="DPV616" s="175"/>
      <c r="DPW616" s="175"/>
      <c r="DPX616" s="175"/>
      <c r="DPY616" s="175"/>
      <c r="DPZ616" s="175"/>
      <c r="DQA616" s="175"/>
      <c r="DQB616" s="175"/>
      <c r="DQC616" s="175"/>
      <c r="DQD616" s="175"/>
      <c r="DQE616" s="175"/>
      <c r="DQF616" s="175"/>
      <c r="DQG616" s="175"/>
      <c r="DQH616" s="175"/>
      <c r="DQI616" s="175"/>
      <c r="DQJ616" s="175"/>
      <c r="DQK616" s="175"/>
      <c r="DQL616" s="175"/>
      <c r="DQM616" s="175"/>
      <c r="DQN616" s="175"/>
      <c r="DQO616" s="175"/>
      <c r="DQP616" s="175"/>
      <c r="DQQ616" s="175"/>
      <c r="DQR616" s="175"/>
      <c r="DQS616" s="175"/>
      <c r="DQT616" s="175"/>
      <c r="DQU616" s="175"/>
      <c r="DQV616" s="175"/>
      <c r="DQW616" s="175"/>
      <c r="DQX616" s="175"/>
      <c r="DQY616" s="175"/>
      <c r="DQZ616" s="175"/>
      <c r="DRA616" s="175"/>
      <c r="DRB616" s="175"/>
      <c r="DRC616" s="175"/>
      <c r="DRD616" s="175"/>
      <c r="DRE616" s="175"/>
      <c r="DRF616" s="175"/>
      <c r="DRG616" s="175"/>
      <c r="DRH616" s="175"/>
      <c r="DRI616" s="175"/>
      <c r="DRJ616" s="175"/>
      <c r="DRK616" s="175"/>
      <c r="DRL616" s="175"/>
      <c r="DRM616" s="175"/>
      <c r="DRN616" s="175"/>
      <c r="DRO616" s="175"/>
      <c r="DRP616" s="175"/>
      <c r="DRQ616" s="175"/>
      <c r="DRR616" s="175"/>
      <c r="DRS616" s="175"/>
      <c r="DRT616" s="175"/>
      <c r="DRU616" s="175"/>
      <c r="DRV616" s="175"/>
      <c r="DRW616" s="175"/>
      <c r="DRX616" s="175"/>
      <c r="DRY616" s="175"/>
      <c r="DRZ616" s="175"/>
      <c r="DSA616" s="175"/>
      <c r="DSB616" s="175"/>
      <c r="DSC616" s="175"/>
      <c r="DSD616" s="175"/>
      <c r="DSE616" s="175"/>
      <c r="DSF616" s="175"/>
      <c r="DSG616" s="175"/>
      <c r="DSH616" s="175"/>
      <c r="DSI616" s="175"/>
      <c r="DSJ616" s="175"/>
      <c r="DSK616" s="175"/>
      <c r="DSL616" s="175"/>
      <c r="DSM616" s="175"/>
      <c r="DSN616" s="175"/>
      <c r="DSO616" s="175"/>
      <c r="DSP616" s="175"/>
      <c r="DSQ616" s="175"/>
      <c r="DSR616" s="175"/>
      <c r="DSS616" s="175"/>
      <c r="DST616" s="175"/>
      <c r="DSU616" s="175"/>
      <c r="DSV616" s="175"/>
      <c r="DSW616" s="175"/>
      <c r="DSX616" s="175"/>
      <c r="DSY616" s="175"/>
      <c r="DSZ616" s="175"/>
      <c r="DTA616" s="175"/>
      <c r="DTB616" s="175"/>
      <c r="DTC616" s="175"/>
      <c r="DTD616" s="175"/>
      <c r="DTE616" s="175"/>
      <c r="DTF616" s="175"/>
      <c r="DTG616" s="175"/>
      <c r="DTH616" s="175"/>
      <c r="DTI616" s="175"/>
      <c r="DTJ616" s="175"/>
      <c r="DTK616" s="175"/>
      <c r="DTL616" s="175"/>
      <c r="DTM616" s="175"/>
      <c r="DTN616" s="175"/>
      <c r="DTO616" s="175"/>
      <c r="DTP616" s="175"/>
      <c r="DTQ616" s="175"/>
      <c r="DTR616" s="175"/>
      <c r="DTS616" s="175"/>
      <c r="DTT616" s="175"/>
      <c r="DTU616" s="175"/>
      <c r="DTV616" s="175"/>
      <c r="DTW616" s="175"/>
      <c r="DTX616" s="175"/>
      <c r="DTY616" s="175"/>
      <c r="DTZ616" s="175"/>
      <c r="DUA616" s="175"/>
      <c r="DUB616" s="175"/>
      <c r="DUC616" s="175"/>
      <c r="DUD616" s="175"/>
      <c r="DUE616" s="175"/>
      <c r="DUF616" s="175"/>
      <c r="DUG616" s="175"/>
      <c r="DUH616" s="175"/>
      <c r="DUI616" s="175"/>
      <c r="DUJ616" s="175"/>
      <c r="DUK616" s="175"/>
      <c r="DUL616" s="175"/>
      <c r="DUM616" s="175"/>
      <c r="DUN616" s="175"/>
      <c r="DUO616" s="175"/>
      <c r="DUP616" s="175"/>
      <c r="DUQ616" s="175"/>
      <c r="DUR616" s="175"/>
      <c r="DUS616" s="175"/>
      <c r="DUT616" s="175"/>
      <c r="DUU616" s="175"/>
      <c r="DUV616" s="175"/>
      <c r="DUW616" s="175"/>
      <c r="DUX616" s="175"/>
      <c r="DUY616" s="175"/>
      <c r="DUZ616" s="175"/>
      <c r="DVA616" s="175"/>
      <c r="DVB616" s="175"/>
      <c r="DVC616" s="175"/>
      <c r="DVD616" s="175"/>
      <c r="DVE616" s="175"/>
      <c r="DVF616" s="175"/>
      <c r="DVG616" s="175"/>
      <c r="DVH616" s="175"/>
      <c r="DVI616" s="175"/>
      <c r="DVJ616" s="175"/>
      <c r="DVK616" s="175"/>
      <c r="DVL616" s="175"/>
      <c r="DVM616" s="175"/>
      <c r="DVN616" s="175"/>
      <c r="DVO616" s="175"/>
      <c r="DVP616" s="175"/>
      <c r="DVQ616" s="175"/>
      <c r="DVR616" s="175"/>
      <c r="DVS616" s="175"/>
      <c r="DVT616" s="175"/>
      <c r="DVU616" s="175"/>
      <c r="DVV616" s="175"/>
      <c r="DVW616" s="175"/>
      <c r="DVX616" s="175"/>
      <c r="DVY616" s="175"/>
      <c r="DVZ616" s="175"/>
      <c r="DWA616" s="175"/>
      <c r="DWB616" s="175"/>
      <c r="DWC616" s="175"/>
      <c r="DWD616" s="175"/>
      <c r="DWE616" s="175"/>
      <c r="DWF616" s="175"/>
      <c r="DWG616" s="175"/>
      <c r="DWH616" s="175"/>
      <c r="DWI616" s="175"/>
      <c r="DWJ616" s="175"/>
      <c r="DWK616" s="175"/>
      <c r="DWL616" s="175"/>
      <c r="DWM616" s="175"/>
      <c r="DWN616" s="175"/>
      <c r="DWO616" s="175"/>
      <c r="DWP616" s="175"/>
      <c r="DWQ616" s="175"/>
      <c r="DWR616" s="175"/>
      <c r="DWS616" s="175"/>
      <c r="DWT616" s="175"/>
      <c r="DWU616" s="175"/>
      <c r="DWV616" s="175"/>
      <c r="DWW616" s="175"/>
      <c r="DWX616" s="175"/>
      <c r="DWY616" s="175"/>
      <c r="DWZ616" s="175"/>
      <c r="DXA616" s="175"/>
      <c r="DXB616" s="175"/>
      <c r="DXC616" s="175"/>
      <c r="DXD616" s="175"/>
      <c r="DXE616" s="175"/>
      <c r="DXF616" s="175"/>
      <c r="DXG616" s="175"/>
      <c r="DXH616" s="175"/>
      <c r="DXI616" s="175"/>
      <c r="DXJ616" s="175"/>
      <c r="DXK616" s="175"/>
      <c r="DXL616" s="175"/>
      <c r="DXM616" s="175"/>
      <c r="DXN616" s="175"/>
      <c r="DXO616" s="175"/>
      <c r="DXP616" s="175"/>
      <c r="DXQ616" s="175"/>
      <c r="DXR616" s="175"/>
      <c r="DXS616" s="175"/>
      <c r="DXT616" s="175"/>
      <c r="DXU616" s="175"/>
      <c r="DXV616" s="175"/>
      <c r="DXW616" s="175"/>
      <c r="DXX616" s="175"/>
      <c r="DXY616" s="175"/>
      <c r="DXZ616" s="175"/>
      <c r="DYA616" s="175"/>
      <c r="DYB616" s="175"/>
      <c r="DYC616" s="175"/>
      <c r="DYD616" s="175"/>
      <c r="DYE616" s="175"/>
      <c r="DYF616" s="175"/>
      <c r="DYG616" s="175"/>
      <c r="DYH616" s="175"/>
      <c r="DYI616" s="175"/>
      <c r="DYJ616" s="175"/>
      <c r="DYK616" s="175"/>
      <c r="DYL616" s="175"/>
      <c r="DYM616" s="175"/>
      <c r="DYN616" s="175"/>
      <c r="DYO616" s="175"/>
      <c r="DYP616" s="175"/>
      <c r="DYQ616" s="175"/>
      <c r="DYR616" s="175"/>
      <c r="DYS616" s="175"/>
      <c r="DYT616" s="175"/>
      <c r="DYU616" s="175"/>
      <c r="DYV616" s="175"/>
      <c r="DYW616" s="175"/>
      <c r="DYX616" s="175"/>
      <c r="DYY616" s="175"/>
      <c r="DYZ616" s="175"/>
      <c r="DZA616" s="175"/>
      <c r="DZB616" s="175"/>
      <c r="DZC616" s="175"/>
      <c r="DZD616" s="175"/>
      <c r="DZE616" s="175"/>
      <c r="DZF616" s="175"/>
      <c r="DZG616" s="175"/>
      <c r="DZH616" s="175"/>
      <c r="DZI616" s="175"/>
      <c r="DZJ616" s="175"/>
      <c r="DZK616" s="175"/>
      <c r="DZL616" s="175"/>
      <c r="DZM616" s="175"/>
      <c r="DZN616" s="175"/>
      <c r="DZO616" s="175"/>
      <c r="DZP616" s="175"/>
      <c r="DZQ616" s="175"/>
      <c r="DZR616" s="175"/>
      <c r="DZS616" s="175"/>
      <c r="DZT616" s="175"/>
      <c r="DZU616" s="175"/>
      <c r="DZV616" s="175"/>
      <c r="DZW616" s="175"/>
      <c r="DZX616" s="175"/>
      <c r="DZY616" s="175"/>
      <c r="DZZ616" s="175"/>
      <c r="EAA616" s="175"/>
      <c r="EAB616" s="175"/>
      <c r="EAC616" s="175"/>
      <c r="EAD616" s="175"/>
      <c r="EAE616" s="175"/>
      <c r="EAF616" s="175"/>
      <c r="EAG616" s="175"/>
      <c r="EAH616" s="175"/>
      <c r="EAI616" s="175"/>
      <c r="EAJ616" s="175"/>
      <c r="EAK616" s="175"/>
      <c r="EAL616" s="175"/>
      <c r="EAM616" s="175"/>
      <c r="EAN616" s="175"/>
      <c r="EAO616" s="175"/>
      <c r="EAP616" s="175"/>
      <c r="EAQ616" s="175"/>
      <c r="EAR616" s="175"/>
      <c r="EAS616" s="175"/>
      <c r="EAT616" s="175"/>
      <c r="EAU616" s="175"/>
      <c r="EAV616" s="175"/>
      <c r="EAW616" s="175"/>
      <c r="EAX616" s="175"/>
      <c r="EAY616" s="175"/>
      <c r="EAZ616" s="175"/>
      <c r="EBA616" s="175"/>
      <c r="EBB616" s="175"/>
      <c r="EBC616" s="175"/>
      <c r="EBD616" s="175"/>
      <c r="EBE616" s="175"/>
      <c r="EBF616" s="175"/>
      <c r="EBG616" s="175"/>
      <c r="EBH616" s="175"/>
      <c r="EBI616" s="175"/>
      <c r="EBJ616" s="175"/>
      <c r="EBK616" s="175"/>
      <c r="EBL616" s="175"/>
      <c r="EBM616" s="175"/>
      <c r="EBN616" s="175"/>
      <c r="EBO616" s="175"/>
      <c r="EBP616" s="175"/>
      <c r="EBQ616" s="175"/>
      <c r="EBR616" s="175"/>
      <c r="EBS616" s="175"/>
      <c r="EBT616" s="175"/>
      <c r="EBU616" s="175"/>
      <c r="EBV616" s="175"/>
      <c r="EBW616" s="175"/>
      <c r="EBX616" s="175"/>
      <c r="EBY616" s="175"/>
      <c r="EBZ616" s="175"/>
      <c r="ECA616" s="175"/>
      <c r="ECB616" s="175"/>
      <c r="ECC616" s="175"/>
      <c r="ECD616" s="175"/>
      <c r="ECE616" s="175"/>
      <c r="ECF616" s="175"/>
      <c r="ECG616" s="175"/>
      <c r="ECH616" s="175"/>
      <c r="ECI616" s="175"/>
      <c r="ECJ616" s="175"/>
      <c r="ECK616" s="175"/>
      <c r="ECL616" s="175"/>
      <c r="ECM616" s="175"/>
      <c r="ECN616" s="175"/>
      <c r="ECO616" s="175"/>
      <c r="ECP616" s="175"/>
      <c r="ECQ616" s="175"/>
      <c r="ECR616" s="175"/>
      <c r="ECS616" s="175"/>
      <c r="ECT616" s="175"/>
      <c r="ECU616" s="175"/>
      <c r="ECV616" s="175"/>
      <c r="ECW616" s="175"/>
      <c r="ECX616" s="175"/>
      <c r="ECY616" s="175"/>
      <c r="ECZ616" s="175"/>
      <c r="EDA616" s="175"/>
      <c r="EDB616" s="175"/>
      <c r="EDC616" s="175"/>
      <c r="EDD616" s="175"/>
      <c r="EDE616" s="175"/>
      <c r="EDF616" s="175"/>
      <c r="EDG616" s="175"/>
      <c r="EDH616" s="175"/>
      <c r="EDI616" s="175"/>
      <c r="EDJ616" s="175"/>
      <c r="EDK616" s="175"/>
      <c r="EDL616" s="175"/>
      <c r="EDM616" s="175"/>
      <c r="EDN616" s="175"/>
      <c r="EDO616" s="175"/>
      <c r="EDP616" s="175"/>
      <c r="EDQ616" s="175"/>
      <c r="EDR616" s="175"/>
      <c r="EDS616" s="175"/>
      <c r="EDT616" s="175"/>
      <c r="EDU616" s="175"/>
      <c r="EDV616" s="175"/>
      <c r="EDW616" s="175"/>
      <c r="EDX616" s="175"/>
      <c r="EDY616" s="175"/>
      <c r="EDZ616" s="175"/>
      <c r="EEA616" s="175"/>
      <c r="EEB616" s="175"/>
      <c r="EEC616" s="175"/>
      <c r="EED616" s="175"/>
      <c r="EEE616" s="175"/>
      <c r="EEF616" s="175"/>
      <c r="EEG616" s="175"/>
      <c r="EEH616" s="175"/>
      <c r="EEI616" s="175"/>
      <c r="EEJ616" s="175"/>
      <c r="EEK616" s="175"/>
      <c r="EEL616" s="175"/>
      <c r="EEM616" s="175"/>
      <c r="EEN616" s="175"/>
      <c r="EEO616" s="175"/>
      <c r="EEP616" s="175"/>
      <c r="EEQ616" s="175"/>
      <c r="EER616" s="175"/>
      <c r="EES616" s="175"/>
      <c r="EET616" s="175"/>
      <c r="EEU616" s="175"/>
      <c r="EEV616" s="175"/>
      <c r="EEW616" s="175"/>
      <c r="EEX616" s="175"/>
      <c r="EEY616" s="175"/>
      <c r="EEZ616" s="175"/>
      <c r="EFA616" s="175"/>
      <c r="EFB616" s="175"/>
      <c r="EFC616" s="175"/>
      <c r="EFD616" s="175"/>
      <c r="EFE616" s="175"/>
      <c r="EFF616" s="175"/>
      <c r="EFG616" s="175"/>
      <c r="EFH616" s="175"/>
      <c r="EFI616" s="175"/>
      <c r="EFJ616" s="175"/>
      <c r="EFK616" s="175"/>
      <c r="EFL616" s="175"/>
      <c r="EFM616" s="175"/>
      <c r="EFN616" s="175"/>
      <c r="EFO616" s="175"/>
      <c r="EFP616" s="175"/>
      <c r="EFQ616" s="175"/>
      <c r="EFR616" s="175"/>
      <c r="EFS616" s="175"/>
      <c r="EFT616" s="175"/>
      <c r="EFU616" s="175"/>
      <c r="EFV616" s="175"/>
      <c r="EFW616" s="175"/>
      <c r="EFX616" s="175"/>
      <c r="EFY616" s="175"/>
      <c r="EFZ616" s="175"/>
      <c r="EGA616" s="175"/>
      <c r="EGB616" s="175"/>
      <c r="EGC616" s="175"/>
      <c r="EGD616" s="175"/>
      <c r="EGE616" s="175"/>
      <c r="EGF616" s="175"/>
      <c r="EGG616" s="175"/>
      <c r="EGH616" s="175"/>
      <c r="EGI616" s="175"/>
      <c r="EGJ616" s="175"/>
      <c r="EGK616" s="175"/>
      <c r="EGL616" s="175"/>
      <c r="EGM616" s="175"/>
      <c r="EGN616" s="175"/>
      <c r="EGO616" s="175"/>
      <c r="EGP616" s="175"/>
      <c r="EGQ616" s="175"/>
      <c r="EGR616" s="175"/>
      <c r="EGS616" s="175"/>
      <c r="EGT616" s="175"/>
      <c r="EGU616" s="175"/>
      <c r="EGV616" s="175"/>
      <c r="EGW616" s="175"/>
      <c r="EGX616" s="175"/>
      <c r="EGY616" s="175"/>
      <c r="EGZ616" s="175"/>
      <c r="EHA616" s="175"/>
      <c r="EHB616" s="175"/>
      <c r="EHC616" s="175"/>
      <c r="EHD616" s="175"/>
      <c r="EHE616" s="175"/>
      <c r="EHF616" s="175"/>
      <c r="EHG616" s="175"/>
      <c r="EHH616" s="175"/>
      <c r="EHI616" s="175"/>
      <c r="EHJ616" s="175"/>
      <c r="EHK616" s="175"/>
      <c r="EHL616" s="175"/>
      <c r="EHM616" s="175"/>
      <c r="EHN616" s="175"/>
      <c r="EHO616" s="175"/>
      <c r="EHP616" s="175"/>
      <c r="EHQ616" s="175"/>
      <c r="EHR616" s="175"/>
      <c r="EHS616" s="175"/>
      <c r="EHT616" s="175"/>
      <c r="EHU616" s="175"/>
      <c r="EHV616" s="175"/>
      <c r="EHW616" s="175"/>
      <c r="EHX616" s="175"/>
      <c r="EHY616" s="175"/>
      <c r="EHZ616" s="175"/>
      <c r="EIA616" s="175"/>
      <c r="EIB616" s="175"/>
      <c r="EIC616" s="175"/>
      <c r="EID616" s="175"/>
      <c r="EIE616" s="175"/>
      <c r="EIF616" s="175"/>
      <c r="EIG616" s="175"/>
      <c r="EIH616" s="175"/>
      <c r="EII616" s="175"/>
      <c r="EIJ616" s="175"/>
      <c r="EIK616" s="175"/>
      <c r="EIL616" s="175"/>
      <c r="EIM616" s="175"/>
      <c r="EIN616" s="175"/>
      <c r="EIO616" s="175"/>
      <c r="EIP616" s="175"/>
      <c r="EIQ616" s="175"/>
      <c r="EIR616" s="175"/>
      <c r="EIS616" s="175"/>
      <c r="EIT616" s="175"/>
      <c r="EIU616" s="175"/>
      <c r="EIV616" s="175"/>
      <c r="EIW616" s="175"/>
      <c r="EIX616" s="175"/>
      <c r="EIY616" s="175"/>
      <c r="EIZ616" s="175"/>
      <c r="EJA616" s="175"/>
      <c r="EJB616" s="175"/>
      <c r="EJC616" s="175"/>
      <c r="EJD616" s="175"/>
      <c r="EJE616" s="175"/>
      <c r="EJF616" s="175"/>
      <c r="EJG616" s="175"/>
      <c r="EJH616" s="175"/>
      <c r="EJI616" s="175"/>
      <c r="EJJ616" s="175"/>
      <c r="EJK616" s="175"/>
      <c r="EJL616" s="175"/>
      <c r="EJM616" s="175"/>
      <c r="EJN616" s="175"/>
      <c r="EJO616" s="175"/>
      <c r="EJP616" s="175"/>
      <c r="EJQ616" s="175"/>
      <c r="EJR616" s="175"/>
      <c r="EJS616" s="175"/>
      <c r="EJT616" s="175"/>
      <c r="EJU616" s="175"/>
      <c r="EJV616" s="175"/>
      <c r="EJW616" s="175"/>
      <c r="EJX616" s="175"/>
      <c r="EJY616" s="175"/>
      <c r="EJZ616" s="175"/>
      <c r="EKA616" s="175"/>
      <c r="EKB616" s="175"/>
      <c r="EKC616" s="175"/>
      <c r="EKD616" s="175"/>
      <c r="EKE616" s="175"/>
      <c r="EKF616" s="175"/>
      <c r="EKG616" s="175"/>
      <c r="EKH616" s="175"/>
      <c r="EKI616" s="175"/>
      <c r="EKJ616" s="175"/>
      <c r="EKK616" s="175"/>
      <c r="EKL616" s="175"/>
      <c r="EKM616" s="175"/>
      <c r="EKN616" s="175"/>
      <c r="EKO616" s="175"/>
      <c r="EKP616" s="175"/>
      <c r="EKQ616" s="175"/>
      <c r="EKR616" s="175"/>
      <c r="EKS616" s="175"/>
      <c r="EKT616" s="175"/>
      <c r="EKU616" s="175"/>
      <c r="EKV616" s="175"/>
      <c r="EKW616" s="175"/>
      <c r="EKX616" s="175"/>
      <c r="EKY616" s="175"/>
      <c r="EKZ616" s="175"/>
      <c r="ELA616" s="175"/>
      <c r="ELB616" s="175"/>
      <c r="ELC616" s="175"/>
      <c r="ELD616" s="175"/>
      <c r="ELE616" s="175"/>
      <c r="ELF616" s="175"/>
      <c r="ELG616" s="175"/>
      <c r="ELH616" s="175"/>
      <c r="ELI616" s="175"/>
      <c r="ELJ616" s="175"/>
      <c r="ELK616" s="175"/>
      <c r="ELL616" s="175"/>
      <c r="ELM616" s="175"/>
      <c r="ELN616" s="175"/>
      <c r="ELO616" s="175"/>
      <c r="ELP616" s="175"/>
      <c r="ELQ616" s="175"/>
      <c r="ELR616" s="175"/>
      <c r="ELS616" s="175"/>
      <c r="ELT616" s="175"/>
      <c r="ELU616" s="175"/>
      <c r="ELV616" s="175"/>
      <c r="ELW616" s="175"/>
      <c r="ELX616" s="175"/>
      <c r="ELY616" s="175"/>
      <c r="ELZ616" s="175"/>
      <c r="EMA616" s="175"/>
      <c r="EMB616" s="175"/>
      <c r="EMC616" s="175"/>
      <c r="EMD616" s="175"/>
      <c r="EME616" s="175"/>
      <c r="EMF616" s="175"/>
      <c r="EMG616" s="175"/>
      <c r="EMH616" s="175"/>
      <c r="EMI616" s="175"/>
      <c r="EMJ616" s="175"/>
      <c r="EMK616" s="175"/>
      <c r="EML616" s="175"/>
      <c r="EMM616" s="175"/>
      <c r="EMN616" s="175"/>
      <c r="EMO616" s="175"/>
      <c r="EMP616" s="175"/>
      <c r="EMQ616" s="175"/>
      <c r="EMR616" s="175"/>
      <c r="EMS616" s="175"/>
      <c r="EMT616" s="175"/>
      <c r="EMU616" s="175"/>
      <c r="EMV616" s="175"/>
      <c r="EMW616" s="175"/>
      <c r="EMX616" s="175"/>
      <c r="EMY616" s="175"/>
      <c r="EMZ616" s="175"/>
      <c r="ENA616" s="175"/>
      <c r="ENB616" s="175"/>
      <c r="ENC616" s="175"/>
      <c r="END616" s="175"/>
      <c r="ENE616" s="175"/>
      <c r="ENF616" s="175"/>
      <c r="ENG616" s="175"/>
      <c r="ENH616" s="175"/>
      <c r="ENI616" s="175"/>
      <c r="ENJ616" s="175"/>
      <c r="ENK616" s="175"/>
      <c r="ENL616" s="175"/>
      <c r="ENM616" s="175"/>
      <c r="ENN616" s="175"/>
      <c r="ENO616" s="175"/>
      <c r="ENP616" s="175"/>
      <c r="ENQ616" s="175"/>
      <c r="ENR616" s="175"/>
      <c r="ENS616" s="175"/>
      <c r="ENT616" s="175"/>
      <c r="ENU616" s="175"/>
      <c r="ENV616" s="175"/>
      <c r="ENW616" s="175"/>
      <c r="ENX616" s="175"/>
      <c r="ENY616" s="175"/>
      <c r="ENZ616" s="175"/>
      <c r="EOA616" s="175"/>
      <c r="EOB616" s="175"/>
      <c r="EOC616" s="175"/>
      <c r="EOD616" s="175"/>
      <c r="EOE616" s="175"/>
      <c r="EOF616" s="175"/>
      <c r="EOG616" s="175"/>
      <c r="EOH616" s="175"/>
      <c r="EOI616" s="175"/>
      <c r="EOJ616" s="175"/>
      <c r="EOK616" s="175"/>
      <c r="EOL616" s="175"/>
      <c r="EOM616" s="175"/>
      <c r="EON616" s="175"/>
      <c r="EOO616" s="175"/>
      <c r="EOP616" s="175"/>
      <c r="EOQ616" s="175"/>
      <c r="EOR616" s="175"/>
      <c r="EOS616" s="175"/>
      <c r="EOT616" s="175"/>
      <c r="EOU616" s="175"/>
      <c r="EOV616" s="175"/>
      <c r="EOW616" s="175"/>
      <c r="EOX616" s="175"/>
      <c r="EOY616" s="175"/>
      <c r="EOZ616" s="175"/>
      <c r="EPA616" s="175"/>
      <c r="EPB616" s="175"/>
      <c r="EPC616" s="175"/>
      <c r="EPD616" s="175"/>
      <c r="EPE616" s="175"/>
      <c r="EPF616" s="175"/>
      <c r="EPG616" s="175"/>
      <c r="EPH616" s="175"/>
      <c r="EPI616" s="175"/>
      <c r="EPJ616" s="175"/>
      <c r="EPK616" s="175"/>
      <c r="EPL616" s="175"/>
      <c r="EPM616" s="175"/>
      <c r="EPN616" s="175"/>
      <c r="EPO616" s="175"/>
      <c r="EPP616" s="175"/>
      <c r="EPQ616" s="175"/>
      <c r="EPR616" s="175"/>
      <c r="EPS616" s="175"/>
      <c r="EPT616" s="175"/>
      <c r="EPU616" s="175"/>
      <c r="EPV616" s="175"/>
      <c r="EPW616" s="175"/>
      <c r="EPX616" s="175"/>
      <c r="EPY616" s="175"/>
      <c r="EPZ616" s="175"/>
      <c r="EQA616" s="175"/>
      <c r="EQB616" s="175"/>
      <c r="EQC616" s="175"/>
      <c r="EQD616" s="175"/>
      <c r="EQE616" s="175"/>
      <c r="EQF616" s="175"/>
      <c r="EQG616" s="175"/>
      <c r="EQH616" s="175"/>
      <c r="EQI616" s="175"/>
      <c r="EQJ616" s="175"/>
      <c r="EQK616" s="175"/>
      <c r="EQL616" s="175"/>
      <c r="EQM616" s="175"/>
      <c r="EQN616" s="175"/>
      <c r="EQO616" s="175"/>
      <c r="EQP616" s="175"/>
      <c r="EQQ616" s="175"/>
      <c r="EQR616" s="175"/>
      <c r="EQS616" s="175"/>
      <c r="EQT616" s="175"/>
      <c r="EQU616" s="175"/>
      <c r="EQV616" s="175"/>
      <c r="EQW616" s="175"/>
      <c r="EQX616" s="175"/>
      <c r="EQY616" s="175"/>
      <c r="EQZ616" s="175"/>
      <c r="ERA616" s="175"/>
      <c r="ERB616" s="175"/>
      <c r="ERC616" s="175"/>
      <c r="ERD616" s="175"/>
      <c r="ERE616" s="175"/>
      <c r="ERF616" s="175"/>
      <c r="ERG616" s="175"/>
      <c r="ERH616" s="175"/>
      <c r="ERI616" s="175"/>
      <c r="ERJ616" s="175"/>
      <c r="ERK616" s="175"/>
      <c r="ERL616" s="175"/>
      <c r="ERM616" s="175"/>
      <c r="ERN616" s="175"/>
      <c r="ERO616" s="175"/>
      <c r="ERP616" s="175"/>
      <c r="ERQ616" s="175"/>
      <c r="ERR616" s="175"/>
      <c r="ERS616" s="175"/>
      <c r="ERT616" s="175"/>
      <c r="ERU616" s="175"/>
      <c r="ERV616" s="175"/>
      <c r="ERW616" s="175"/>
      <c r="ERX616" s="175"/>
      <c r="ERY616" s="175"/>
      <c r="ERZ616" s="175"/>
      <c r="ESA616" s="175"/>
      <c r="ESB616" s="175"/>
      <c r="ESC616" s="175"/>
      <c r="ESD616" s="175"/>
      <c r="ESE616" s="175"/>
      <c r="ESF616" s="175"/>
      <c r="ESG616" s="175"/>
      <c r="ESH616" s="175"/>
      <c r="ESI616" s="175"/>
      <c r="ESJ616" s="175"/>
      <c r="ESK616" s="175"/>
      <c r="ESL616" s="175"/>
      <c r="ESM616" s="175"/>
      <c r="ESN616" s="175"/>
      <c r="ESO616" s="175"/>
      <c r="ESP616" s="175"/>
      <c r="ESQ616" s="175"/>
      <c r="ESR616" s="175"/>
      <c r="ESS616" s="175"/>
      <c r="EST616" s="175"/>
      <c r="ESU616" s="175"/>
      <c r="ESV616" s="175"/>
      <c r="ESW616" s="175"/>
      <c r="ESX616" s="175"/>
      <c r="ESY616" s="175"/>
      <c r="ESZ616" s="175"/>
      <c r="ETA616" s="175"/>
      <c r="ETB616" s="175"/>
      <c r="ETC616" s="175"/>
      <c r="ETD616" s="175"/>
      <c r="ETE616" s="175"/>
      <c r="ETF616" s="175"/>
      <c r="ETG616" s="175"/>
      <c r="ETH616" s="175"/>
      <c r="ETI616" s="175"/>
      <c r="ETJ616" s="175"/>
      <c r="ETK616" s="175"/>
      <c r="ETL616" s="175"/>
      <c r="ETM616" s="175"/>
      <c r="ETN616" s="175"/>
      <c r="ETO616" s="175"/>
      <c r="ETP616" s="175"/>
      <c r="ETQ616" s="175"/>
      <c r="ETR616" s="175"/>
      <c r="ETS616" s="175"/>
      <c r="ETT616" s="175"/>
      <c r="ETU616" s="175"/>
      <c r="ETV616" s="175"/>
      <c r="ETW616" s="175"/>
      <c r="ETX616" s="175"/>
      <c r="ETY616" s="175"/>
      <c r="ETZ616" s="175"/>
      <c r="EUA616" s="175"/>
      <c r="EUB616" s="175"/>
      <c r="EUC616" s="175"/>
      <c r="EUD616" s="175"/>
      <c r="EUE616" s="175"/>
      <c r="EUF616" s="175"/>
      <c r="EUG616" s="175"/>
      <c r="EUH616" s="175"/>
      <c r="EUI616" s="175"/>
      <c r="EUJ616" s="175"/>
      <c r="EUK616" s="175"/>
      <c r="EUL616" s="175"/>
      <c r="EUM616" s="175"/>
      <c r="EUN616" s="175"/>
      <c r="EUO616" s="175"/>
      <c r="EUP616" s="175"/>
      <c r="EUQ616" s="175"/>
      <c r="EUR616" s="175"/>
      <c r="EUS616" s="175"/>
      <c r="EUT616" s="175"/>
      <c r="EUU616" s="175"/>
      <c r="EUV616" s="175"/>
      <c r="EUW616" s="175"/>
      <c r="EUX616" s="175"/>
      <c r="EUY616" s="175"/>
      <c r="EUZ616" s="175"/>
      <c r="EVA616" s="175"/>
      <c r="EVB616" s="175"/>
      <c r="EVC616" s="175"/>
      <c r="EVD616" s="175"/>
      <c r="EVE616" s="175"/>
      <c r="EVF616" s="175"/>
      <c r="EVG616" s="175"/>
      <c r="EVH616" s="175"/>
      <c r="EVI616" s="175"/>
      <c r="EVJ616" s="175"/>
      <c r="EVK616" s="175"/>
      <c r="EVL616" s="175"/>
      <c r="EVM616" s="175"/>
      <c r="EVN616" s="175"/>
      <c r="EVO616" s="175"/>
      <c r="EVP616" s="175"/>
      <c r="EVQ616" s="175"/>
      <c r="EVR616" s="175"/>
      <c r="EVS616" s="175"/>
      <c r="EVT616" s="175"/>
      <c r="EVU616" s="175"/>
      <c r="EVV616" s="175"/>
      <c r="EVW616" s="175"/>
      <c r="EVX616" s="175"/>
      <c r="EVY616" s="175"/>
      <c r="EVZ616" s="175"/>
      <c r="EWA616" s="175"/>
      <c r="EWB616" s="175"/>
      <c r="EWC616" s="175"/>
      <c r="EWD616" s="175"/>
      <c r="EWE616" s="175"/>
      <c r="EWF616" s="175"/>
      <c r="EWG616" s="175"/>
      <c r="EWH616" s="175"/>
      <c r="EWI616" s="175"/>
      <c r="EWJ616" s="175"/>
      <c r="EWK616" s="175"/>
      <c r="EWL616" s="175"/>
      <c r="EWM616" s="175"/>
      <c r="EWN616" s="175"/>
      <c r="EWO616" s="175"/>
      <c r="EWP616" s="175"/>
      <c r="EWQ616" s="175"/>
      <c r="EWR616" s="175"/>
      <c r="EWS616" s="175"/>
      <c r="EWT616" s="175"/>
      <c r="EWU616" s="175"/>
      <c r="EWV616" s="175"/>
      <c r="EWW616" s="175"/>
      <c r="EWX616" s="175"/>
      <c r="EWY616" s="175"/>
      <c r="EWZ616" s="175"/>
      <c r="EXA616" s="175"/>
      <c r="EXB616" s="175"/>
      <c r="EXC616" s="175"/>
      <c r="EXD616" s="175"/>
      <c r="EXE616" s="175"/>
      <c r="EXF616" s="175"/>
      <c r="EXG616" s="175"/>
      <c r="EXH616" s="175"/>
      <c r="EXI616" s="175"/>
      <c r="EXJ616" s="175"/>
      <c r="EXK616" s="175"/>
      <c r="EXL616" s="175"/>
      <c r="EXM616" s="175"/>
      <c r="EXN616" s="175"/>
      <c r="EXO616" s="175"/>
      <c r="EXP616" s="175"/>
      <c r="EXQ616" s="175"/>
      <c r="EXR616" s="175"/>
      <c r="EXS616" s="175"/>
      <c r="EXT616" s="175"/>
      <c r="EXU616" s="175"/>
      <c r="EXV616" s="175"/>
      <c r="EXW616" s="175"/>
      <c r="EXX616" s="175"/>
      <c r="EXY616" s="175"/>
      <c r="EXZ616" s="175"/>
      <c r="EYA616" s="175"/>
      <c r="EYB616" s="175"/>
      <c r="EYC616" s="175"/>
      <c r="EYD616" s="175"/>
      <c r="EYE616" s="175"/>
      <c r="EYF616" s="175"/>
      <c r="EYG616" s="175"/>
      <c r="EYH616" s="175"/>
      <c r="EYI616" s="175"/>
      <c r="EYJ616" s="175"/>
      <c r="EYK616" s="175"/>
      <c r="EYL616" s="175"/>
      <c r="EYM616" s="175"/>
      <c r="EYN616" s="175"/>
      <c r="EYO616" s="175"/>
      <c r="EYP616" s="175"/>
      <c r="EYQ616" s="175"/>
      <c r="EYR616" s="175"/>
      <c r="EYS616" s="175"/>
      <c r="EYT616" s="175"/>
      <c r="EYU616" s="175"/>
      <c r="EYV616" s="175"/>
      <c r="EYW616" s="175"/>
      <c r="EYX616" s="175"/>
      <c r="EYY616" s="175"/>
      <c r="EYZ616" s="175"/>
      <c r="EZA616" s="175"/>
      <c r="EZB616" s="175"/>
      <c r="EZC616" s="175"/>
      <c r="EZD616" s="175"/>
      <c r="EZE616" s="175"/>
      <c r="EZF616" s="175"/>
      <c r="EZG616" s="175"/>
      <c r="EZH616" s="175"/>
      <c r="EZI616" s="175"/>
      <c r="EZJ616" s="175"/>
      <c r="EZK616" s="175"/>
      <c r="EZL616" s="175"/>
      <c r="EZM616" s="175"/>
      <c r="EZN616" s="175"/>
      <c r="EZO616" s="175"/>
      <c r="EZP616" s="175"/>
      <c r="EZQ616" s="175"/>
      <c r="EZR616" s="175"/>
      <c r="EZS616" s="175"/>
      <c r="EZT616" s="175"/>
      <c r="EZU616" s="175"/>
      <c r="EZV616" s="175"/>
      <c r="EZW616" s="175"/>
      <c r="EZX616" s="175"/>
      <c r="EZY616" s="175"/>
      <c r="EZZ616" s="175"/>
      <c r="FAA616" s="175"/>
      <c r="FAB616" s="175"/>
      <c r="FAC616" s="175"/>
      <c r="FAD616" s="175"/>
      <c r="FAE616" s="175"/>
      <c r="FAF616" s="175"/>
      <c r="FAG616" s="175"/>
      <c r="FAH616" s="175"/>
      <c r="FAI616" s="175"/>
      <c r="FAJ616" s="175"/>
      <c r="FAK616" s="175"/>
      <c r="FAL616" s="175"/>
      <c r="FAM616" s="175"/>
      <c r="FAN616" s="175"/>
      <c r="FAO616" s="175"/>
      <c r="FAP616" s="175"/>
      <c r="FAQ616" s="175"/>
      <c r="FAR616" s="175"/>
      <c r="FAS616" s="175"/>
      <c r="FAT616" s="175"/>
      <c r="FAU616" s="175"/>
      <c r="FAV616" s="175"/>
      <c r="FAW616" s="175"/>
      <c r="FAX616" s="175"/>
      <c r="FAY616" s="175"/>
      <c r="FAZ616" s="175"/>
      <c r="FBA616" s="175"/>
      <c r="FBB616" s="175"/>
      <c r="FBC616" s="175"/>
      <c r="FBD616" s="175"/>
      <c r="FBE616" s="175"/>
      <c r="FBF616" s="175"/>
      <c r="FBG616" s="175"/>
      <c r="FBH616" s="175"/>
      <c r="FBI616" s="175"/>
      <c r="FBJ616" s="175"/>
      <c r="FBK616" s="175"/>
      <c r="FBL616" s="175"/>
      <c r="FBM616" s="175"/>
      <c r="FBN616" s="175"/>
      <c r="FBO616" s="175"/>
      <c r="FBP616" s="175"/>
      <c r="FBQ616" s="175"/>
      <c r="FBR616" s="175"/>
      <c r="FBS616" s="175"/>
      <c r="FBT616" s="175"/>
      <c r="FBU616" s="175"/>
      <c r="FBV616" s="175"/>
      <c r="FBW616" s="175"/>
      <c r="FBX616" s="175"/>
      <c r="FBY616" s="175"/>
      <c r="FBZ616" s="175"/>
      <c r="FCA616" s="175"/>
      <c r="FCB616" s="175"/>
      <c r="FCC616" s="175"/>
      <c r="FCD616" s="175"/>
      <c r="FCE616" s="175"/>
      <c r="FCF616" s="175"/>
      <c r="FCG616" s="175"/>
      <c r="FCH616" s="175"/>
      <c r="FCI616" s="175"/>
      <c r="FCJ616" s="175"/>
      <c r="FCK616" s="175"/>
      <c r="FCL616" s="175"/>
      <c r="FCM616" s="175"/>
      <c r="FCN616" s="175"/>
      <c r="FCO616" s="175"/>
      <c r="FCP616" s="175"/>
      <c r="FCQ616" s="175"/>
      <c r="FCR616" s="175"/>
      <c r="FCS616" s="175"/>
      <c r="FCT616" s="175"/>
      <c r="FCU616" s="175"/>
      <c r="FCV616" s="175"/>
      <c r="FCW616" s="175"/>
      <c r="FCX616" s="175"/>
      <c r="FCY616" s="175"/>
      <c r="FCZ616" s="175"/>
      <c r="FDA616" s="175"/>
      <c r="FDB616" s="175"/>
      <c r="FDC616" s="175"/>
      <c r="FDD616" s="175"/>
      <c r="FDE616" s="175"/>
      <c r="FDF616" s="175"/>
      <c r="FDG616" s="175"/>
      <c r="FDH616" s="175"/>
      <c r="FDI616" s="175"/>
      <c r="FDJ616" s="175"/>
      <c r="FDK616" s="175"/>
      <c r="FDL616" s="175"/>
      <c r="FDM616" s="175"/>
      <c r="FDN616" s="175"/>
      <c r="FDO616" s="175"/>
      <c r="FDP616" s="175"/>
      <c r="FDQ616" s="175"/>
      <c r="FDR616" s="175"/>
      <c r="FDS616" s="175"/>
      <c r="FDT616" s="175"/>
      <c r="FDU616" s="175"/>
      <c r="FDV616" s="175"/>
      <c r="FDW616" s="175"/>
      <c r="FDX616" s="175"/>
      <c r="FDY616" s="175"/>
      <c r="FDZ616" s="175"/>
      <c r="FEA616" s="175"/>
      <c r="FEB616" s="175"/>
      <c r="FEC616" s="175"/>
      <c r="FED616" s="175"/>
      <c r="FEE616" s="175"/>
      <c r="FEF616" s="175"/>
      <c r="FEG616" s="175"/>
      <c r="FEH616" s="175"/>
      <c r="FEI616" s="175"/>
      <c r="FEJ616" s="175"/>
      <c r="FEK616" s="175"/>
      <c r="FEL616" s="175"/>
      <c r="FEM616" s="175"/>
      <c r="FEN616" s="175"/>
      <c r="FEO616" s="175"/>
      <c r="FEP616" s="175"/>
      <c r="FEQ616" s="175"/>
      <c r="FER616" s="175"/>
      <c r="FES616" s="175"/>
      <c r="FET616" s="175"/>
      <c r="FEU616" s="175"/>
      <c r="FEV616" s="175"/>
      <c r="FEW616" s="175"/>
      <c r="FEX616" s="175"/>
      <c r="FEY616" s="175"/>
      <c r="FEZ616" s="175"/>
      <c r="FFA616" s="175"/>
      <c r="FFB616" s="175"/>
      <c r="FFC616" s="175"/>
      <c r="FFD616" s="175"/>
      <c r="FFE616" s="175"/>
      <c r="FFF616" s="175"/>
      <c r="FFG616" s="175"/>
      <c r="FFH616" s="175"/>
      <c r="FFI616" s="175"/>
      <c r="FFJ616" s="175"/>
      <c r="FFK616" s="175"/>
      <c r="FFL616" s="175"/>
      <c r="FFM616" s="175"/>
      <c r="FFN616" s="175"/>
      <c r="FFO616" s="175"/>
      <c r="FFP616" s="175"/>
      <c r="FFQ616" s="175"/>
      <c r="FFR616" s="175"/>
      <c r="FFS616" s="175"/>
      <c r="FFT616" s="175"/>
      <c r="FFU616" s="175"/>
      <c r="FFV616" s="175"/>
      <c r="FFW616" s="175"/>
      <c r="FFX616" s="175"/>
      <c r="FFY616" s="175"/>
      <c r="FFZ616" s="175"/>
      <c r="FGA616" s="175"/>
      <c r="FGB616" s="175"/>
      <c r="FGC616" s="175"/>
      <c r="FGD616" s="175"/>
      <c r="FGE616" s="175"/>
      <c r="FGF616" s="175"/>
      <c r="FGG616" s="175"/>
      <c r="FGH616" s="175"/>
      <c r="FGI616" s="175"/>
      <c r="FGJ616" s="175"/>
      <c r="FGK616" s="175"/>
      <c r="FGL616" s="175"/>
      <c r="FGM616" s="175"/>
      <c r="FGN616" s="175"/>
      <c r="FGO616" s="175"/>
      <c r="FGP616" s="175"/>
      <c r="FGQ616" s="175"/>
      <c r="FGR616" s="175"/>
      <c r="FGS616" s="175"/>
      <c r="FGT616" s="175"/>
      <c r="FGU616" s="175"/>
      <c r="FGV616" s="175"/>
      <c r="FGW616" s="175"/>
      <c r="FGX616" s="175"/>
      <c r="FGY616" s="175"/>
      <c r="FGZ616" s="175"/>
      <c r="FHA616" s="175"/>
      <c r="FHB616" s="175"/>
      <c r="FHC616" s="175"/>
      <c r="FHD616" s="175"/>
      <c r="FHE616" s="175"/>
      <c r="FHF616" s="175"/>
      <c r="FHG616" s="175"/>
      <c r="FHH616" s="175"/>
      <c r="FHI616" s="175"/>
      <c r="FHJ616" s="175"/>
      <c r="FHK616" s="175"/>
      <c r="FHL616" s="175"/>
      <c r="FHM616" s="175"/>
      <c r="FHN616" s="175"/>
      <c r="FHO616" s="175"/>
      <c r="FHP616" s="175"/>
      <c r="FHQ616" s="175"/>
      <c r="FHR616" s="175"/>
      <c r="FHS616" s="175"/>
      <c r="FHT616" s="175"/>
      <c r="FHU616" s="175"/>
      <c r="FHV616" s="175"/>
      <c r="FHW616" s="175"/>
      <c r="FHX616" s="175"/>
      <c r="FHY616" s="175"/>
      <c r="FHZ616" s="175"/>
      <c r="FIA616" s="175"/>
      <c r="FIB616" s="175"/>
      <c r="FIC616" s="175"/>
      <c r="FID616" s="175"/>
      <c r="FIE616" s="175"/>
      <c r="FIF616" s="175"/>
      <c r="FIG616" s="175"/>
      <c r="FIH616" s="175"/>
      <c r="FII616" s="175"/>
      <c r="FIJ616" s="175"/>
      <c r="FIK616" s="175"/>
      <c r="FIL616" s="175"/>
      <c r="FIM616" s="175"/>
      <c r="FIN616" s="175"/>
      <c r="FIO616" s="175"/>
      <c r="FIP616" s="175"/>
      <c r="FIQ616" s="175"/>
      <c r="FIR616" s="175"/>
      <c r="FIS616" s="175"/>
      <c r="FIT616" s="175"/>
      <c r="FIU616" s="175"/>
      <c r="FIV616" s="175"/>
      <c r="FIW616" s="175"/>
      <c r="FIX616" s="175"/>
      <c r="FIY616" s="175"/>
      <c r="FIZ616" s="175"/>
      <c r="FJA616" s="175"/>
      <c r="FJB616" s="175"/>
      <c r="FJC616" s="175"/>
      <c r="FJD616" s="175"/>
      <c r="FJE616" s="175"/>
      <c r="FJF616" s="175"/>
      <c r="FJG616" s="175"/>
      <c r="FJH616" s="175"/>
      <c r="FJI616" s="175"/>
      <c r="FJJ616" s="175"/>
      <c r="FJK616" s="175"/>
      <c r="FJL616" s="175"/>
      <c r="FJM616" s="175"/>
      <c r="FJN616" s="175"/>
      <c r="FJO616" s="175"/>
      <c r="FJP616" s="175"/>
      <c r="FJQ616" s="175"/>
      <c r="FJR616" s="175"/>
      <c r="FJS616" s="175"/>
      <c r="FJT616" s="175"/>
      <c r="FJU616" s="175"/>
      <c r="FJV616" s="175"/>
      <c r="FJW616" s="175"/>
      <c r="FJX616" s="175"/>
      <c r="FJY616" s="175"/>
      <c r="FJZ616" s="175"/>
      <c r="FKA616" s="175"/>
      <c r="FKB616" s="175"/>
      <c r="FKC616" s="175"/>
      <c r="FKD616" s="175"/>
      <c r="FKE616" s="175"/>
      <c r="FKF616" s="175"/>
      <c r="FKG616" s="175"/>
      <c r="FKH616" s="175"/>
      <c r="FKI616" s="175"/>
      <c r="FKJ616" s="175"/>
      <c r="FKK616" s="175"/>
      <c r="FKL616" s="175"/>
      <c r="FKM616" s="175"/>
      <c r="FKN616" s="175"/>
      <c r="FKO616" s="175"/>
      <c r="FKP616" s="175"/>
      <c r="FKQ616" s="175"/>
      <c r="FKR616" s="175"/>
      <c r="FKS616" s="175"/>
      <c r="FKT616" s="175"/>
      <c r="FKU616" s="175"/>
      <c r="FKV616" s="175"/>
      <c r="FKW616" s="175"/>
      <c r="FKX616" s="175"/>
      <c r="FKY616" s="175"/>
      <c r="FKZ616" s="175"/>
      <c r="FLA616" s="175"/>
      <c r="FLB616" s="175"/>
      <c r="FLC616" s="175"/>
      <c r="FLD616" s="175"/>
      <c r="FLE616" s="175"/>
      <c r="FLF616" s="175"/>
      <c r="FLG616" s="175"/>
      <c r="FLH616" s="175"/>
      <c r="FLI616" s="175"/>
      <c r="FLJ616" s="175"/>
      <c r="FLK616" s="175"/>
      <c r="FLL616" s="175"/>
      <c r="FLM616" s="175"/>
      <c r="FLN616" s="175"/>
      <c r="FLO616" s="175"/>
      <c r="FLP616" s="175"/>
      <c r="FLQ616" s="175"/>
      <c r="FLR616" s="175"/>
      <c r="FLS616" s="175"/>
      <c r="FLT616" s="175"/>
      <c r="FLU616" s="175"/>
      <c r="FLV616" s="175"/>
      <c r="FLW616" s="175"/>
      <c r="FLX616" s="175"/>
      <c r="FLY616" s="175"/>
      <c r="FLZ616" s="175"/>
      <c r="FMA616" s="175"/>
      <c r="FMB616" s="175"/>
      <c r="FMC616" s="175"/>
      <c r="FMD616" s="175"/>
      <c r="FME616" s="175"/>
      <c r="FMF616" s="175"/>
      <c r="FMG616" s="175"/>
      <c r="FMH616" s="175"/>
      <c r="FMI616" s="175"/>
      <c r="FMJ616" s="175"/>
      <c r="FMK616" s="175"/>
      <c r="FML616" s="175"/>
      <c r="FMM616" s="175"/>
      <c r="FMN616" s="175"/>
      <c r="FMO616" s="175"/>
      <c r="FMP616" s="175"/>
      <c r="FMQ616" s="175"/>
      <c r="FMR616" s="175"/>
      <c r="FMS616" s="175"/>
      <c r="FMT616" s="175"/>
      <c r="FMU616" s="175"/>
      <c r="FMV616" s="175"/>
      <c r="FMW616" s="175"/>
      <c r="FMX616" s="175"/>
      <c r="FMY616" s="175"/>
      <c r="FMZ616" s="175"/>
      <c r="FNA616" s="175"/>
      <c r="FNB616" s="175"/>
      <c r="FNC616" s="175"/>
      <c r="FND616" s="175"/>
      <c r="FNE616" s="175"/>
      <c r="FNF616" s="175"/>
      <c r="FNG616" s="175"/>
      <c r="FNH616" s="175"/>
      <c r="FNI616" s="175"/>
      <c r="FNJ616" s="175"/>
      <c r="FNK616" s="175"/>
      <c r="FNL616" s="175"/>
      <c r="FNM616" s="175"/>
      <c r="FNN616" s="175"/>
      <c r="FNO616" s="175"/>
      <c r="FNP616" s="175"/>
      <c r="FNQ616" s="175"/>
      <c r="FNR616" s="175"/>
      <c r="FNS616" s="175"/>
      <c r="FNT616" s="175"/>
      <c r="FNU616" s="175"/>
      <c r="FNV616" s="175"/>
      <c r="FNW616" s="175"/>
      <c r="FNX616" s="175"/>
      <c r="FNY616" s="175"/>
      <c r="FNZ616" s="175"/>
      <c r="FOA616" s="175"/>
      <c r="FOB616" s="175"/>
      <c r="FOC616" s="175"/>
      <c r="FOD616" s="175"/>
      <c r="FOE616" s="175"/>
      <c r="FOF616" s="175"/>
      <c r="FOG616" s="175"/>
      <c r="FOH616" s="175"/>
      <c r="FOI616" s="175"/>
      <c r="FOJ616" s="175"/>
      <c r="FOK616" s="175"/>
      <c r="FOL616" s="175"/>
      <c r="FOM616" s="175"/>
      <c r="FON616" s="175"/>
      <c r="FOO616" s="175"/>
      <c r="FOP616" s="175"/>
      <c r="FOQ616" s="175"/>
      <c r="FOR616" s="175"/>
      <c r="FOS616" s="175"/>
      <c r="FOT616" s="175"/>
      <c r="FOU616" s="175"/>
      <c r="FOV616" s="175"/>
      <c r="FOW616" s="175"/>
      <c r="FOX616" s="175"/>
      <c r="FOY616" s="175"/>
      <c r="FOZ616" s="175"/>
      <c r="FPA616" s="175"/>
      <c r="FPB616" s="175"/>
      <c r="FPC616" s="175"/>
      <c r="FPD616" s="175"/>
      <c r="FPE616" s="175"/>
      <c r="FPF616" s="175"/>
      <c r="FPG616" s="175"/>
      <c r="FPH616" s="175"/>
      <c r="FPI616" s="175"/>
      <c r="FPJ616" s="175"/>
      <c r="FPK616" s="175"/>
      <c r="FPL616" s="175"/>
      <c r="FPM616" s="175"/>
      <c r="FPN616" s="175"/>
      <c r="FPO616" s="175"/>
      <c r="FPP616" s="175"/>
      <c r="FPQ616" s="175"/>
      <c r="FPR616" s="175"/>
      <c r="FPS616" s="175"/>
      <c r="FPT616" s="175"/>
      <c r="FPU616" s="175"/>
      <c r="FPV616" s="175"/>
      <c r="FPW616" s="175"/>
      <c r="FPX616" s="175"/>
      <c r="FPY616" s="175"/>
      <c r="FPZ616" s="175"/>
      <c r="FQA616" s="175"/>
      <c r="FQB616" s="175"/>
      <c r="FQC616" s="175"/>
      <c r="FQD616" s="175"/>
      <c r="FQE616" s="175"/>
      <c r="FQF616" s="175"/>
      <c r="FQG616" s="175"/>
      <c r="FQH616" s="175"/>
      <c r="FQI616" s="175"/>
      <c r="FQJ616" s="175"/>
      <c r="FQK616" s="175"/>
      <c r="FQL616" s="175"/>
      <c r="FQM616" s="175"/>
      <c r="FQN616" s="175"/>
      <c r="FQO616" s="175"/>
      <c r="FQP616" s="175"/>
      <c r="FQQ616" s="175"/>
      <c r="FQR616" s="175"/>
      <c r="FQS616" s="175"/>
      <c r="FQT616" s="175"/>
      <c r="FQU616" s="175"/>
      <c r="FQV616" s="175"/>
      <c r="FQW616" s="175"/>
      <c r="FQX616" s="175"/>
      <c r="FQY616" s="175"/>
      <c r="FQZ616" s="175"/>
      <c r="FRA616" s="175"/>
      <c r="FRB616" s="175"/>
      <c r="FRC616" s="175"/>
      <c r="FRD616" s="175"/>
      <c r="FRE616" s="175"/>
      <c r="FRF616" s="175"/>
      <c r="FRG616" s="175"/>
      <c r="FRH616" s="175"/>
      <c r="FRI616" s="175"/>
      <c r="FRJ616" s="175"/>
      <c r="FRK616" s="175"/>
      <c r="FRL616" s="175"/>
      <c r="FRM616" s="175"/>
      <c r="FRN616" s="175"/>
      <c r="FRO616" s="175"/>
      <c r="FRP616" s="175"/>
      <c r="FRQ616" s="175"/>
      <c r="FRR616" s="175"/>
      <c r="FRS616" s="175"/>
      <c r="FRT616" s="175"/>
      <c r="FRU616" s="175"/>
      <c r="FRV616" s="175"/>
      <c r="FRW616" s="175"/>
      <c r="FRX616" s="175"/>
      <c r="FRY616" s="175"/>
      <c r="FRZ616" s="175"/>
      <c r="FSA616" s="175"/>
      <c r="FSB616" s="175"/>
      <c r="FSC616" s="175"/>
      <c r="FSD616" s="175"/>
      <c r="FSE616" s="175"/>
      <c r="FSF616" s="175"/>
      <c r="FSG616" s="175"/>
      <c r="FSH616" s="175"/>
      <c r="FSI616" s="175"/>
      <c r="FSJ616" s="175"/>
      <c r="FSK616" s="175"/>
      <c r="FSL616" s="175"/>
      <c r="FSM616" s="175"/>
      <c r="FSN616" s="175"/>
      <c r="FSO616" s="175"/>
      <c r="FSP616" s="175"/>
      <c r="FSQ616" s="175"/>
      <c r="FSR616" s="175"/>
      <c r="FSS616" s="175"/>
      <c r="FST616" s="175"/>
      <c r="FSU616" s="175"/>
      <c r="FSV616" s="175"/>
      <c r="FSW616" s="175"/>
      <c r="FSX616" s="175"/>
      <c r="FSY616" s="175"/>
      <c r="FSZ616" s="175"/>
      <c r="FTA616" s="175"/>
      <c r="FTB616" s="175"/>
      <c r="FTC616" s="175"/>
      <c r="FTD616" s="175"/>
      <c r="FTE616" s="175"/>
      <c r="FTF616" s="175"/>
      <c r="FTG616" s="175"/>
      <c r="FTH616" s="175"/>
      <c r="FTI616" s="175"/>
      <c r="FTJ616" s="175"/>
      <c r="FTK616" s="175"/>
      <c r="FTL616" s="175"/>
      <c r="FTM616" s="175"/>
      <c r="FTN616" s="175"/>
      <c r="FTO616" s="175"/>
      <c r="FTP616" s="175"/>
      <c r="FTQ616" s="175"/>
      <c r="FTR616" s="175"/>
      <c r="FTS616" s="175"/>
      <c r="FTT616" s="175"/>
      <c r="FTU616" s="175"/>
      <c r="FTV616" s="175"/>
      <c r="FTW616" s="175"/>
      <c r="FTX616" s="175"/>
      <c r="FTY616" s="175"/>
      <c r="FTZ616" s="175"/>
      <c r="FUA616" s="175"/>
      <c r="FUB616" s="175"/>
      <c r="FUC616" s="175"/>
      <c r="FUD616" s="175"/>
      <c r="FUE616" s="175"/>
      <c r="FUF616" s="175"/>
      <c r="FUG616" s="175"/>
      <c r="FUH616" s="175"/>
      <c r="FUI616" s="175"/>
      <c r="FUJ616" s="175"/>
      <c r="FUK616" s="175"/>
      <c r="FUL616" s="175"/>
      <c r="FUM616" s="175"/>
      <c r="FUN616" s="175"/>
      <c r="FUO616" s="175"/>
      <c r="FUP616" s="175"/>
      <c r="FUQ616" s="175"/>
      <c r="FUR616" s="175"/>
      <c r="FUS616" s="175"/>
      <c r="FUT616" s="175"/>
      <c r="FUU616" s="175"/>
      <c r="FUV616" s="175"/>
      <c r="FUW616" s="175"/>
      <c r="FUX616" s="175"/>
      <c r="FUY616" s="175"/>
      <c r="FUZ616" s="175"/>
      <c r="FVA616" s="175"/>
      <c r="FVB616" s="175"/>
      <c r="FVC616" s="175"/>
      <c r="FVD616" s="175"/>
      <c r="FVE616" s="175"/>
      <c r="FVF616" s="175"/>
      <c r="FVG616" s="175"/>
      <c r="FVH616" s="175"/>
      <c r="FVI616" s="175"/>
      <c r="FVJ616" s="175"/>
      <c r="FVK616" s="175"/>
      <c r="FVL616" s="175"/>
      <c r="FVM616" s="175"/>
      <c r="FVN616" s="175"/>
      <c r="FVO616" s="175"/>
      <c r="FVP616" s="175"/>
      <c r="FVQ616" s="175"/>
      <c r="FVR616" s="175"/>
      <c r="FVS616" s="175"/>
      <c r="FVT616" s="175"/>
      <c r="FVU616" s="175"/>
      <c r="FVV616" s="175"/>
      <c r="FVW616" s="175"/>
      <c r="FVX616" s="175"/>
      <c r="FVY616" s="175"/>
      <c r="FVZ616" s="175"/>
      <c r="FWA616" s="175"/>
      <c r="FWB616" s="175"/>
      <c r="FWC616" s="175"/>
      <c r="FWD616" s="175"/>
      <c r="FWE616" s="175"/>
      <c r="FWF616" s="175"/>
      <c r="FWG616" s="175"/>
      <c r="FWH616" s="175"/>
      <c r="FWI616" s="175"/>
      <c r="FWJ616" s="175"/>
      <c r="FWK616" s="175"/>
      <c r="FWL616" s="175"/>
      <c r="FWM616" s="175"/>
      <c r="FWN616" s="175"/>
      <c r="FWO616" s="175"/>
      <c r="FWP616" s="175"/>
      <c r="FWQ616" s="175"/>
      <c r="FWR616" s="175"/>
      <c r="FWS616" s="175"/>
      <c r="FWT616" s="175"/>
      <c r="FWU616" s="175"/>
      <c r="FWV616" s="175"/>
      <c r="FWW616" s="175"/>
      <c r="FWX616" s="175"/>
      <c r="FWY616" s="175"/>
      <c r="FWZ616" s="175"/>
      <c r="FXA616" s="175"/>
      <c r="FXB616" s="175"/>
      <c r="FXC616" s="175"/>
      <c r="FXD616" s="175"/>
      <c r="FXE616" s="175"/>
      <c r="FXF616" s="175"/>
      <c r="FXG616" s="175"/>
      <c r="FXH616" s="175"/>
      <c r="FXI616" s="175"/>
      <c r="FXJ616" s="175"/>
      <c r="FXK616" s="175"/>
      <c r="FXL616" s="175"/>
      <c r="FXM616" s="175"/>
      <c r="FXN616" s="175"/>
      <c r="FXO616" s="175"/>
      <c r="FXP616" s="175"/>
      <c r="FXQ616" s="175"/>
      <c r="FXR616" s="175"/>
      <c r="FXS616" s="175"/>
      <c r="FXT616" s="175"/>
      <c r="FXU616" s="175"/>
      <c r="FXV616" s="175"/>
      <c r="FXW616" s="175"/>
      <c r="FXX616" s="175"/>
      <c r="FXY616" s="175"/>
      <c r="FXZ616" s="175"/>
      <c r="FYA616" s="175"/>
      <c r="FYB616" s="175"/>
      <c r="FYC616" s="175"/>
      <c r="FYD616" s="175"/>
      <c r="FYE616" s="175"/>
      <c r="FYF616" s="175"/>
      <c r="FYG616" s="175"/>
      <c r="FYH616" s="175"/>
      <c r="FYI616" s="175"/>
      <c r="FYJ616" s="175"/>
      <c r="FYK616" s="175"/>
      <c r="FYL616" s="175"/>
      <c r="FYM616" s="175"/>
      <c r="FYN616" s="175"/>
      <c r="FYO616" s="175"/>
      <c r="FYP616" s="175"/>
      <c r="FYQ616" s="175"/>
      <c r="FYR616" s="175"/>
      <c r="FYS616" s="175"/>
      <c r="FYT616" s="175"/>
      <c r="FYU616" s="175"/>
      <c r="FYV616" s="175"/>
      <c r="FYW616" s="175"/>
      <c r="FYX616" s="175"/>
      <c r="FYY616" s="175"/>
      <c r="FYZ616" s="175"/>
      <c r="FZA616" s="175"/>
      <c r="FZB616" s="175"/>
      <c r="FZC616" s="175"/>
      <c r="FZD616" s="175"/>
      <c r="FZE616" s="175"/>
      <c r="FZF616" s="175"/>
      <c r="FZG616" s="175"/>
      <c r="FZH616" s="175"/>
      <c r="FZI616" s="175"/>
      <c r="FZJ616" s="175"/>
      <c r="FZK616" s="175"/>
      <c r="FZL616" s="175"/>
      <c r="FZM616" s="175"/>
      <c r="FZN616" s="175"/>
      <c r="FZO616" s="175"/>
      <c r="FZP616" s="175"/>
      <c r="FZQ616" s="175"/>
      <c r="FZR616" s="175"/>
      <c r="FZS616" s="175"/>
      <c r="FZT616" s="175"/>
      <c r="FZU616" s="175"/>
      <c r="FZV616" s="175"/>
      <c r="FZW616" s="175"/>
      <c r="FZX616" s="175"/>
      <c r="FZY616" s="175"/>
      <c r="FZZ616" s="175"/>
      <c r="GAA616" s="175"/>
      <c r="GAB616" s="175"/>
      <c r="GAC616" s="175"/>
      <c r="GAD616" s="175"/>
      <c r="GAE616" s="175"/>
      <c r="GAF616" s="175"/>
      <c r="GAG616" s="175"/>
      <c r="GAH616" s="175"/>
      <c r="GAI616" s="175"/>
      <c r="GAJ616" s="175"/>
      <c r="GAK616" s="175"/>
      <c r="GAL616" s="175"/>
      <c r="GAM616" s="175"/>
      <c r="GAN616" s="175"/>
      <c r="GAO616" s="175"/>
      <c r="GAP616" s="175"/>
      <c r="GAQ616" s="175"/>
      <c r="GAR616" s="175"/>
      <c r="GAS616" s="175"/>
      <c r="GAT616" s="175"/>
      <c r="GAU616" s="175"/>
      <c r="GAV616" s="175"/>
      <c r="GAW616" s="175"/>
      <c r="GAX616" s="175"/>
      <c r="GAY616" s="175"/>
      <c r="GAZ616" s="175"/>
      <c r="GBA616" s="175"/>
      <c r="GBB616" s="175"/>
      <c r="GBC616" s="175"/>
      <c r="GBD616" s="175"/>
      <c r="GBE616" s="175"/>
      <c r="GBF616" s="175"/>
      <c r="GBG616" s="175"/>
      <c r="GBH616" s="175"/>
      <c r="GBI616" s="175"/>
      <c r="GBJ616" s="175"/>
      <c r="GBK616" s="175"/>
      <c r="GBL616" s="175"/>
      <c r="GBM616" s="175"/>
      <c r="GBN616" s="175"/>
      <c r="GBO616" s="175"/>
      <c r="GBP616" s="175"/>
      <c r="GBQ616" s="175"/>
      <c r="GBR616" s="175"/>
      <c r="GBS616" s="175"/>
      <c r="GBT616" s="175"/>
      <c r="GBU616" s="175"/>
      <c r="GBV616" s="175"/>
      <c r="GBW616" s="175"/>
      <c r="GBX616" s="175"/>
      <c r="GBY616" s="175"/>
      <c r="GBZ616" s="175"/>
      <c r="GCA616" s="175"/>
      <c r="GCB616" s="175"/>
      <c r="GCC616" s="175"/>
      <c r="GCD616" s="175"/>
      <c r="GCE616" s="175"/>
      <c r="GCF616" s="175"/>
      <c r="GCG616" s="175"/>
      <c r="GCH616" s="175"/>
      <c r="GCI616" s="175"/>
      <c r="GCJ616" s="175"/>
      <c r="GCK616" s="175"/>
      <c r="GCL616" s="175"/>
      <c r="GCM616" s="175"/>
      <c r="GCN616" s="175"/>
      <c r="GCO616" s="175"/>
      <c r="GCP616" s="175"/>
      <c r="GCQ616" s="175"/>
      <c r="GCR616" s="175"/>
      <c r="GCS616" s="175"/>
      <c r="GCT616" s="175"/>
      <c r="GCU616" s="175"/>
      <c r="GCV616" s="175"/>
      <c r="GCW616" s="175"/>
      <c r="GCX616" s="175"/>
      <c r="GCY616" s="175"/>
      <c r="GCZ616" s="175"/>
      <c r="GDA616" s="175"/>
      <c r="GDB616" s="175"/>
      <c r="GDC616" s="175"/>
      <c r="GDD616" s="175"/>
      <c r="GDE616" s="175"/>
      <c r="GDF616" s="175"/>
      <c r="GDG616" s="175"/>
      <c r="GDH616" s="175"/>
      <c r="GDI616" s="175"/>
      <c r="GDJ616" s="175"/>
      <c r="GDK616" s="175"/>
      <c r="GDL616" s="175"/>
      <c r="GDM616" s="175"/>
      <c r="GDN616" s="175"/>
      <c r="GDO616" s="175"/>
      <c r="GDP616" s="175"/>
      <c r="GDQ616" s="175"/>
      <c r="GDR616" s="175"/>
      <c r="GDS616" s="175"/>
      <c r="GDT616" s="175"/>
      <c r="GDU616" s="175"/>
      <c r="GDV616" s="175"/>
      <c r="GDW616" s="175"/>
      <c r="GDX616" s="175"/>
      <c r="GDY616" s="175"/>
      <c r="GDZ616" s="175"/>
      <c r="GEA616" s="175"/>
      <c r="GEB616" s="175"/>
      <c r="GEC616" s="175"/>
      <c r="GED616" s="175"/>
      <c r="GEE616" s="175"/>
      <c r="GEF616" s="175"/>
      <c r="GEG616" s="175"/>
      <c r="GEH616" s="175"/>
      <c r="GEI616" s="175"/>
      <c r="GEJ616" s="175"/>
      <c r="GEK616" s="175"/>
      <c r="GEL616" s="175"/>
      <c r="GEM616" s="175"/>
      <c r="GEN616" s="175"/>
      <c r="GEO616" s="175"/>
      <c r="GEP616" s="175"/>
      <c r="GEQ616" s="175"/>
      <c r="GER616" s="175"/>
      <c r="GES616" s="175"/>
      <c r="GET616" s="175"/>
      <c r="GEU616" s="175"/>
      <c r="GEV616" s="175"/>
      <c r="GEW616" s="175"/>
      <c r="GEX616" s="175"/>
      <c r="GEY616" s="175"/>
      <c r="GEZ616" s="175"/>
      <c r="GFA616" s="175"/>
      <c r="GFB616" s="175"/>
      <c r="GFC616" s="175"/>
      <c r="GFD616" s="175"/>
      <c r="GFE616" s="175"/>
      <c r="GFF616" s="175"/>
      <c r="GFG616" s="175"/>
      <c r="GFH616" s="175"/>
      <c r="GFI616" s="175"/>
      <c r="GFJ616" s="175"/>
      <c r="GFK616" s="175"/>
      <c r="GFL616" s="175"/>
      <c r="GFM616" s="175"/>
      <c r="GFN616" s="175"/>
      <c r="GFO616" s="175"/>
      <c r="GFP616" s="175"/>
      <c r="GFQ616" s="175"/>
      <c r="GFR616" s="175"/>
      <c r="GFS616" s="175"/>
      <c r="GFT616" s="175"/>
      <c r="GFU616" s="175"/>
      <c r="GFV616" s="175"/>
      <c r="GFW616" s="175"/>
      <c r="GFX616" s="175"/>
      <c r="GFY616" s="175"/>
      <c r="GFZ616" s="175"/>
      <c r="GGA616" s="175"/>
      <c r="GGB616" s="175"/>
      <c r="GGC616" s="175"/>
      <c r="GGD616" s="175"/>
      <c r="GGE616" s="175"/>
      <c r="GGF616" s="175"/>
      <c r="GGG616" s="175"/>
      <c r="GGH616" s="175"/>
      <c r="GGI616" s="175"/>
      <c r="GGJ616" s="175"/>
      <c r="GGK616" s="175"/>
      <c r="GGL616" s="175"/>
      <c r="GGM616" s="175"/>
      <c r="GGN616" s="175"/>
      <c r="GGO616" s="175"/>
      <c r="GGP616" s="175"/>
      <c r="GGQ616" s="175"/>
      <c r="GGR616" s="175"/>
      <c r="GGS616" s="175"/>
      <c r="GGT616" s="175"/>
      <c r="GGU616" s="175"/>
      <c r="GGV616" s="175"/>
      <c r="GGW616" s="175"/>
      <c r="GGX616" s="175"/>
      <c r="GGY616" s="175"/>
      <c r="GGZ616" s="175"/>
      <c r="GHA616" s="175"/>
      <c r="GHB616" s="175"/>
      <c r="GHC616" s="175"/>
      <c r="GHD616" s="175"/>
      <c r="GHE616" s="175"/>
      <c r="GHF616" s="175"/>
      <c r="GHG616" s="175"/>
      <c r="GHH616" s="175"/>
      <c r="GHI616" s="175"/>
      <c r="GHJ616" s="175"/>
      <c r="GHK616" s="175"/>
      <c r="GHL616" s="175"/>
      <c r="GHM616" s="175"/>
      <c r="GHN616" s="175"/>
      <c r="GHO616" s="175"/>
      <c r="GHP616" s="175"/>
      <c r="GHQ616" s="175"/>
      <c r="GHR616" s="175"/>
      <c r="GHS616" s="175"/>
      <c r="GHT616" s="175"/>
      <c r="GHU616" s="175"/>
      <c r="GHV616" s="175"/>
      <c r="GHW616" s="175"/>
      <c r="GHX616" s="175"/>
      <c r="GHY616" s="175"/>
      <c r="GHZ616" s="175"/>
      <c r="GIA616" s="175"/>
      <c r="GIB616" s="175"/>
      <c r="GIC616" s="175"/>
      <c r="GID616" s="175"/>
      <c r="GIE616" s="175"/>
      <c r="GIF616" s="175"/>
      <c r="GIG616" s="175"/>
      <c r="GIH616" s="175"/>
      <c r="GII616" s="175"/>
      <c r="GIJ616" s="175"/>
      <c r="GIK616" s="175"/>
      <c r="GIL616" s="175"/>
      <c r="GIM616" s="175"/>
      <c r="GIN616" s="175"/>
      <c r="GIO616" s="175"/>
      <c r="GIP616" s="175"/>
      <c r="GIQ616" s="175"/>
      <c r="GIR616" s="175"/>
      <c r="GIS616" s="175"/>
      <c r="GIT616" s="175"/>
      <c r="GIU616" s="175"/>
      <c r="GIV616" s="175"/>
      <c r="GIW616" s="175"/>
      <c r="GIX616" s="175"/>
      <c r="GIY616" s="175"/>
      <c r="GIZ616" s="175"/>
      <c r="GJA616" s="175"/>
      <c r="GJB616" s="175"/>
      <c r="GJC616" s="175"/>
      <c r="GJD616" s="175"/>
      <c r="GJE616" s="175"/>
      <c r="GJF616" s="175"/>
      <c r="GJG616" s="175"/>
      <c r="GJH616" s="175"/>
      <c r="GJI616" s="175"/>
      <c r="GJJ616" s="175"/>
      <c r="GJK616" s="175"/>
      <c r="GJL616" s="175"/>
      <c r="GJM616" s="175"/>
      <c r="GJN616" s="175"/>
      <c r="GJO616" s="175"/>
      <c r="GJP616" s="175"/>
      <c r="GJQ616" s="175"/>
      <c r="GJR616" s="175"/>
      <c r="GJS616" s="175"/>
      <c r="GJT616" s="175"/>
      <c r="GJU616" s="175"/>
      <c r="GJV616" s="175"/>
      <c r="GJW616" s="175"/>
      <c r="GJX616" s="175"/>
      <c r="GJY616" s="175"/>
      <c r="GJZ616" s="175"/>
      <c r="GKA616" s="175"/>
      <c r="GKB616" s="175"/>
      <c r="GKC616" s="175"/>
      <c r="GKD616" s="175"/>
      <c r="GKE616" s="175"/>
      <c r="GKF616" s="175"/>
      <c r="GKG616" s="175"/>
      <c r="GKH616" s="175"/>
      <c r="GKI616" s="175"/>
      <c r="GKJ616" s="175"/>
      <c r="GKK616" s="175"/>
      <c r="GKL616" s="175"/>
      <c r="GKM616" s="175"/>
      <c r="GKN616" s="175"/>
      <c r="GKO616" s="175"/>
      <c r="GKP616" s="175"/>
      <c r="GKQ616" s="175"/>
      <c r="GKR616" s="175"/>
      <c r="GKS616" s="175"/>
      <c r="GKT616" s="175"/>
      <c r="GKU616" s="175"/>
      <c r="GKV616" s="175"/>
      <c r="GKW616" s="175"/>
      <c r="GKX616" s="175"/>
      <c r="GKY616" s="175"/>
      <c r="GKZ616" s="175"/>
      <c r="GLA616" s="175"/>
      <c r="GLB616" s="175"/>
      <c r="GLC616" s="175"/>
      <c r="GLD616" s="175"/>
      <c r="GLE616" s="175"/>
      <c r="GLF616" s="175"/>
      <c r="GLG616" s="175"/>
      <c r="GLH616" s="175"/>
      <c r="GLI616" s="175"/>
      <c r="GLJ616" s="175"/>
      <c r="GLK616" s="175"/>
      <c r="GLL616" s="175"/>
      <c r="GLM616" s="175"/>
      <c r="GLN616" s="175"/>
      <c r="GLO616" s="175"/>
      <c r="GLP616" s="175"/>
      <c r="GLQ616" s="175"/>
      <c r="GLR616" s="175"/>
      <c r="GLS616" s="175"/>
      <c r="GLT616" s="175"/>
      <c r="GLU616" s="175"/>
      <c r="GLV616" s="175"/>
      <c r="GLW616" s="175"/>
      <c r="GLX616" s="175"/>
      <c r="GLY616" s="175"/>
      <c r="GLZ616" s="175"/>
      <c r="GMA616" s="175"/>
      <c r="GMB616" s="175"/>
      <c r="GMC616" s="175"/>
      <c r="GMD616" s="175"/>
      <c r="GME616" s="175"/>
      <c r="GMF616" s="175"/>
      <c r="GMG616" s="175"/>
      <c r="GMH616" s="175"/>
      <c r="GMI616" s="175"/>
      <c r="GMJ616" s="175"/>
      <c r="GMK616" s="175"/>
      <c r="GML616" s="175"/>
      <c r="GMM616" s="175"/>
      <c r="GMN616" s="175"/>
      <c r="GMO616" s="175"/>
      <c r="GMP616" s="175"/>
      <c r="GMQ616" s="175"/>
      <c r="GMR616" s="175"/>
      <c r="GMS616" s="175"/>
      <c r="GMT616" s="175"/>
      <c r="GMU616" s="175"/>
      <c r="GMV616" s="175"/>
      <c r="GMW616" s="175"/>
      <c r="GMX616" s="175"/>
      <c r="GMY616" s="175"/>
      <c r="GMZ616" s="175"/>
      <c r="GNA616" s="175"/>
      <c r="GNB616" s="175"/>
      <c r="GNC616" s="175"/>
      <c r="GND616" s="175"/>
      <c r="GNE616" s="175"/>
      <c r="GNF616" s="175"/>
      <c r="GNG616" s="175"/>
      <c r="GNH616" s="175"/>
      <c r="GNI616" s="175"/>
      <c r="GNJ616" s="175"/>
      <c r="GNK616" s="175"/>
      <c r="GNL616" s="175"/>
      <c r="GNM616" s="175"/>
      <c r="GNN616" s="175"/>
      <c r="GNO616" s="175"/>
      <c r="GNP616" s="175"/>
      <c r="GNQ616" s="175"/>
      <c r="GNR616" s="175"/>
      <c r="GNS616" s="175"/>
      <c r="GNT616" s="175"/>
      <c r="GNU616" s="175"/>
      <c r="GNV616" s="175"/>
      <c r="GNW616" s="175"/>
      <c r="GNX616" s="175"/>
      <c r="GNY616" s="175"/>
      <c r="GNZ616" s="175"/>
      <c r="GOA616" s="175"/>
      <c r="GOB616" s="175"/>
      <c r="GOC616" s="175"/>
      <c r="GOD616" s="175"/>
      <c r="GOE616" s="175"/>
      <c r="GOF616" s="175"/>
      <c r="GOG616" s="175"/>
      <c r="GOH616" s="175"/>
      <c r="GOI616" s="175"/>
      <c r="GOJ616" s="175"/>
      <c r="GOK616" s="175"/>
      <c r="GOL616" s="175"/>
      <c r="GOM616" s="175"/>
      <c r="GON616" s="175"/>
      <c r="GOO616" s="175"/>
      <c r="GOP616" s="175"/>
      <c r="GOQ616" s="175"/>
      <c r="GOR616" s="175"/>
      <c r="GOS616" s="175"/>
      <c r="GOT616" s="175"/>
      <c r="GOU616" s="175"/>
      <c r="GOV616" s="175"/>
      <c r="GOW616" s="175"/>
      <c r="GOX616" s="175"/>
      <c r="GOY616" s="175"/>
      <c r="GOZ616" s="175"/>
      <c r="GPA616" s="175"/>
      <c r="GPB616" s="175"/>
      <c r="GPC616" s="175"/>
      <c r="GPD616" s="175"/>
      <c r="GPE616" s="175"/>
      <c r="GPF616" s="175"/>
      <c r="GPG616" s="175"/>
      <c r="GPH616" s="175"/>
      <c r="GPI616" s="175"/>
      <c r="GPJ616" s="175"/>
      <c r="GPK616" s="175"/>
      <c r="GPL616" s="175"/>
      <c r="GPM616" s="175"/>
      <c r="GPN616" s="175"/>
      <c r="GPO616" s="175"/>
      <c r="GPP616" s="175"/>
      <c r="GPQ616" s="175"/>
      <c r="GPR616" s="175"/>
      <c r="GPS616" s="175"/>
      <c r="GPT616" s="175"/>
      <c r="GPU616" s="175"/>
      <c r="GPV616" s="175"/>
      <c r="GPW616" s="175"/>
      <c r="GPX616" s="175"/>
      <c r="GPY616" s="175"/>
      <c r="GPZ616" s="175"/>
      <c r="GQA616" s="175"/>
      <c r="GQB616" s="175"/>
      <c r="GQC616" s="175"/>
      <c r="GQD616" s="175"/>
      <c r="GQE616" s="175"/>
      <c r="GQF616" s="175"/>
      <c r="GQG616" s="175"/>
      <c r="GQH616" s="175"/>
      <c r="GQI616" s="175"/>
      <c r="GQJ616" s="175"/>
      <c r="GQK616" s="175"/>
      <c r="GQL616" s="175"/>
      <c r="GQM616" s="175"/>
      <c r="GQN616" s="175"/>
      <c r="GQO616" s="175"/>
      <c r="GQP616" s="175"/>
      <c r="GQQ616" s="175"/>
      <c r="GQR616" s="175"/>
      <c r="GQS616" s="175"/>
      <c r="GQT616" s="175"/>
      <c r="GQU616" s="175"/>
      <c r="GQV616" s="175"/>
      <c r="GQW616" s="175"/>
      <c r="GQX616" s="175"/>
      <c r="GQY616" s="175"/>
      <c r="GQZ616" s="175"/>
      <c r="GRA616" s="175"/>
      <c r="GRB616" s="175"/>
      <c r="GRC616" s="175"/>
      <c r="GRD616" s="175"/>
      <c r="GRE616" s="175"/>
      <c r="GRF616" s="175"/>
      <c r="GRG616" s="175"/>
      <c r="GRH616" s="175"/>
      <c r="GRI616" s="175"/>
      <c r="GRJ616" s="175"/>
      <c r="GRK616" s="175"/>
      <c r="GRL616" s="175"/>
      <c r="GRM616" s="175"/>
      <c r="GRN616" s="175"/>
      <c r="GRO616" s="175"/>
      <c r="GRP616" s="175"/>
      <c r="GRQ616" s="175"/>
      <c r="GRR616" s="175"/>
      <c r="GRS616" s="175"/>
      <c r="GRT616" s="175"/>
      <c r="GRU616" s="175"/>
      <c r="GRV616" s="175"/>
      <c r="GRW616" s="175"/>
      <c r="GRX616" s="175"/>
      <c r="GRY616" s="175"/>
      <c r="GRZ616" s="175"/>
      <c r="GSA616" s="175"/>
      <c r="GSB616" s="175"/>
      <c r="GSC616" s="175"/>
      <c r="GSD616" s="175"/>
      <c r="GSE616" s="175"/>
      <c r="GSF616" s="175"/>
      <c r="GSG616" s="175"/>
      <c r="GSH616" s="175"/>
      <c r="GSI616" s="175"/>
      <c r="GSJ616" s="175"/>
      <c r="GSK616" s="175"/>
      <c r="GSL616" s="175"/>
      <c r="GSM616" s="175"/>
      <c r="GSN616" s="175"/>
      <c r="GSO616" s="175"/>
      <c r="GSP616" s="175"/>
      <c r="GSQ616" s="175"/>
      <c r="GSR616" s="175"/>
      <c r="GSS616" s="175"/>
      <c r="GST616" s="175"/>
      <c r="GSU616" s="175"/>
      <c r="GSV616" s="175"/>
      <c r="GSW616" s="175"/>
      <c r="GSX616" s="175"/>
      <c r="GSY616" s="175"/>
      <c r="GSZ616" s="175"/>
      <c r="GTA616" s="175"/>
      <c r="GTB616" s="175"/>
      <c r="GTC616" s="175"/>
      <c r="GTD616" s="175"/>
      <c r="GTE616" s="175"/>
      <c r="GTF616" s="175"/>
      <c r="GTG616" s="175"/>
      <c r="GTH616" s="175"/>
      <c r="GTI616" s="175"/>
      <c r="GTJ616" s="175"/>
      <c r="GTK616" s="175"/>
      <c r="GTL616" s="175"/>
      <c r="GTM616" s="175"/>
      <c r="GTN616" s="175"/>
      <c r="GTO616" s="175"/>
      <c r="GTP616" s="175"/>
      <c r="GTQ616" s="175"/>
      <c r="GTR616" s="175"/>
      <c r="GTS616" s="175"/>
      <c r="GTT616" s="175"/>
      <c r="GTU616" s="175"/>
      <c r="GTV616" s="175"/>
      <c r="GTW616" s="175"/>
      <c r="GTX616" s="175"/>
      <c r="GTY616" s="175"/>
      <c r="GTZ616" s="175"/>
      <c r="GUA616" s="175"/>
      <c r="GUB616" s="175"/>
      <c r="GUC616" s="175"/>
      <c r="GUD616" s="175"/>
      <c r="GUE616" s="175"/>
      <c r="GUF616" s="175"/>
      <c r="GUG616" s="175"/>
      <c r="GUH616" s="175"/>
      <c r="GUI616" s="175"/>
      <c r="GUJ616" s="175"/>
      <c r="GUK616" s="175"/>
      <c r="GUL616" s="175"/>
      <c r="GUM616" s="175"/>
      <c r="GUN616" s="175"/>
      <c r="GUO616" s="175"/>
      <c r="GUP616" s="175"/>
      <c r="GUQ616" s="175"/>
      <c r="GUR616" s="175"/>
      <c r="GUS616" s="175"/>
      <c r="GUT616" s="175"/>
      <c r="GUU616" s="175"/>
      <c r="GUV616" s="175"/>
      <c r="GUW616" s="175"/>
      <c r="GUX616" s="175"/>
      <c r="GUY616" s="175"/>
      <c r="GUZ616" s="175"/>
      <c r="GVA616" s="175"/>
      <c r="GVB616" s="175"/>
      <c r="GVC616" s="175"/>
      <c r="GVD616" s="175"/>
      <c r="GVE616" s="175"/>
      <c r="GVF616" s="175"/>
      <c r="GVG616" s="175"/>
      <c r="GVH616" s="175"/>
      <c r="GVI616" s="175"/>
      <c r="GVJ616" s="175"/>
      <c r="GVK616" s="175"/>
      <c r="GVL616" s="175"/>
      <c r="GVM616" s="175"/>
      <c r="GVN616" s="175"/>
      <c r="GVO616" s="175"/>
      <c r="GVP616" s="175"/>
      <c r="GVQ616" s="175"/>
      <c r="GVR616" s="175"/>
      <c r="GVS616" s="175"/>
      <c r="GVT616" s="175"/>
      <c r="GVU616" s="175"/>
      <c r="GVV616" s="175"/>
      <c r="GVW616" s="175"/>
      <c r="GVX616" s="175"/>
      <c r="GVY616" s="175"/>
      <c r="GVZ616" s="175"/>
      <c r="GWA616" s="175"/>
      <c r="GWB616" s="175"/>
      <c r="GWC616" s="175"/>
      <c r="GWD616" s="175"/>
      <c r="GWE616" s="175"/>
      <c r="GWF616" s="175"/>
      <c r="GWG616" s="175"/>
      <c r="GWH616" s="175"/>
      <c r="GWI616" s="175"/>
      <c r="GWJ616" s="175"/>
      <c r="GWK616" s="175"/>
      <c r="GWL616" s="175"/>
      <c r="GWM616" s="175"/>
      <c r="GWN616" s="175"/>
      <c r="GWO616" s="175"/>
      <c r="GWP616" s="175"/>
      <c r="GWQ616" s="175"/>
      <c r="GWR616" s="175"/>
      <c r="GWS616" s="175"/>
      <c r="GWT616" s="175"/>
      <c r="GWU616" s="175"/>
      <c r="GWV616" s="175"/>
      <c r="GWW616" s="175"/>
      <c r="GWX616" s="175"/>
      <c r="GWY616" s="175"/>
      <c r="GWZ616" s="175"/>
      <c r="GXA616" s="175"/>
      <c r="GXB616" s="175"/>
      <c r="GXC616" s="175"/>
      <c r="GXD616" s="175"/>
      <c r="GXE616" s="175"/>
      <c r="GXF616" s="175"/>
      <c r="GXG616" s="175"/>
      <c r="GXH616" s="175"/>
      <c r="GXI616" s="175"/>
      <c r="GXJ616" s="175"/>
      <c r="GXK616" s="175"/>
      <c r="GXL616" s="175"/>
      <c r="GXM616" s="175"/>
      <c r="GXN616" s="175"/>
      <c r="GXO616" s="175"/>
      <c r="GXP616" s="175"/>
      <c r="GXQ616" s="175"/>
      <c r="GXR616" s="175"/>
      <c r="GXS616" s="175"/>
      <c r="GXT616" s="175"/>
      <c r="GXU616" s="175"/>
      <c r="GXV616" s="175"/>
      <c r="GXW616" s="175"/>
      <c r="GXX616" s="175"/>
      <c r="GXY616" s="175"/>
      <c r="GXZ616" s="175"/>
      <c r="GYA616" s="175"/>
      <c r="GYB616" s="175"/>
      <c r="GYC616" s="175"/>
      <c r="GYD616" s="175"/>
      <c r="GYE616" s="175"/>
      <c r="GYF616" s="175"/>
      <c r="GYG616" s="175"/>
      <c r="GYH616" s="175"/>
      <c r="GYI616" s="175"/>
      <c r="GYJ616" s="175"/>
      <c r="GYK616" s="175"/>
      <c r="GYL616" s="175"/>
      <c r="GYM616" s="175"/>
      <c r="GYN616" s="175"/>
      <c r="GYO616" s="175"/>
      <c r="GYP616" s="175"/>
      <c r="GYQ616" s="175"/>
      <c r="GYR616" s="175"/>
      <c r="GYS616" s="175"/>
      <c r="GYT616" s="175"/>
      <c r="GYU616" s="175"/>
      <c r="GYV616" s="175"/>
      <c r="GYW616" s="175"/>
      <c r="GYX616" s="175"/>
      <c r="GYY616" s="175"/>
      <c r="GYZ616" s="175"/>
      <c r="GZA616" s="175"/>
      <c r="GZB616" s="175"/>
      <c r="GZC616" s="175"/>
      <c r="GZD616" s="175"/>
      <c r="GZE616" s="175"/>
      <c r="GZF616" s="175"/>
      <c r="GZG616" s="175"/>
      <c r="GZH616" s="175"/>
      <c r="GZI616" s="175"/>
      <c r="GZJ616" s="175"/>
      <c r="GZK616" s="175"/>
      <c r="GZL616" s="175"/>
      <c r="GZM616" s="175"/>
      <c r="GZN616" s="175"/>
      <c r="GZO616" s="175"/>
      <c r="GZP616" s="175"/>
      <c r="GZQ616" s="175"/>
      <c r="GZR616" s="175"/>
      <c r="GZS616" s="175"/>
      <c r="GZT616" s="175"/>
      <c r="GZU616" s="175"/>
      <c r="GZV616" s="175"/>
      <c r="GZW616" s="175"/>
      <c r="GZX616" s="175"/>
      <c r="GZY616" s="175"/>
      <c r="GZZ616" s="175"/>
      <c r="HAA616" s="175"/>
      <c r="HAB616" s="175"/>
      <c r="HAC616" s="175"/>
      <c r="HAD616" s="175"/>
      <c r="HAE616" s="175"/>
      <c r="HAF616" s="175"/>
      <c r="HAG616" s="175"/>
      <c r="HAH616" s="175"/>
      <c r="HAI616" s="175"/>
      <c r="HAJ616" s="175"/>
      <c r="HAK616" s="175"/>
      <c r="HAL616" s="175"/>
      <c r="HAM616" s="175"/>
      <c r="HAN616" s="175"/>
      <c r="HAO616" s="175"/>
      <c r="HAP616" s="175"/>
      <c r="HAQ616" s="175"/>
      <c r="HAR616" s="175"/>
      <c r="HAS616" s="175"/>
      <c r="HAT616" s="175"/>
      <c r="HAU616" s="175"/>
      <c r="HAV616" s="175"/>
      <c r="HAW616" s="175"/>
      <c r="HAX616" s="175"/>
      <c r="HAY616" s="175"/>
      <c r="HAZ616" s="175"/>
      <c r="HBA616" s="175"/>
      <c r="HBB616" s="175"/>
      <c r="HBC616" s="175"/>
      <c r="HBD616" s="175"/>
      <c r="HBE616" s="175"/>
      <c r="HBF616" s="175"/>
      <c r="HBG616" s="175"/>
      <c r="HBH616" s="175"/>
      <c r="HBI616" s="175"/>
      <c r="HBJ616" s="175"/>
      <c r="HBK616" s="175"/>
      <c r="HBL616" s="175"/>
      <c r="HBM616" s="175"/>
      <c r="HBN616" s="175"/>
      <c r="HBO616" s="175"/>
      <c r="HBP616" s="175"/>
      <c r="HBQ616" s="175"/>
      <c r="HBR616" s="175"/>
      <c r="HBS616" s="175"/>
      <c r="HBT616" s="175"/>
      <c r="HBU616" s="175"/>
      <c r="HBV616" s="175"/>
      <c r="HBW616" s="175"/>
      <c r="HBX616" s="175"/>
      <c r="HBY616" s="175"/>
      <c r="HBZ616" s="175"/>
      <c r="HCA616" s="175"/>
      <c r="HCB616" s="175"/>
      <c r="HCC616" s="175"/>
      <c r="HCD616" s="175"/>
      <c r="HCE616" s="175"/>
      <c r="HCF616" s="175"/>
      <c r="HCG616" s="175"/>
      <c r="HCH616" s="175"/>
      <c r="HCI616" s="175"/>
      <c r="HCJ616" s="175"/>
      <c r="HCK616" s="175"/>
      <c r="HCL616" s="175"/>
      <c r="HCM616" s="175"/>
      <c r="HCN616" s="175"/>
      <c r="HCO616" s="175"/>
      <c r="HCP616" s="175"/>
      <c r="HCQ616" s="175"/>
      <c r="HCR616" s="175"/>
      <c r="HCS616" s="175"/>
      <c r="HCT616" s="175"/>
      <c r="HCU616" s="175"/>
      <c r="HCV616" s="175"/>
      <c r="HCW616" s="175"/>
      <c r="HCX616" s="175"/>
      <c r="HCY616" s="175"/>
      <c r="HCZ616" s="175"/>
      <c r="HDA616" s="175"/>
      <c r="HDB616" s="175"/>
      <c r="HDC616" s="175"/>
      <c r="HDD616" s="175"/>
      <c r="HDE616" s="175"/>
      <c r="HDF616" s="175"/>
      <c r="HDG616" s="175"/>
      <c r="HDH616" s="175"/>
      <c r="HDI616" s="175"/>
      <c r="HDJ616" s="175"/>
      <c r="HDK616" s="175"/>
      <c r="HDL616" s="175"/>
      <c r="HDM616" s="175"/>
      <c r="HDN616" s="175"/>
      <c r="HDO616" s="175"/>
      <c r="HDP616" s="175"/>
      <c r="HDQ616" s="175"/>
      <c r="HDR616" s="175"/>
      <c r="HDS616" s="175"/>
      <c r="HDT616" s="175"/>
      <c r="HDU616" s="175"/>
      <c r="HDV616" s="175"/>
      <c r="HDW616" s="175"/>
      <c r="HDX616" s="175"/>
      <c r="HDY616" s="175"/>
      <c r="HDZ616" s="175"/>
      <c r="HEA616" s="175"/>
      <c r="HEB616" s="175"/>
      <c r="HEC616" s="175"/>
      <c r="HED616" s="175"/>
      <c r="HEE616" s="175"/>
      <c r="HEF616" s="175"/>
      <c r="HEG616" s="175"/>
      <c r="HEH616" s="175"/>
      <c r="HEI616" s="175"/>
      <c r="HEJ616" s="175"/>
      <c r="HEK616" s="175"/>
      <c r="HEL616" s="175"/>
      <c r="HEM616" s="175"/>
      <c r="HEN616" s="175"/>
      <c r="HEO616" s="175"/>
      <c r="HEP616" s="175"/>
      <c r="HEQ616" s="175"/>
      <c r="HER616" s="175"/>
      <c r="HES616" s="175"/>
      <c r="HET616" s="175"/>
      <c r="HEU616" s="175"/>
      <c r="HEV616" s="175"/>
      <c r="HEW616" s="175"/>
      <c r="HEX616" s="175"/>
      <c r="HEY616" s="175"/>
      <c r="HEZ616" s="175"/>
      <c r="HFA616" s="175"/>
      <c r="HFB616" s="175"/>
      <c r="HFC616" s="175"/>
      <c r="HFD616" s="175"/>
      <c r="HFE616" s="175"/>
      <c r="HFF616" s="175"/>
      <c r="HFG616" s="175"/>
      <c r="HFH616" s="175"/>
      <c r="HFI616" s="175"/>
      <c r="HFJ616" s="175"/>
      <c r="HFK616" s="175"/>
      <c r="HFL616" s="175"/>
      <c r="HFM616" s="175"/>
      <c r="HFN616" s="175"/>
      <c r="HFO616" s="175"/>
      <c r="HFP616" s="175"/>
      <c r="HFQ616" s="175"/>
      <c r="HFR616" s="175"/>
      <c r="HFS616" s="175"/>
      <c r="HFT616" s="175"/>
      <c r="HFU616" s="175"/>
      <c r="HFV616" s="175"/>
      <c r="HFW616" s="175"/>
      <c r="HFX616" s="175"/>
      <c r="HFY616" s="175"/>
      <c r="HFZ616" s="175"/>
      <c r="HGA616" s="175"/>
      <c r="HGB616" s="175"/>
      <c r="HGC616" s="175"/>
      <c r="HGD616" s="175"/>
      <c r="HGE616" s="175"/>
      <c r="HGF616" s="175"/>
      <c r="HGG616" s="175"/>
      <c r="HGH616" s="175"/>
      <c r="HGI616" s="175"/>
      <c r="HGJ616" s="175"/>
      <c r="HGK616" s="175"/>
      <c r="HGL616" s="175"/>
      <c r="HGM616" s="175"/>
      <c r="HGN616" s="175"/>
      <c r="HGO616" s="175"/>
      <c r="HGP616" s="175"/>
      <c r="HGQ616" s="175"/>
      <c r="HGR616" s="175"/>
      <c r="HGS616" s="175"/>
      <c r="HGT616" s="175"/>
      <c r="HGU616" s="175"/>
      <c r="HGV616" s="175"/>
      <c r="HGW616" s="175"/>
      <c r="HGX616" s="175"/>
      <c r="HGY616" s="175"/>
      <c r="HGZ616" s="175"/>
      <c r="HHA616" s="175"/>
      <c r="HHB616" s="175"/>
      <c r="HHC616" s="175"/>
      <c r="HHD616" s="175"/>
      <c r="HHE616" s="175"/>
      <c r="HHF616" s="175"/>
      <c r="HHG616" s="175"/>
      <c r="HHH616" s="175"/>
      <c r="HHI616" s="175"/>
      <c r="HHJ616" s="175"/>
      <c r="HHK616" s="175"/>
      <c r="HHL616" s="175"/>
      <c r="HHM616" s="175"/>
      <c r="HHN616" s="175"/>
      <c r="HHO616" s="175"/>
      <c r="HHP616" s="175"/>
      <c r="HHQ616" s="175"/>
      <c r="HHR616" s="175"/>
      <c r="HHS616" s="175"/>
      <c r="HHT616" s="175"/>
      <c r="HHU616" s="175"/>
      <c r="HHV616" s="175"/>
      <c r="HHW616" s="175"/>
      <c r="HHX616" s="175"/>
      <c r="HHY616" s="175"/>
      <c r="HHZ616" s="175"/>
      <c r="HIA616" s="175"/>
      <c r="HIB616" s="175"/>
      <c r="HIC616" s="175"/>
      <c r="HID616" s="175"/>
      <c r="HIE616" s="175"/>
      <c r="HIF616" s="175"/>
      <c r="HIG616" s="175"/>
      <c r="HIH616" s="175"/>
      <c r="HII616" s="175"/>
      <c r="HIJ616" s="175"/>
      <c r="HIK616" s="175"/>
      <c r="HIL616" s="175"/>
      <c r="HIM616" s="175"/>
      <c r="HIN616" s="175"/>
      <c r="HIO616" s="175"/>
      <c r="HIP616" s="175"/>
      <c r="HIQ616" s="175"/>
      <c r="HIR616" s="175"/>
      <c r="HIS616" s="175"/>
      <c r="HIT616" s="175"/>
      <c r="HIU616" s="175"/>
      <c r="HIV616" s="175"/>
      <c r="HIW616" s="175"/>
      <c r="HIX616" s="175"/>
      <c r="HIY616" s="175"/>
      <c r="HIZ616" s="175"/>
      <c r="HJA616" s="175"/>
      <c r="HJB616" s="175"/>
      <c r="HJC616" s="175"/>
      <c r="HJD616" s="175"/>
      <c r="HJE616" s="175"/>
      <c r="HJF616" s="175"/>
      <c r="HJG616" s="175"/>
      <c r="HJH616" s="175"/>
      <c r="HJI616" s="175"/>
      <c r="HJJ616" s="175"/>
      <c r="HJK616" s="175"/>
      <c r="HJL616" s="175"/>
      <c r="HJM616" s="175"/>
      <c r="HJN616" s="175"/>
      <c r="HJO616" s="175"/>
      <c r="HJP616" s="175"/>
      <c r="HJQ616" s="175"/>
      <c r="HJR616" s="175"/>
      <c r="HJS616" s="175"/>
      <c r="HJT616" s="175"/>
      <c r="HJU616" s="175"/>
      <c r="HJV616" s="175"/>
      <c r="HJW616" s="175"/>
      <c r="HJX616" s="175"/>
      <c r="HJY616" s="175"/>
      <c r="HJZ616" s="175"/>
      <c r="HKA616" s="175"/>
      <c r="HKB616" s="175"/>
      <c r="HKC616" s="175"/>
      <c r="HKD616" s="175"/>
      <c r="HKE616" s="175"/>
      <c r="HKF616" s="175"/>
      <c r="HKG616" s="175"/>
      <c r="HKH616" s="175"/>
      <c r="HKI616" s="175"/>
      <c r="HKJ616" s="175"/>
      <c r="HKK616" s="175"/>
      <c r="HKL616" s="175"/>
      <c r="HKM616" s="175"/>
      <c r="HKN616" s="175"/>
      <c r="HKO616" s="175"/>
      <c r="HKP616" s="175"/>
      <c r="HKQ616" s="175"/>
      <c r="HKR616" s="175"/>
      <c r="HKS616" s="175"/>
      <c r="HKT616" s="175"/>
      <c r="HKU616" s="175"/>
      <c r="HKV616" s="175"/>
      <c r="HKW616" s="175"/>
      <c r="HKX616" s="175"/>
      <c r="HKY616" s="175"/>
      <c r="HKZ616" s="175"/>
      <c r="HLA616" s="175"/>
      <c r="HLB616" s="175"/>
      <c r="HLC616" s="175"/>
      <c r="HLD616" s="175"/>
      <c r="HLE616" s="175"/>
      <c r="HLF616" s="175"/>
      <c r="HLG616" s="175"/>
      <c r="HLH616" s="175"/>
      <c r="HLI616" s="175"/>
      <c r="HLJ616" s="175"/>
      <c r="HLK616" s="175"/>
      <c r="HLL616" s="175"/>
      <c r="HLM616" s="175"/>
      <c r="HLN616" s="175"/>
      <c r="HLO616" s="175"/>
      <c r="HLP616" s="175"/>
      <c r="HLQ616" s="175"/>
      <c r="HLR616" s="175"/>
      <c r="HLS616" s="175"/>
      <c r="HLT616" s="175"/>
      <c r="HLU616" s="175"/>
      <c r="HLV616" s="175"/>
      <c r="HLW616" s="175"/>
      <c r="HLX616" s="175"/>
      <c r="HLY616" s="175"/>
      <c r="HLZ616" s="175"/>
      <c r="HMA616" s="175"/>
      <c r="HMB616" s="175"/>
      <c r="HMC616" s="175"/>
      <c r="HMD616" s="175"/>
      <c r="HME616" s="175"/>
      <c r="HMF616" s="175"/>
      <c r="HMG616" s="175"/>
      <c r="HMH616" s="175"/>
      <c r="HMI616" s="175"/>
      <c r="HMJ616" s="175"/>
      <c r="HMK616" s="175"/>
      <c r="HML616" s="175"/>
      <c r="HMM616" s="175"/>
      <c r="HMN616" s="175"/>
      <c r="HMO616" s="175"/>
      <c r="HMP616" s="175"/>
      <c r="HMQ616" s="175"/>
      <c r="HMR616" s="175"/>
      <c r="HMS616" s="175"/>
      <c r="HMT616" s="175"/>
      <c r="HMU616" s="175"/>
      <c r="HMV616" s="175"/>
      <c r="HMW616" s="175"/>
      <c r="HMX616" s="175"/>
      <c r="HMY616" s="175"/>
      <c r="HMZ616" s="175"/>
      <c r="HNA616" s="175"/>
      <c r="HNB616" s="175"/>
      <c r="HNC616" s="175"/>
      <c r="HND616" s="175"/>
      <c r="HNE616" s="175"/>
      <c r="HNF616" s="175"/>
      <c r="HNG616" s="175"/>
      <c r="HNH616" s="175"/>
      <c r="HNI616" s="175"/>
      <c r="HNJ616" s="175"/>
      <c r="HNK616" s="175"/>
      <c r="HNL616" s="175"/>
      <c r="HNM616" s="175"/>
      <c r="HNN616" s="175"/>
      <c r="HNO616" s="175"/>
      <c r="HNP616" s="175"/>
      <c r="HNQ616" s="175"/>
      <c r="HNR616" s="175"/>
      <c r="HNS616" s="175"/>
      <c r="HNT616" s="175"/>
      <c r="HNU616" s="175"/>
      <c r="HNV616" s="175"/>
      <c r="HNW616" s="175"/>
      <c r="HNX616" s="175"/>
      <c r="HNY616" s="175"/>
      <c r="HNZ616" s="175"/>
      <c r="HOA616" s="175"/>
      <c r="HOB616" s="175"/>
      <c r="HOC616" s="175"/>
      <c r="HOD616" s="175"/>
      <c r="HOE616" s="175"/>
      <c r="HOF616" s="175"/>
      <c r="HOG616" s="175"/>
      <c r="HOH616" s="175"/>
      <c r="HOI616" s="175"/>
      <c r="HOJ616" s="175"/>
      <c r="HOK616" s="175"/>
      <c r="HOL616" s="175"/>
      <c r="HOM616" s="175"/>
      <c r="HON616" s="175"/>
      <c r="HOO616" s="175"/>
      <c r="HOP616" s="175"/>
      <c r="HOQ616" s="175"/>
      <c r="HOR616" s="175"/>
      <c r="HOS616" s="175"/>
      <c r="HOT616" s="175"/>
      <c r="HOU616" s="175"/>
      <c r="HOV616" s="175"/>
      <c r="HOW616" s="175"/>
      <c r="HOX616" s="175"/>
      <c r="HOY616" s="175"/>
      <c r="HOZ616" s="175"/>
      <c r="HPA616" s="175"/>
      <c r="HPB616" s="175"/>
      <c r="HPC616" s="175"/>
      <c r="HPD616" s="175"/>
      <c r="HPE616" s="175"/>
      <c r="HPF616" s="175"/>
      <c r="HPG616" s="175"/>
      <c r="HPH616" s="175"/>
      <c r="HPI616" s="175"/>
      <c r="HPJ616" s="175"/>
      <c r="HPK616" s="175"/>
      <c r="HPL616" s="175"/>
      <c r="HPM616" s="175"/>
      <c r="HPN616" s="175"/>
      <c r="HPO616" s="175"/>
      <c r="HPP616" s="175"/>
      <c r="HPQ616" s="175"/>
      <c r="HPR616" s="175"/>
      <c r="HPS616" s="175"/>
      <c r="HPT616" s="175"/>
      <c r="HPU616" s="175"/>
      <c r="HPV616" s="175"/>
      <c r="HPW616" s="175"/>
      <c r="HPX616" s="175"/>
      <c r="HPY616" s="175"/>
      <c r="HPZ616" s="175"/>
      <c r="HQA616" s="175"/>
      <c r="HQB616" s="175"/>
      <c r="HQC616" s="175"/>
      <c r="HQD616" s="175"/>
      <c r="HQE616" s="175"/>
      <c r="HQF616" s="175"/>
      <c r="HQG616" s="175"/>
      <c r="HQH616" s="175"/>
      <c r="HQI616" s="175"/>
      <c r="HQJ616" s="175"/>
      <c r="HQK616" s="175"/>
      <c r="HQL616" s="175"/>
      <c r="HQM616" s="175"/>
      <c r="HQN616" s="175"/>
      <c r="HQO616" s="175"/>
      <c r="HQP616" s="175"/>
      <c r="HQQ616" s="175"/>
      <c r="HQR616" s="175"/>
      <c r="HQS616" s="175"/>
      <c r="HQT616" s="175"/>
      <c r="HQU616" s="175"/>
      <c r="HQV616" s="175"/>
      <c r="HQW616" s="175"/>
      <c r="HQX616" s="175"/>
      <c r="HQY616" s="175"/>
      <c r="HQZ616" s="175"/>
      <c r="HRA616" s="175"/>
      <c r="HRB616" s="175"/>
      <c r="HRC616" s="175"/>
      <c r="HRD616" s="175"/>
      <c r="HRE616" s="175"/>
      <c r="HRF616" s="175"/>
      <c r="HRG616" s="175"/>
      <c r="HRH616" s="175"/>
      <c r="HRI616" s="175"/>
      <c r="HRJ616" s="175"/>
      <c r="HRK616" s="175"/>
      <c r="HRL616" s="175"/>
      <c r="HRM616" s="175"/>
      <c r="HRN616" s="175"/>
      <c r="HRO616" s="175"/>
      <c r="HRP616" s="175"/>
      <c r="HRQ616" s="175"/>
      <c r="HRR616" s="175"/>
      <c r="HRS616" s="175"/>
      <c r="HRT616" s="175"/>
      <c r="HRU616" s="175"/>
      <c r="HRV616" s="175"/>
      <c r="HRW616" s="175"/>
      <c r="HRX616" s="175"/>
      <c r="HRY616" s="175"/>
      <c r="HRZ616" s="175"/>
      <c r="HSA616" s="175"/>
      <c r="HSB616" s="175"/>
      <c r="HSC616" s="175"/>
      <c r="HSD616" s="175"/>
      <c r="HSE616" s="175"/>
      <c r="HSF616" s="175"/>
      <c r="HSG616" s="175"/>
      <c r="HSH616" s="175"/>
      <c r="HSI616" s="175"/>
      <c r="HSJ616" s="175"/>
      <c r="HSK616" s="175"/>
      <c r="HSL616" s="175"/>
      <c r="HSM616" s="175"/>
      <c r="HSN616" s="175"/>
      <c r="HSO616" s="175"/>
      <c r="HSP616" s="175"/>
      <c r="HSQ616" s="175"/>
      <c r="HSR616" s="175"/>
      <c r="HSS616" s="175"/>
      <c r="HST616" s="175"/>
      <c r="HSU616" s="175"/>
      <c r="HSV616" s="175"/>
      <c r="HSW616" s="175"/>
      <c r="HSX616" s="175"/>
      <c r="HSY616" s="175"/>
      <c r="HSZ616" s="175"/>
      <c r="HTA616" s="175"/>
      <c r="HTB616" s="175"/>
      <c r="HTC616" s="175"/>
      <c r="HTD616" s="175"/>
      <c r="HTE616" s="175"/>
      <c r="HTF616" s="175"/>
      <c r="HTG616" s="175"/>
      <c r="HTH616" s="175"/>
      <c r="HTI616" s="175"/>
      <c r="HTJ616" s="175"/>
      <c r="HTK616" s="175"/>
      <c r="HTL616" s="175"/>
      <c r="HTM616" s="175"/>
      <c r="HTN616" s="175"/>
      <c r="HTO616" s="175"/>
      <c r="HTP616" s="175"/>
      <c r="HTQ616" s="175"/>
      <c r="HTR616" s="175"/>
      <c r="HTS616" s="175"/>
      <c r="HTT616" s="175"/>
      <c r="HTU616" s="175"/>
      <c r="HTV616" s="175"/>
      <c r="HTW616" s="175"/>
      <c r="HTX616" s="175"/>
      <c r="HTY616" s="175"/>
      <c r="HTZ616" s="175"/>
      <c r="HUA616" s="175"/>
      <c r="HUB616" s="175"/>
      <c r="HUC616" s="175"/>
      <c r="HUD616" s="175"/>
      <c r="HUE616" s="175"/>
      <c r="HUF616" s="175"/>
      <c r="HUG616" s="175"/>
      <c r="HUH616" s="175"/>
      <c r="HUI616" s="175"/>
      <c r="HUJ616" s="175"/>
      <c r="HUK616" s="175"/>
      <c r="HUL616" s="175"/>
      <c r="HUM616" s="175"/>
      <c r="HUN616" s="175"/>
      <c r="HUO616" s="175"/>
      <c r="HUP616" s="175"/>
      <c r="HUQ616" s="175"/>
      <c r="HUR616" s="175"/>
      <c r="HUS616" s="175"/>
      <c r="HUT616" s="175"/>
      <c r="HUU616" s="175"/>
      <c r="HUV616" s="175"/>
      <c r="HUW616" s="175"/>
      <c r="HUX616" s="175"/>
      <c r="HUY616" s="175"/>
      <c r="HUZ616" s="175"/>
      <c r="HVA616" s="175"/>
      <c r="HVB616" s="175"/>
      <c r="HVC616" s="175"/>
      <c r="HVD616" s="175"/>
      <c r="HVE616" s="175"/>
      <c r="HVF616" s="175"/>
      <c r="HVG616" s="175"/>
      <c r="HVH616" s="175"/>
      <c r="HVI616" s="175"/>
      <c r="HVJ616" s="175"/>
      <c r="HVK616" s="175"/>
      <c r="HVL616" s="175"/>
      <c r="HVM616" s="175"/>
      <c r="HVN616" s="175"/>
      <c r="HVO616" s="175"/>
      <c r="HVP616" s="175"/>
      <c r="HVQ616" s="175"/>
      <c r="HVR616" s="175"/>
      <c r="HVS616" s="175"/>
      <c r="HVT616" s="175"/>
      <c r="HVU616" s="175"/>
      <c r="HVV616" s="175"/>
      <c r="HVW616" s="175"/>
      <c r="HVX616" s="175"/>
      <c r="HVY616" s="175"/>
      <c r="HVZ616" s="175"/>
      <c r="HWA616" s="175"/>
      <c r="HWB616" s="175"/>
      <c r="HWC616" s="175"/>
      <c r="HWD616" s="175"/>
      <c r="HWE616" s="175"/>
      <c r="HWF616" s="175"/>
      <c r="HWG616" s="175"/>
      <c r="HWH616" s="175"/>
      <c r="HWI616" s="175"/>
      <c r="HWJ616" s="175"/>
      <c r="HWK616" s="175"/>
      <c r="HWL616" s="175"/>
      <c r="HWM616" s="175"/>
      <c r="HWN616" s="175"/>
      <c r="HWO616" s="175"/>
      <c r="HWP616" s="175"/>
      <c r="HWQ616" s="175"/>
      <c r="HWR616" s="175"/>
      <c r="HWS616" s="175"/>
      <c r="HWT616" s="175"/>
      <c r="HWU616" s="175"/>
      <c r="HWV616" s="175"/>
      <c r="HWW616" s="175"/>
      <c r="HWX616" s="175"/>
      <c r="HWY616" s="175"/>
      <c r="HWZ616" s="175"/>
      <c r="HXA616" s="175"/>
      <c r="HXB616" s="175"/>
      <c r="HXC616" s="175"/>
      <c r="HXD616" s="175"/>
      <c r="HXE616" s="175"/>
      <c r="HXF616" s="175"/>
      <c r="HXG616" s="175"/>
      <c r="HXH616" s="175"/>
      <c r="HXI616" s="175"/>
      <c r="HXJ616" s="175"/>
      <c r="HXK616" s="175"/>
      <c r="HXL616" s="175"/>
      <c r="HXM616" s="175"/>
      <c r="HXN616" s="175"/>
      <c r="HXO616" s="175"/>
      <c r="HXP616" s="175"/>
      <c r="HXQ616" s="175"/>
      <c r="HXR616" s="175"/>
      <c r="HXS616" s="175"/>
      <c r="HXT616" s="175"/>
      <c r="HXU616" s="175"/>
      <c r="HXV616" s="175"/>
      <c r="HXW616" s="175"/>
      <c r="HXX616" s="175"/>
      <c r="HXY616" s="175"/>
      <c r="HXZ616" s="175"/>
      <c r="HYA616" s="175"/>
      <c r="HYB616" s="175"/>
      <c r="HYC616" s="175"/>
      <c r="HYD616" s="175"/>
      <c r="HYE616" s="175"/>
      <c r="HYF616" s="175"/>
      <c r="HYG616" s="175"/>
      <c r="HYH616" s="175"/>
      <c r="HYI616" s="175"/>
      <c r="HYJ616" s="175"/>
      <c r="HYK616" s="175"/>
      <c r="HYL616" s="175"/>
      <c r="HYM616" s="175"/>
      <c r="HYN616" s="175"/>
      <c r="HYO616" s="175"/>
      <c r="HYP616" s="175"/>
      <c r="HYQ616" s="175"/>
      <c r="HYR616" s="175"/>
      <c r="HYS616" s="175"/>
      <c r="HYT616" s="175"/>
      <c r="HYU616" s="175"/>
      <c r="HYV616" s="175"/>
      <c r="HYW616" s="175"/>
      <c r="HYX616" s="175"/>
      <c r="HYY616" s="175"/>
      <c r="HYZ616" s="175"/>
      <c r="HZA616" s="175"/>
      <c r="HZB616" s="175"/>
      <c r="HZC616" s="175"/>
      <c r="HZD616" s="175"/>
      <c r="HZE616" s="175"/>
      <c r="HZF616" s="175"/>
      <c r="HZG616" s="175"/>
      <c r="HZH616" s="175"/>
      <c r="HZI616" s="175"/>
      <c r="HZJ616" s="175"/>
      <c r="HZK616" s="175"/>
      <c r="HZL616" s="175"/>
      <c r="HZM616" s="175"/>
      <c r="HZN616" s="175"/>
      <c r="HZO616" s="175"/>
      <c r="HZP616" s="175"/>
      <c r="HZQ616" s="175"/>
      <c r="HZR616" s="175"/>
      <c r="HZS616" s="175"/>
      <c r="HZT616" s="175"/>
      <c r="HZU616" s="175"/>
      <c r="HZV616" s="175"/>
      <c r="HZW616" s="175"/>
      <c r="HZX616" s="175"/>
      <c r="HZY616" s="175"/>
      <c r="HZZ616" s="175"/>
      <c r="IAA616" s="175"/>
      <c r="IAB616" s="175"/>
      <c r="IAC616" s="175"/>
      <c r="IAD616" s="175"/>
      <c r="IAE616" s="175"/>
      <c r="IAF616" s="175"/>
      <c r="IAG616" s="175"/>
      <c r="IAH616" s="175"/>
      <c r="IAI616" s="175"/>
      <c r="IAJ616" s="175"/>
      <c r="IAK616" s="175"/>
      <c r="IAL616" s="175"/>
      <c r="IAM616" s="175"/>
      <c r="IAN616" s="175"/>
      <c r="IAO616" s="175"/>
      <c r="IAP616" s="175"/>
      <c r="IAQ616" s="175"/>
      <c r="IAR616" s="175"/>
      <c r="IAS616" s="175"/>
      <c r="IAT616" s="175"/>
      <c r="IAU616" s="175"/>
      <c r="IAV616" s="175"/>
      <c r="IAW616" s="175"/>
      <c r="IAX616" s="175"/>
      <c r="IAY616" s="175"/>
      <c r="IAZ616" s="175"/>
      <c r="IBA616" s="175"/>
      <c r="IBB616" s="175"/>
      <c r="IBC616" s="175"/>
      <c r="IBD616" s="175"/>
      <c r="IBE616" s="175"/>
      <c r="IBF616" s="175"/>
      <c r="IBG616" s="175"/>
      <c r="IBH616" s="175"/>
      <c r="IBI616" s="175"/>
      <c r="IBJ616" s="175"/>
      <c r="IBK616" s="175"/>
      <c r="IBL616" s="175"/>
      <c r="IBM616" s="175"/>
      <c r="IBN616" s="175"/>
      <c r="IBO616" s="175"/>
      <c r="IBP616" s="175"/>
      <c r="IBQ616" s="175"/>
      <c r="IBR616" s="175"/>
      <c r="IBS616" s="175"/>
      <c r="IBT616" s="175"/>
      <c r="IBU616" s="175"/>
      <c r="IBV616" s="175"/>
      <c r="IBW616" s="175"/>
      <c r="IBX616" s="175"/>
      <c r="IBY616" s="175"/>
      <c r="IBZ616" s="175"/>
      <c r="ICA616" s="175"/>
      <c r="ICB616" s="175"/>
      <c r="ICC616" s="175"/>
      <c r="ICD616" s="175"/>
      <c r="ICE616" s="175"/>
      <c r="ICF616" s="175"/>
      <c r="ICG616" s="175"/>
      <c r="ICH616" s="175"/>
      <c r="ICI616" s="175"/>
      <c r="ICJ616" s="175"/>
      <c r="ICK616" s="175"/>
      <c r="ICL616" s="175"/>
      <c r="ICM616" s="175"/>
      <c r="ICN616" s="175"/>
      <c r="ICO616" s="175"/>
      <c r="ICP616" s="175"/>
      <c r="ICQ616" s="175"/>
      <c r="ICR616" s="175"/>
      <c r="ICS616" s="175"/>
      <c r="ICT616" s="175"/>
      <c r="ICU616" s="175"/>
      <c r="ICV616" s="175"/>
      <c r="ICW616" s="175"/>
      <c r="ICX616" s="175"/>
      <c r="ICY616" s="175"/>
      <c r="ICZ616" s="175"/>
      <c r="IDA616" s="175"/>
      <c r="IDB616" s="175"/>
      <c r="IDC616" s="175"/>
      <c r="IDD616" s="175"/>
      <c r="IDE616" s="175"/>
      <c r="IDF616" s="175"/>
      <c r="IDG616" s="175"/>
      <c r="IDH616" s="175"/>
      <c r="IDI616" s="175"/>
      <c r="IDJ616" s="175"/>
      <c r="IDK616" s="175"/>
      <c r="IDL616" s="175"/>
      <c r="IDM616" s="175"/>
      <c r="IDN616" s="175"/>
      <c r="IDO616" s="175"/>
      <c r="IDP616" s="175"/>
      <c r="IDQ616" s="175"/>
      <c r="IDR616" s="175"/>
      <c r="IDS616" s="175"/>
      <c r="IDT616" s="175"/>
      <c r="IDU616" s="175"/>
      <c r="IDV616" s="175"/>
      <c r="IDW616" s="175"/>
      <c r="IDX616" s="175"/>
      <c r="IDY616" s="175"/>
      <c r="IDZ616" s="175"/>
      <c r="IEA616" s="175"/>
      <c r="IEB616" s="175"/>
      <c r="IEC616" s="175"/>
      <c r="IED616" s="175"/>
      <c r="IEE616" s="175"/>
      <c r="IEF616" s="175"/>
      <c r="IEG616" s="175"/>
      <c r="IEH616" s="175"/>
      <c r="IEI616" s="175"/>
      <c r="IEJ616" s="175"/>
      <c r="IEK616" s="175"/>
      <c r="IEL616" s="175"/>
      <c r="IEM616" s="175"/>
      <c r="IEN616" s="175"/>
      <c r="IEO616" s="175"/>
      <c r="IEP616" s="175"/>
      <c r="IEQ616" s="175"/>
      <c r="IER616" s="175"/>
      <c r="IES616" s="175"/>
      <c r="IET616" s="175"/>
      <c r="IEU616" s="175"/>
      <c r="IEV616" s="175"/>
      <c r="IEW616" s="175"/>
      <c r="IEX616" s="175"/>
      <c r="IEY616" s="175"/>
      <c r="IEZ616" s="175"/>
      <c r="IFA616" s="175"/>
      <c r="IFB616" s="175"/>
      <c r="IFC616" s="175"/>
      <c r="IFD616" s="175"/>
      <c r="IFE616" s="175"/>
      <c r="IFF616" s="175"/>
      <c r="IFG616" s="175"/>
      <c r="IFH616" s="175"/>
      <c r="IFI616" s="175"/>
      <c r="IFJ616" s="175"/>
      <c r="IFK616" s="175"/>
      <c r="IFL616" s="175"/>
      <c r="IFM616" s="175"/>
      <c r="IFN616" s="175"/>
      <c r="IFO616" s="175"/>
      <c r="IFP616" s="175"/>
      <c r="IFQ616" s="175"/>
      <c r="IFR616" s="175"/>
      <c r="IFS616" s="175"/>
      <c r="IFT616" s="175"/>
      <c r="IFU616" s="175"/>
      <c r="IFV616" s="175"/>
      <c r="IFW616" s="175"/>
      <c r="IFX616" s="175"/>
      <c r="IFY616" s="175"/>
      <c r="IFZ616" s="175"/>
      <c r="IGA616" s="175"/>
      <c r="IGB616" s="175"/>
      <c r="IGC616" s="175"/>
      <c r="IGD616" s="175"/>
      <c r="IGE616" s="175"/>
      <c r="IGF616" s="175"/>
      <c r="IGG616" s="175"/>
      <c r="IGH616" s="175"/>
      <c r="IGI616" s="175"/>
      <c r="IGJ616" s="175"/>
      <c r="IGK616" s="175"/>
      <c r="IGL616" s="175"/>
      <c r="IGM616" s="175"/>
      <c r="IGN616" s="175"/>
      <c r="IGO616" s="175"/>
      <c r="IGP616" s="175"/>
      <c r="IGQ616" s="175"/>
      <c r="IGR616" s="175"/>
      <c r="IGS616" s="175"/>
      <c r="IGT616" s="175"/>
      <c r="IGU616" s="175"/>
      <c r="IGV616" s="175"/>
      <c r="IGW616" s="175"/>
      <c r="IGX616" s="175"/>
      <c r="IGY616" s="175"/>
      <c r="IGZ616" s="175"/>
      <c r="IHA616" s="175"/>
      <c r="IHB616" s="175"/>
      <c r="IHC616" s="175"/>
      <c r="IHD616" s="175"/>
      <c r="IHE616" s="175"/>
      <c r="IHF616" s="175"/>
      <c r="IHG616" s="175"/>
      <c r="IHH616" s="175"/>
      <c r="IHI616" s="175"/>
      <c r="IHJ616" s="175"/>
      <c r="IHK616" s="175"/>
      <c r="IHL616" s="175"/>
      <c r="IHM616" s="175"/>
      <c r="IHN616" s="175"/>
      <c r="IHO616" s="175"/>
      <c r="IHP616" s="175"/>
      <c r="IHQ616" s="175"/>
      <c r="IHR616" s="175"/>
      <c r="IHS616" s="175"/>
      <c r="IHT616" s="175"/>
      <c r="IHU616" s="175"/>
      <c r="IHV616" s="175"/>
      <c r="IHW616" s="175"/>
      <c r="IHX616" s="175"/>
      <c r="IHY616" s="175"/>
      <c r="IHZ616" s="175"/>
      <c r="IIA616" s="175"/>
      <c r="IIB616" s="175"/>
      <c r="IIC616" s="175"/>
      <c r="IID616" s="175"/>
      <c r="IIE616" s="175"/>
      <c r="IIF616" s="175"/>
      <c r="IIG616" s="175"/>
      <c r="IIH616" s="175"/>
      <c r="III616" s="175"/>
      <c r="IIJ616" s="175"/>
      <c r="IIK616" s="175"/>
      <c r="IIL616" s="175"/>
      <c r="IIM616" s="175"/>
      <c r="IIN616" s="175"/>
      <c r="IIO616" s="175"/>
      <c r="IIP616" s="175"/>
      <c r="IIQ616" s="175"/>
      <c r="IIR616" s="175"/>
      <c r="IIS616" s="175"/>
      <c r="IIT616" s="175"/>
      <c r="IIU616" s="175"/>
      <c r="IIV616" s="175"/>
      <c r="IIW616" s="175"/>
      <c r="IIX616" s="175"/>
      <c r="IIY616" s="175"/>
      <c r="IIZ616" s="175"/>
      <c r="IJA616" s="175"/>
      <c r="IJB616" s="175"/>
      <c r="IJC616" s="175"/>
      <c r="IJD616" s="175"/>
      <c r="IJE616" s="175"/>
      <c r="IJF616" s="175"/>
      <c r="IJG616" s="175"/>
      <c r="IJH616" s="175"/>
      <c r="IJI616" s="175"/>
      <c r="IJJ616" s="175"/>
      <c r="IJK616" s="175"/>
      <c r="IJL616" s="175"/>
      <c r="IJM616" s="175"/>
      <c r="IJN616" s="175"/>
      <c r="IJO616" s="175"/>
      <c r="IJP616" s="175"/>
      <c r="IJQ616" s="175"/>
      <c r="IJR616" s="175"/>
      <c r="IJS616" s="175"/>
      <c r="IJT616" s="175"/>
      <c r="IJU616" s="175"/>
      <c r="IJV616" s="175"/>
      <c r="IJW616" s="175"/>
      <c r="IJX616" s="175"/>
      <c r="IJY616" s="175"/>
      <c r="IJZ616" s="175"/>
      <c r="IKA616" s="175"/>
      <c r="IKB616" s="175"/>
      <c r="IKC616" s="175"/>
      <c r="IKD616" s="175"/>
      <c r="IKE616" s="175"/>
      <c r="IKF616" s="175"/>
      <c r="IKG616" s="175"/>
      <c r="IKH616" s="175"/>
      <c r="IKI616" s="175"/>
      <c r="IKJ616" s="175"/>
      <c r="IKK616" s="175"/>
      <c r="IKL616" s="175"/>
      <c r="IKM616" s="175"/>
      <c r="IKN616" s="175"/>
      <c r="IKO616" s="175"/>
      <c r="IKP616" s="175"/>
      <c r="IKQ616" s="175"/>
      <c r="IKR616" s="175"/>
      <c r="IKS616" s="175"/>
      <c r="IKT616" s="175"/>
      <c r="IKU616" s="175"/>
      <c r="IKV616" s="175"/>
      <c r="IKW616" s="175"/>
      <c r="IKX616" s="175"/>
      <c r="IKY616" s="175"/>
      <c r="IKZ616" s="175"/>
      <c r="ILA616" s="175"/>
      <c r="ILB616" s="175"/>
      <c r="ILC616" s="175"/>
      <c r="ILD616" s="175"/>
      <c r="ILE616" s="175"/>
      <c r="ILF616" s="175"/>
      <c r="ILG616" s="175"/>
      <c r="ILH616" s="175"/>
      <c r="ILI616" s="175"/>
      <c r="ILJ616" s="175"/>
      <c r="ILK616" s="175"/>
      <c r="ILL616" s="175"/>
      <c r="ILM616" s="175"/>
      <c r="ILN616" s="175"/>
      <c r="ILO616" s="175"/>
      <c r="ILP616" s="175"/>
      <c r="ILQ616" s="175"/>
      <c r="ILR616" s="175"/>
      <c r="ILS616" s="175"/>
      <c r="ILT616" s="175"/>
      <c r="ILU616" s="175"/>
      <c r="ILV616" s="175"/>
      <c r="ILW616" s="175"/>
      <c r="ILX616" s="175"/>
      <c r="ILY616" s="175"/>
      <c r="ILZ616" s="175"/>
      <c r="IMA616" s="175"/>
      <c r="IMB616" s="175"/>
      <c r="IMC616" s="175"/>
      <c r="IMD616" s="175"/>
      <c r="IME616" s="175"/>
      <c r="IMF616" s="175"/>
      <c r="IMG616" s="175"/>
      <c r="IMH616" s="175"/>
      <c r="IMI616" s="175"/>
      <c r="IMJ616" s="175"/>
      <c r="IMK616" s="175"/>
      <c r="IML616" s="175"/>
      <c r="IMM616" s="175"/>
      <c r="IMN616" s="175"/>
      <c r="IMO616" s="175"/>
      <c r="IMP616" s="175"/>
      <c r="IMQ616" s="175"/>
      <c r="IMR616" s="175"/>
      <c r="IMS616" s="175"/>
      <c r="IMT616" s="175"/>
      <c r="IMU616" s="175"/>
      <c r="IMV616" s="175"/>
      <c r="IMW616" s="175"/>
      <c r="IMX616" s="175"/>
      <c r="IMY616" s="175"/>
      <c r="IMZ616" s="175"/>
      <c r="INA616" s="175"/>
      <c r="INB616" s="175"/>
      <c r="INC616" s="175"/>
      <c r="IND616" s="175"/>
      <c r="INE616" s="175"/>
      <c r="INF616" s="175"/>
      <c r="ING616" s="175"/>
      <c r="INH616" s="175"/>
      <c r="INI616" s="175"/>
      <c r="INJ616" s="175"/>
      <c r="INK616" s="175"/>
      <c r="INL616" s="175"/>
      <c r="INM616" s="175"/>
      <c r="INN616" s="175"/>
      <c r="INO616" s="175"/>
      <c r="INP616" s="175"/>
      <c r="INQ616" s="175"/>
      <c r="INR616" s="175"/>
      <c r="INS616" s="175"/>
      <c r="INT616" s="175"/>
      <c r="INU616" s="175"/>
      <c r="INV616" s="175"/>
      <c r="INW616" s="175"/>
      <c r="INX616" s="175"/>
      <c r="INY616" s="175"/>
      <c r="INZ616" s="175"/>
      <c r="IOA616" s="175"/>
      <c r="IOB616" s="175"/>
      <c r="IOC616" s="175"/>
      <c r="IOD616" s="175"/>
      <c r="IOE616" s="175"/>
      <c r="IOF616" s="175"/>
      <c r="IOG616" s="175"/>
      <c r="IOH616" s="175"/>
      <c r="IOI616" s="175"/>
      <c r="IOJ616" s="175"/>
      <c r="IOK616" s="175"/>
      <c r="IOL616" s="175"/>
      <c r="IOM616" s="175"/>
      <c r="ION616" s="175"/>
      <c r="IOO616" s="175"/>
      <c r="IOP616" s="175"/>
      <c r="IOQ616" s="175"/>
      <c r="IOR616" s="175"/>
      <c r="IOS616" s="175"/>
      <c r="IOT616" s="175"/>
      <c r="IOU616" s="175"/>
      <c r="IOV616" s="175"/>
      <c r="IOW616" s="175"/>
      <c r="IOX616" s="175"/>
      <c r="IOY616" s="175"/>
      <c r="IOZ616" s="175"/>
      <c r="IPA616" s="175"/>
      <c r="IPB616" s="175"/>
      <c r="IPC616" s="175"/>
      <c r="IPD616" s="175"/>
      <c r="IPE616" s="175"/>
      <c r="IPF616" s="175"/>
      <c r="IPG616" s="175"/>
      <c r="IPH616" s="175"/>
      <c r="IPI616" s="175"/>
      <c r="IPJ616" s="175"/>
      <c r="IPK616" s="175"/>
      <c r="IPL616" s="175"/>
      <c r="IPM616" s="175"/>
      <c r="IPN616" s="175"/>
      <c r="IPO616" s="175"/>
      <c r="IPP616" s="175"/>
      <c r="IPQ616" s="175"/>
      <c r="IPR616" s="175"/>
      <c r="IPS616" s="175"/>
      <c r="IPT616" s="175"/>
      <c r="IPU616" s="175"/>
      <c r="IPV616" s="175"/>
      <c r="IPW616" s="175"/>
      <c r="IPX616" s="175"/>
      <c r="IPY616" s="175"/>
      <c r="IPZ616" s="175"/>
      <c r="IQA616" s="175"/>
      <c r="IQB616" s="175"/>
      <c r="IQC616" s="175"/>
      <c r="IQD616" s="175"/>
      <c r="IQE616" s="175"/>
      <c r="IQF616" s="175"/>
      <c r="IQG616" s="175"/>
      <c r="IQH616" s="175"/>
      <c r="IQI616" s="175"/>
      <c r="IQJ616" s="175"/>
      <c r="IQK616" s="175"/>
      <c r="IQL616" s="175"/>
      <c r="IQM616" s="175"/>
      <c r="IQN616" s="175"/>
      <c r="IQO616" s="175"/>
      <c r="IQP616" s="175"/>
      <c r="IQQ616" s="175"/>
      <c r="IQR616" s="175"/>
      <c r="IQS616" s="175"/>
      <c r="IQT616" s="175"/>
      <c r="IQU616" s="175"/>
      <c r="IQV616" s="175"/>
      <c r="IQW616" s="175"/>
      <c r="IQX616" s="175"/>
      <c r="IQY616" s="175"/>
      <c r="IQZ616" s="175"/>
      <c r="IRA616" s="175"/>
      <c r="IRB616" s="175"/>
      <c r="IRC616" s="175"/>
      <c r="IRD616" s="175"/>
      <c r="IRE616" s="175"/>
      <c r="IRF616" s="175"/>
      <c r="IRG616" s="175"/>
      <c r="IRH616" s="175"/>
      <c r="IRI616" s="175"/>
      <c r="IRJ616" s="175"/>
      <c r="IRK616" s="175"/>
      <c r="IRL616" s="175"/>
      <c r="IRM616" s="175"/>
      <c r="IRN616" s="175"/>
      <c r="IRO616" s="175"/>
      <c r="IRP616" s="175"/>
      <c r="IRQ616" s="175"/>
      <c r="IRR616" s="175"/>
      <c r="IRS616" s="175"/>
      <c r="IRT616" s="175"/>
      <c r="IRU616" s="175"/>
      <c r="IRV616" s="175"/>
      <c r="IRW616" s="175"/>
      <c r="IRX616" s="175"/>
      <c r="IRY616" s="175"/>
      <c r="IRZ616" s="175"/>
      <c r="ISA616" s="175"/>
      <c r="ISB616" s="175"/>
      <c r="ISC616" s="175"/>
      <c r="ISD616" s="175"/>
      <c r="ISE616" s="175"/>
      <c r="ISF616" s="175"/>
      <c r="ISG616" s="175"/>
      <c r="ISH616" s="175"/>
      <c r="ISI616" s="175"/>
      <c r="ISJ616" s="175"/>
      <c r="ISK616" s="175"/>
      <c r="ISL616" s="175"/>
      <c r="ISM616" s="175"/>
      <c r="ISN616" s="175"/>
      <c r="ISO616" s="175"/>
      <c r="ISP616" s="175"/>
      <c r="ISQ616" s="175"/>
      <c r="ISR616" s="175"/>
      <c r="ISS616" s="175"/>
      <c r="IST616" s="175"/>
      <c r="ISU616" s="175"/>
      <c r="ISV616" s="175"/>
      <c r="ISW616" s="175"/>
      <c r="ISX616" s="175"/>
      <c r="ISY616" s="175"/>
      <c r="ISZ616" s="175"/>
      <c r="ITA616" s="175"/>
      <c r="ITB616" s="175"/>
      <c r="ITC616" s="175"/>
      <c r="ITD616" s="175"/>
      <c r="ITE616" s="175"/>
      <c r="ITF616" s="175"/>
      <c r="ITG616" s="175"/>
      <c r="ITH616" s="175"/>
      <c r="ITI616" s="175"/>
      <c r="ITJ616" s="175"/>
      <c r="ITK616" s="175"/>
      <c r="ITL616" s="175"/>
      <c r="ITM616" s="175"/>
      <c r="ITN616" s="175"/>
      <c r="ITO616" s="175"/>
      <c r="ITP616" s="175"/>
      <c r="ITQ616" s="175"/>
      <c r="ITR616" s="175"/>
      <c r="ITS616" s="175"/>
      <c r="ITT616" s="175"/>
      <c r="ITU616" s="175"/>
      <c r="ITV616" s="175"/>
      <c r="ITW616" s="175"/>
      <c r="ITX616" s="175"/>
      <c r="ITY616" s="175"/>
      <c r="ITZ616" s="175"/>
      <c r="IUA616" s="175"/>
      <c r="IUB616" s="175"/>
      <c r="IUC616" s="175"/>
      <c r="IUD616" s="175"/>
      <c r="IUE616" s="175"/>
      <c r="IUF616" s="175"/>
      <c r="IUG616" s="175"/>
      <c r="IUH616" s="175"/>
      <c r="IUI616" s="175"/>
      <c r="IUJ616" s="175"/>
      <c r="IUK616" s="175"/>
      <c r="IUL616" s="175"/>
      <c r="IUM616" s="175"/>
      <c r="IUN616" s="175"/>
      <c r="IUO616" s="175"/>
      <c r="IUP616" s="175"/>
      <c r="IUQ616" s="175"/>
      <c r="IUR616" s="175"/>
      <c r="IUS616" s="175"/>
      <c r="IUT616" s="175"/>
      <c r="IUU616" s="175"/>
      <c r="IUV616" s="175"/>
      <c r="IUW616" s="175"/>
      <c r="IUX616" s="175"/>
      <c r="IUY616" s="175"/>
      <c r="IUZ616" s="175"/>
      <c r="IVA616" s="175"/>
      <c r="IVB616" s="175"/>
      <c r="IVC616" s="175"/>
      <c r="IVD616" s="175"/>
      <c r="IVE616" s="175"/>
      <c r="IVF616" s="175"/>
      <c r="IVG616" s="175"/>
      <c r="IVH616" s="175"/>
      <c r="IVI616" s="175"/>
      <c r="IVJ616" s="175"/>
      <c r="IVK616" s="175"/>
      <c r="IVL616" s="175"/>
      <c r="IVM616" s="175"/>
      <c r="IVN616" s="175"/>
      <c r="IVO616" s="175"/>
      <c r="IVP616" s="175"/>
      <c r="IVQ616" s="175"/>
      <c r="IVR616" s="175"/>
      <c r="IVS616" s="175"/>
      <c r="IVT616" s="175"/>
      <c r="IVU616" s="175"/>
      <c r="IVV616" s="175"/>
      <c r="IVW616" s="175"/>
      <c r="IVX616" s="175"/>
      <c r="IVY616" s="175"/>
      <c r="IVZ616" s="175"/>
      <c r="IWA616" s="175"/>
      <c r="IWB616" s="175"/>
      <c r="IWC616" s="175"/>
      <c r="IWD616" s="175"/>
      <c r="IWE616" s="175"/>
      <c r="IWF616" s="175"/>
      <c r="IWG616" s="175"/>
      <c r="IWH616" s="175"/>
      <c r="IWI616" s="175"/>
      <c r="IWJ616" s="175"/>
      <c r="IWK616" s="175"/>
      <c r="IWL616" s="175"/>
      <c r="IWM616" s="175"/>
      <c r="IWN616" s="175"/>
      <c r="IWO616" s="175"/>
      <c r="IWP616" s="175"/>
      <c r="IWQ616" s="175"/>
      <c r="IWR616" s="175"/>
      <c r="IWS616" s="175"/>
      <c r="IWT616" s="175"/>
      <c r="IWU616" s="175"/>
      <c r="IWV616" s="175"/>
      <c r="IWW616" s="175"/>
      <c r="IWX616" s="175"/>
      <c r="IWY616" s="175"/>
      <c r="IWZ616" s="175"/>
      <c r="IXA616" s="175"/>
      <c r="IXB616" s="175"/>
      <c r="IXC616" s="175"/>
      <c r="IXD616" s="175"/>
      <c r="IXE616" s="175"/>
      <c r="IXF616" s="175"/>
      <c r="IXG616" s="175"/>
      <c r="IXH616" s="175"/>
      <c r="IXI616" s="175"/>
      <c r="IXJ616" s="175"/>
      <c r="IXK616" s="175"/>
      <c r="IXL616" s="175"/>
      <c r="IXM616" s="175"/>
      <c r="IXN616" s="175"/>
      <c r="IXO616" s="175"/>
      <c r="IXP616" s="175"/>
      <c r="IXQ616" s="175"/>
      <c r="IXR616" s="175"/>
      <c r="IXS616" s="175"/>
      <c r="IXT616" s="175"/>
      <c r="IXU616" s="175"/>
      <c r="IXV616" s="175"/>
      <c r="IXW616" s="175"/>
      <c r="IXX616" s="175"/>
      <c r="IXY616" s="175"/>
      <c r="IXZ616" s="175"/>
      <c r="IYA616" s="175"/>
      <c r="IYB616" s="175"/>
      <c r="IYC616" s="175"/>
      <c r="IYD616" s="175"/>
      <c r="IYE616" s="175"/>
      <c r="IYF616" s="175"/>
      <c r="IYG616" s="175"/>
      <c r="IYH616" s="175"/>
      <c r="IYI616" s="175"/>
      <c r="IYJ616" s="175"/>
      <c r="IYK616" s="175"/>
      <c r="IYL616" s="175"/>
      <c r="IYM616" s="175"/>
      <c r="IYN616" s="175"/>
      <c r="IYO616" s="175"/>
      <c r="IYP616" s="175"/>
      <c r="IYQ616" s="175"/>
      <c r="IYR616" s="175"/>
      <c r="IYS616" s="175"/>
      <c r="IYT616" s="175"/>
      <c r="IYU616" s="175"/>
      <c r="IYV616" s="175"/>
      <c r="IYW616" s="175"/>
      <c r="IYX616" s="175"/>
      <c r="IYY616" s="175"/>
      <c r="IYZ616" s="175"/>
      <c r="IZA616" s="175"/>
      <c r="IZB616" s="175"/>
      <c r="IZC616" s="175"/>
      <c r="IZD616" s="175"/>
      <c r="IZE616" s="175"/>
      <c r="IZF616" s="175"/>
      <c r="IZG616" s="175"/>
      <c r="IZH616" s="175"/>
      <c r="IZI616" s="175"/>
      <c r="IZJ616" s="175"/>
      <c r="IZK616" s="175"/>
      <c r="IZL616" s="175"/>
      <c r="IZM616" s="175"/>
      <c r="IZN616" s="175"/>
      <c r="IZO616" s="175"/>
      <c r="IZP616" s="175"/>
      <c r="IZQ616" s="175"/>
      <c r="IZR616" s="175"/>
      <c r="IZS616" s="175"/>
      <c r="IZT616" s="175"/>
      <c r="IZU616" s="175"/>
      <c r="IZV616" s="175"/>
      <c r="IZW616" s="175"/>
      <c r="IZX616" s="175"/>
      <c r="IZY616" s="175"/>
      <c r="IZZ616" s="175"/>
      <c r="JAA616" s="175"/>
      <c r="JAB616" s="175"/>
      <c r="JAC616" s="175"/>
      <c r="JAD616" s="175"/>
      <c r="JAE616" s="175"/>
      <c r="JAF616" s="175"/>
      <c r="JAG616" s="175"/>
      <c r="JAH616" s="175"/>
      <c r="JAI616" s="175"/>
      <c r="JAJ616" s="175"/>
      <c r="JAK616" s="175"/>
      <c r="JAL616" s="175"/>
      <c r="JAM616" s="175"/>
      <c r="JAN616" s="175"/>
      <c r="JAO616" s="175"/>
      <c r="JAP616" s="175"/>
      <c r="JAQ616" s="175"/>
      <c r="JAR616" s="175"/>
      <c r="JAS616" s="175"/>
      <c r="JAT616" s="175"/>
      <c r="JAU616" s="175"/>
      <c r="JAV616" s="175"/>
      <c r="JAW616" s="175"/>
      <c r="JAX616" s="175"/>
      <c r="JAY616" s="175"/>
      <c r="JAZ616" s="175"/>
      <c r="JBA616" s="175"/>
      <c r="JBB616" s="175"/>
      <c r="JBC616" s="175"/>
      <c r="JBD616" s="175"/>
      <c r="JBE616" s="175"/>
      <c r="JBF616" s="175"/>
      <c r="JBG616" s="175"/>
      <c r="JBH616" s="175"/>
      <c r="JBI616" s="175"/>
      <c r="JBJ616" s="175"/>
      <c r="JBK616" s="175"/>
      <c r="JBL616" s="175"/>
      <c r="JBM616" s="175"/>
      <c r="JBN616" s="175"/>
      <c r="JBO616" s="175"/>
      <c r="JBP616" s="175"/>
      <c r="JBQ616" s="175"/>
      <c r="JBR616" s="175"/>
      <c r="JBS616" s="175"/>
      <c r="JBT616" s="175"/>
      <c r="JBU616" s="175"/>
      <c r="JBV616" s="175"/>
      <c r="JBW616" s="175"/>
      <c r="JBX616" s="175"/>
      <c r="JBY616" s="175"/>
      <c r="JBZ616" s="175"/>
      <c r="JCA616" s="175"/>
      <c r="JCB616" s="175"/>
      <c r="JCC616" s="175"/>
      <c r="JCD616" s="175"/>
      <c r="JCE616" s="175"/>
      <c r="JCF616" s="175"/>
      <c r="JCG616" s="175"/>
      <c r="JCH616" s="175"/>
      <c r="JCI616" s="175"/>
      <c r="JCJ616" s="175"/>
      <c r="JCK616" s="175"/>
      <c r="JCL616" s="175"/>
      <c r="JCM616" s="175"/>
      <c r="JCN616" s="175"/>
      <c r="JCO616" s="175"/>
      <c r="JCP616" s="175"/>
      <c r="JCQ616" s="175"/>
      <c r="JCR616" s="175"/>
      <c r="JCS616" s="175"/>
      <c r="JCT616" s="175"/>
      <c r="JCU616" s="175"/>
      <c r="JCV616" s="175"/>
      <c r="JCW616" s="175"/>
      <c r="JCX616" s="175"/>
      <c r="JCY616" s="175"/>
      <c r="JCZ616" s="175"/>
      <c r="JDA616" s="175"/>
      <c r="JDB616" s="175"/>
      <c r="JDC616" s="175"/>
      <c r="JDD616" s="175"/>
      <c r="JDE616" s="175"/>
      <c r="JDF616" s="175"/>
      <c r="JDG616" s="175"/>
      <c r="JDH616" s="175"/>
      <c r="JDI616" s="175"/>
      <c r="JDJ616" s="175"/>
      <c r="JDK616" s="175"/>
      <c r="JDL616" s="175"/>
      <c r="JDM616" s="175"/>
      <c r="JDN616" s="175"/>
      <c r="JDO616" s="175"/>
      <c r="JDP616" s="175"/>
      <c r="JDQ616" s="175"/>
      <c r="JDR616" s="175"/>
      <c r="JDS616" s="175"/>
      <c r="JDT616" s="175"/>
      <c r="JDU616" s="175"/>
      <c r="JDV616" s="175"/>
      <c r="JDW616" s="175"/>
      <c r="JDX616" s="175"/>
      <c r="JDY616" s="175"/>
      <c r="JDZ616" s="175"/>
      <c r="JEA616" s="175"/>
      <c r="JEB616" s="175"/>
      <c r="JEC616" s="175"/>
      <c r="JED616" s="175"/>
      <c r="JEE616" s="175"/>
      <c r="JEF616" s="175"/>
      <c r="JEG616" s="175"/>
      <c r="JEH616" s="175"/>
      <c r="JEI616" s="175"/>
      <c r="JEJ616" s="175"/>
      <c r="JEK616" s="175"/>
      <c r="JEL616" s="175"/>
      <c r="JEM616" s="175"/>
      <c r="JEN616" s="175"/>
      <c r="JEO616" s="175"/>
      <c r="JEP616" s="175"/>
      <c r="JEQ616" s="175"/>
      <c r="JER616" s="175"/>
      <c r="JES616" s="175"/>
      <c r="JET616" s="175"/>
      <c r="JEU616" s="175"/>
      <c r="JEV616" s="175"/>
      <c r="JEW616" s="175"/>
      <c r="JEX616" s="175"/>
      <c r="JEY616" s="175"/>
      <c r="JEZ616" s="175"/>
      <c r="JFA616" s="175"/>
      <c r="JFB616" s="175"/>
      <c r="JFC616" s="175"/>
      <c r="JFD616" s="175"/>
      <c r="JFE616" s="175"/>
      <c r="JFF616" s="175"/>
      <c r="JFG616" s="175"/>
      <c r="JFH616" s="175"/>
      <c r="JFI616" s="175"/>
      <c r="JFJ616" s="175"/>
      <c r="JFK616" s="175"/>
      <c r="JFL616" s="175"/>
      <c r="JFM616" s="175"/>
      <c r="JFN616" s="175"/>
      <c r="JFO616" s="175"/>
      <c r="JFP616" s="175"/>
      <c r="JFQ616" s="175"/>
      <c r="JFR616" s="175"/>
      <c r="JFS616" s="175"/>
      <c r="JFT616" s="175"/>
      <c r="JFU616" s="175"/>
      <c r="JFV616" s="175"/>
      <c r="JFW616" s="175"/>
      <c r="JFX616" s="175"/>
      <c r="JFY616" s="175"/>
      <c r="JFZ616" s="175"/>
      <c r="JGA616" s="175"/>
      <c r="JGB616" s="175"/>
      <c r="JGC616" s="175"/>
      <c r="JGD616" s="175"/>
      <c r="JGE616" s="175"/>
      <c r="JGF616" s="175"/>
      <c r="JGG616" s="175"/>
      <c r="JGH616" s="175"/>
      <c r="JGI616" s="175"/>
      <c r="JGJ616" s="175"/>
      <c r="JGK616" s="175"/>
      <c r="JGL616" s="175"/>
      <c r="JGM616" s="175"/>
      <c r="JGN616" s="175"/>
      <c r="JGO616" s="175"/>
      <c r="JGP616" s="175"/>
      <c r="JGQ616" s="175"/>
      <c r="JGR616" s="175"/>
      <c r="JGS616" s="175"/>
      <c r="JGT616" s="175"/>
      <c r="JGU616" s="175"/>
      <c r="JGV616" s="175"/>
      <c r="JGW616" s="175"/>
      <c r="JGX616" s="175"/>
      <c r="JGY616" s="175"/>
      <c r="JGZ616" s="175"/>
      <c r="JHA616" s="175"/>
      <c r="JHB616" s="175"/>
      <c r="JHC616" s="175"/>
      <c r="JHD616" s="175"/>
      <c r="JHE616" s="175"/>
      <c r="JHF616" s="175"/>
      <c r="JHG616" s="175"/>
      <c r="JHH616" s="175"/>
      <c r="JHI616" s="175"/>
      <c r="JHJ616" s="175"/>
      <c r="JHK616" s="175"/>
      <c r="JHL616" s="175"/>
      <c r="JHM616" s="175"/>
      <c r="JHN616" s="175"/>
      <c r="JHO616" s="175"/>
      <c r="JHP616" s="175"/>
      <c r="JHQ616" s="175"/>
      <c r="JHR616" s="175"/>
      <c r="JHS616" s="175"/>
      <c r="JHT616" s="175"/>
      <c r="JHU616" s="175"/>
      <c r="JHV616" s="175"/>
      <c r="JHW616" s="175"/>
      <c r="JHX616" s="175"/>
      <c r="JHY616" s="175"/>
      <c r="JHZ616" s="175"/>
      <c r="JIA616" s="175"/>
      <c r="JIB616" s="175"/>
      <c r="JIC616" s="175"/>
      <c r="JID616" s="175"/>
      <c r="JIE616" s="175"/>
      <c r="JIF616" s="175"/>
      <c r="JIG616" s="175"/>
      <c r="JIH616" s="175"/>
      <c r="JII616" s="175"/>
      <c r="JIJ616" s="175"/>
      <c r="JIK616" s="175"/>
      <c r="JIL616" s="175"/>
      <c r="JIM616" s="175"/>
      <c r="JIN616" s="175"/>
      <c r="JIO616" s="175"/>
      <c r="JIP616" s="175"/>
      <c r="JIQ616" s="175"/>
      <c r="JIR616" s="175"/>
      <c r="JIS616" s="175"/>
      <c r="JIT616" s="175"/>
      <c r="JIU616" s="175"/>
      <c r="JIV616" s="175"/>
      <c r="JIW616" s="175"/>
      <c r="JIX616" s="175"/>
      <c r="JIY616" s="175"/>
      <c r="JIZ616" s="175"/>
      <c r="JJA616" s="175"/>
      <c r="JJB616" s="175"/>
      <c r="JJC616" s="175"/>
      <c r="JJD616" s="175"/>
      <c r="JJE616" s="175"/>
      <c r="JJF616" s="175"/>
      <c r="JJG616" s="175"/>
      <c r="JJH616" s="175"/>
      <c r="JJI616" s="175"/>
      <c r="JJJ616" s="175"/>
      <c r="JJK616" s="175"/>
      <c r="JJL616" s="175"/>
      <c r="JJM616" s="175"/>
      <c r="JJN616" s="175"/>
      <c r="JJO616" s="175"/>
      <c r="JJP616" s="175"/>
      <c r="JJQ616" s="175"/>
      <c r="JJR616" s="175"/>
      <c r="JJS616" s="175"/>
      <c r="JJT616" s="175"/>
      <c r="JJU616" s="175"/>
      <c r="JJV616" s="175"/>
      <c r="JJW616" s="175"/>
      <c r="JJX616" s="175"/>
      <c r="JJY616" s="175"/>
      <c r="JJZ616" s="175"/>
      <c r="JKA616" s="175"/>
      <c r="JKB616" s="175"/>
      <c r="JKC616" s="175"/>
      <c r="JKD616" s="175"/>
      <c r="JKE616" s="175"/>
      <c r="JKF616" s="175"/>
      <c r="JKG616" s="175"/>
      <c r="JKH616" s="175"/>
      <c r="JKI616" s="175"/>
      <c r="JKJ616" s="175"/>
      <c r="JKK616" s="175"/>
      <c r="JKL616" s="175"/>
      <c r="JKM616" s="175"/>
      <c r="JKN616" s="175"/>
      <c r="JKO616" s="175"/>
      <c r="JKP616" s="175"/>
      <c r="JKQ616" s="175"/>
      <c r="JKR616" s="175"/>
      <c r="JKS616" s="175"/>
      <c r="JKT616" s="175"/>
      <c r="JKU616" s="175"/>
      <c r="JKV616" s="175"/>
      <c r="JKW616" s="175"/>
      <c r="JKX616" s="175"/>
      <c r="JKY616" s="175"/>
      <c r="JKZ616" s="175"/>
      <c r="JLA616" s="175"/>
      <c r="JLB616" s="175"/>
      <c r="JLC616" s="175"/>
      <c r="JLD616" s="175"/>
      <c r="JLE616" s="175"/>
      <c r="JLF616" s="175"/>
      <c r="JLG616" s="175"/>
      <c r="JLH616" s="175"/>
      <c r="JLI616" s="175"/>
      <c r="JLJ616" s="175"/>
      <c r="JLK616" s="175"/>
      <c r="JLL616" s="175"/>
      <c r="JLM616" s="175"/>
      <c r="JLN616" s="175"/>
      <c r="JLO616" s="175"/>
      <c r="JLP616" s="175"/>
      <c r="JLQ616" s="175"/>
      <c r="JLR616" s="175"/>
      <c r="JLS616" s="175"/>
      <c r="JLT616" s="175"/>
      <c r="JLU616" s="175"/>
      <c r="JLV616" s="175"/>
      <c r="JLW616" s="175"/>
      <c r="JLX616" s="175"/>
      <c r="JLY616" s="175"/>
      <c r="JLZ616" s="175"/>
      <c r="JMA616" s="175"/>
      <c r="JMB616" s="175"/>
      <c r="JMC616" s="175"/>
      <c r="JMD616" s="175"/>
      <c r="JME616" s="175"/>
      <c r="JMF616" s="175"/>
      <c r="JMG616" s="175"/>
      <c r="JMH616" s="175"/>
      <c r="JMI616" s="175"/>
      <c r="JMJ616" s="175"/>
      <c r="JMK616" s="175"/>
      <c r="JML616" s="175"/>
      <c r="JMM616" s="175"/>
      <c r="JMN616" s="175"/>
      <c r="JMO616" s="175"/>
      <c r="JMP616" s="175"/>
      <c r="JMQ616" s="175"/>
      <c r="JMR616" s="175"/>
      <c r="JMS616" s="175"/>
      <c r="JMT616" s="175"/>
      <c r="JMU616" s="175"/>
      <c r="JMV616" s="175"/>
      <c r="JMW616" s="175"/>
      <c r="JMX616" s="175"/>
      <c r="JMY616" s="175"/>
      <c r="JMZ616" s="175"/>
      <c r="JNA616" s="175"/>
      <c r="JNB616" s="175"/>
      <c r="JNC616" s="175"/>
      <c r="JND616" s="175"/>
      <c r="JNE616" s="175"/>
      <c r="JNF616" s="175"/>
      <c r="JNG616" s="175"/>
      <c r="JNH616" s="175"/>
      <c r="JNI616" s="175"/>
      <c r="JNJ616" s="175"/>
      <c r="JNK616" s="175"/>
      <c r="JNL616" s="175"/>
      <c r="JNM616" s="175"/>
      <c r="JNN616" s="175"/>
      <c r="JNO616" s="175"/>
      <c r="JNP616" s="175"/>
      <c r="JNQ616" s="175"/>
      <c r="JNR616" s="175"/>
      <c r="JNS616" s="175"/>
      <c r="JNT616" s="175"/>
      <c r="JNU616" s="175"/>
      <c r="JNV616" s="175"/>
      <c r="JNW616" s="175"/>
      <c r="JNX616" s="175"/>
      <c r="JNY616" s="175"/>
      <c r="JNZ616" s="175"/>
      <c r="JOA616" s="175"/>
      <c r="JOB616" s="175"/>
      <c r="JOC616" s="175"/>
      <c r="JOD616" s="175"/>
      <c r="JOE616" s="175"/>
      <c r="JOF616" s="175"/>
      <c r="JOG616" s="175"/>
      <c r="JOH616" s="175"/>
      <c r="JOI616" s="175"/>
      <c r="JOJ616" s="175"/>
      <c r="JOK616" s="175"/>
      <c r="JOL616" s="175"/>
      <c r="JOM616" s="175"/>
      <c r="JON616" s="175"/>
      <c r="JOO616" s="175"/>
      <c r="JOP616" s="175"/>
      <c r="JOQ616" s="175"/>
      <c r="JOR616" s="175"/>
      <c r="JOS616" s="175"/>
      <c r="JOT616" s="175"/>
      <c r="JOU616" s="175"/>
      <c r="JOV616" s="175"/>
      <c r="JOW616" s="175"/>
      <c r="JOX616" s="175"/>
      <c r="JOY616" s="175"/>
      <c r="JOZ616" s="175"/>
      <c r="JPA616" s="175"/>
      <c r="JPB616" s="175"/>
      <c r="JPC616" s="175"/>
      <c r="JPD616" s="175"/>
      <c r="JPE616" s="175"/>
      <c r="JPF616" s="175"/>
      <c r="JPG616" s="175"/>
      <c r="JPH616" s="175"/>
      <c r="JPI616" s="175"/>
      <c r="JPJ616" s="175"/>
      <c r="JPK616" s="175"/>
      <c r="JPL616" s="175"/>
      <c r="JPM616" s="175"/>
      <c r="JPN616" s="175"/>
      <c r="JPO616" s="175"/>
      <c r="JPP616" s="175"/>
      <c r="JPQ616" s="175"/>
      <c r="JPR616" s="175"/>
      <c r="JPS616" s="175"/>
      <c r="JPT616" s="175"/>
      <c r="JPU616" s="175"/>
      <c r="JPV616" s="175"/>
      <c r="JPW616" s="175"/>
      <c r="JPX616" s="175"/>
      <c r="JPY616" s="175"/>
      <c r="JPZ616" s="175"/>
      <c r="JQA616" s="175"/>
      <c r="JQB616" s="175"/>
      <c r="JQC616" s="175"/>
      <c r="JQD616" s="175"/>
      <c r="JQE616" s="175"/>
      <c r="JQF616" s="175"/>
      <c r="JQG616" s="175"/>
      <c r="JQH616" s="175"/>
      <c r="JQI616" s="175"/>
      <c r="JQJ616" s="175"/>
      <c r="JQK616" s="175"/>
      <c r="JQL616" s="175"/>
      <c r="JQM616" s="175"/>
      <c r="JQN616" s="175"/>
      <c r="JQO616" s="175"/>
      <c r="JQP616" s="175"/>
      <c r="JQQ616" s="175"/>
      <c r="JQR616" s="175"/>
      <c r="JQS616" s="175"/>
      <c r="JQT616" s="175"/>
      <c r="JQU616" s="175"/>
      <c r="JQV616" s="175"/>
      <c r="JQW616" s="175"/>
      <c r="JQX616" s="175"/>
      <c r="JQY616" s="175"/>
      <c r="JQZ616" s="175"/>
      <c r="JRA616" s="175"/>
      <c r="JRB616" s="175"/>
      <c r="JRC616" s="175"/>
      <c r="JRD616" s="175"/>
      <c r="JRE616" s="175"/>
      <c r="JRF616" s="175"/>
      <c r="JRG616" s="175"/>
      <c r="JRH616" s="175"/>
      <c r="JRI616" s="175"/>
      <c r="JRJ616" s="175"/>
      <c r="JRK616" s="175"/>
      <c r="JRL616" s="175"/>
      <c r="JRM616" s="175"/>
      <c r="JRN616" s="175"/>
      <c r="JRO616" s="175"/>
      <c r="JRP616" s="175"/>
      <c r="JRQ616" s="175"/>
      <c r="JRR616" s="175"/>
      <c r="JRS616" s="175"/>
      <c r="JRT616" s="175"/>
      <c r="JRU616" s="175"/>
      <c r="JRV616" s="175"/>
      <c r="JRW616" s="175"/>
      <c r="JRX616" s="175"/>
      <c r="JRY616" s="175"/>
      <c r="JRZ616" s="175"/>
      <c r="JSA616" s="175"/>
      <c r="JSB616" s="175"/>
      <c r="JSC616" s="175"/>
      <c r="JSD616" s="175"/>
      <c r="JSE616" s="175"/>
      <c r="JSF616" s="175"/>
      <c r="JSG616" s="175"/>
      <c r="JSH616" s="175"/>
      <c r="JSI616" s="175"/>
      <c r="JSJ616" s="175"/>
      <c r="JSK616" s="175"/>
      <c r="JSL616" s="175"/>
      <c r="JSM616" s="175"/>
      <c r="JSN616" s="175"/>
      <c r="JSO616" s="175"/>
      <c r="JSP616" s="175"/>
      <c r="JSQ616" s="175"/>
      <c r="JSR616" s="175"/>
      <c r="JSS616" s="175"/>
      <c r="JST616" s="175"/>
      <c r="JSU616" s="175"/>
      <c r="JSV616" s="175"/>
      <c r="JSW616" s="175"/>
      <c r="JSX616" s="175"/>
      <c r="JSY616" s="175"/>
      <c r="JSZ616" s="175"/>
      <c r="JTA616" s="175"/>
      <c r="JTB616" s="175"/>
      <c r="JTC616" s="175"/>
      <c r="JTD616" s="175"/>
      <c r="JTE616" s="175"/>
      <c r="JTF616" s="175"/>
      <c r="JTG616" s="175"/>
      <c r="JTH616" s="175"/>
      <c r="JTI616" s="175"/>
      <c r="JTJ616" s="175"/>
      <c r="JTK616" s="175"/>
      <c r="JTL616" s="175"/>
      <c r="JTM616" s="175"/>
      <c r="JTN616" s="175"/>
      <c r="JTO616" s="175"/>
      <c r="JTP616" s="175"/>
      <c r="JTQ616" s="175"/>
      <c r="JTR616" s="175"/>
      <c r="JTS616" s="175"/>
      <c r="JTT616" s="175"/>
      <c r="JTU616" s="175"/>
      <c r="JTV616" s="175"/>
      <c r="JTW616" s="175"/>
      <c r="JTX616" s="175"/>
      <c r="JTY616" s="175"/>
      <c r="JTZ616" s="175"/>
      <c r="JUA616" s="175"/>
      <c r="JUB616" s="175"/>
      <c r="JUC616" s="175"/>
      <c r="JUD616" s="175"/>
      <c r="JUE616" s="175"/>
      <c r="JUF616" s="175"/>
      <c r="JUG616" s="175"/>
      <c r="JUH616" s="175"/>
      <c r="JUI616" s="175"/>
      <c r="JUJ616" s="175"/>
      <c r="JUK616" s="175"/>
      <c r="JUL616" s="175"/>
      <c r="JUM616" s="175"/>
      <c r="JUN616" s="175"/>
      <c r="JUO616" s="175"/>
      <c r="JUP616" s="175"/>
      <c r="JUQ616" s="175"/>
      <c r="JUR616" s="175"/>
      <c r="JUS616" s="175"/>
      <c r="JUT616" s="175"/>
      <c r="JUU616" s="175"/>
      <c r="JUV616" s="175"/>
      <c r="JUW616" s="175"/>
      <c r="JUX616" s="175"/>
      <c r="JUY616" s="175"/>
      <c r="JUZ616" s="175"/>
      <c r="JVA616" s="175"/>
      <c r="JVB616" s="175"/>
      <c r="JVC616" s="175"/>
      <c r="JVD616" s="175"/>
      <c r="JVE616" s="175"/>
      <c r="JVF616" s="175"/>
      <c r="JVG616" s="175"/>
      <c r="JVH616" s="175"/>
      <c r="JVI616" s="175"/>
      <c r="JVJ616" s="175"/>
      <c r="JVK616" s="175"/>
      <c r="JVL616" s="175"/>
      <c r="JVM616" s="175"/>
      <c r="JVN616" s="175"/>
      <c r="JVO616" s="175"/>
      <c r="JVP616" s="175"/>
      <c r="JVQ616" s="175"/>
      <c r="JVR616" s="175"/>
      <c r="JVS616" s="175"/>
      <c r="JVT616" s="175"/>
      <c r="JVU616" s="175"/>
      <c r="JVV616" s="175"/>
      <c r="JVW616" s="175"/>
      <c r="JVX616" s="175"/>
      <c r="JVY616" s="175"/>
      <c r="JVZ616" s="175"/>
      <c r="JWA616" s="175"/>
      <c r="JWB616" s="175"/>
      <c r="JWC616" s="175"/>
      <c r="JWD616" s="175"/>
      <c r="JWE616" s="175"/>
      <c r="JWF616" s="175"/>
      <c r="JWG616" s="175"/>
      <c r="JWH616" s="175"/>
      <c r="JWI616" s="175"/>
      <c r="JWJ616" s="175"/>
      <c r="JWK616" s="175"/>
      <c r="JWL616" s="175"/>
      <c r="JWM616" s="175"/>
      <c r="JWN616" s="175"/>
      <c r="JWO616" s="175"/>
      <c r="JWP616" s="175"/>
      <c r="JWQ616" s="175"/>
      <c r="JWR616" s="175"/>
      <c r="JWS616" s="175"/>
      <c r="JWT616" s="175"/>
      <c r="JWU616" s="175"/>
      <c r="JWV616" s="175"/>
      <c r="JWW616" s="175"/>
      <c r="JWX616" s="175"/>
      <c r="JWY616" s="175"/>
      <c r="JWZ616" s="175"/>
      <c r="JXA616" s="175"/>
      <c r="JXB616" s="175"/>
      <c r="JXC616" s="175"/>
      <c r="JXD616" s="175"/>
      <c r="JXE616" s="175"/>
      <c r="JXF616" s="175"/>
      <c r="JXG616" s="175"/>
      <c r="JXH616" s="175"/>
      <c r="JXI616" s="175"/>
      <c r="JXJ616" s="175"/>
      <c r="JXK616" s="175"/>
      <c r="JXL616" s="175"/>
      <c r="JXM616" s="175"/>
      <c r="JXN616" s="175"/>
      <c r="JXO616" s="175"/>
      <c r="JXP616" s="175"/>
      <c r="JXQ616" s="175"/>
      <c r="JXR616" s="175"/>
      <c r="JXS616" s="175"/>
      <c r="JXT616" s="175"/>
      <c r="JXU616" s="175"/>
      <c r="JXV616" s="175"/>
      <c r="JXW616" s="175"/>
      <c r="JXX616" s="175"/>
      <c r="JXY616" s="175"/>
      <c r="JXZ616" s="175"/>
      <c r="JYA616" s="175"/>
      <c r="JYB616" s="175"/>
      <c r="JYC616" s="175"/>
      <c r="JYD616" s="175"/>
      <c r="JYE616" s="175"/>
      <c r="JYF616" s="175"/>
      <c r="JYG616" s="175"/>
      <c r="JYH616" s="175"/>
      <c r="JYI616" s="175"/>
      <c r="JYJ616" s="175"/>
      <c r="JYK616" s="175"/>
      <c r="JYL616" s="175"/>
      <c r="JYM616" s="175"/>
      <c r="JYN616" s="175"/>
      <c r="JYO616" s="175"/>
      <c r="JYP616" s="175"/>
      <c r="JYQ616" s="175"/>
      <c r="JYR616" s="175"/>
      <c r="JYS616" s="175"/>
      <c r="JYT616" s="175"/>
      <c r="JYU616" s="175"/>
      <c r="JYV616" s="175"/>
      <c r="JYW616" s="175"/>
      <c r="JYX616" s="175"/>
      <c r="JYY616" s="175"/>
      <c r="JYZ616" s="175"/>
      <c r="JZA616" s="175"/>
      <c r="JZB616" s="175"/>
      <c r="JZC616" s="175"/>
      <c r="JZD616" s="175"/>
      <c r="JZE616" s="175"/>
      <c r="JZF616" s="175"/>
      <c r="JZG616" s="175"/>
      <c r="JZH616" s="175"/>
      <c r="JZI616" s="175"/>
      <c r="JZJ616" s="175"/>
      <c r="JZK616" s="175"/>
      <c r="JZL616" s="175"/>
      <c r="JZM616" s="175"/>
      <c r="JZN616" s="175"/>
      <c r="JZO616" s="175"/>
      <c r="JZP616" s="175"/>
      <c r="JZQ616" s="175"/>
      <c r="JZR616" s="175"/>
      <c r="JZS616" s="175"/>
      <c r="JZT616" s="175"/>
      <c r="JZU616" s="175"/>
      <c r="JZV616" s="175"/>
      <c r="JZW616" s="175"/>
      <c r="JZX616" s="175"/>
      <c r="JZY616" s="175"/>
      <c r="JZZ616" s="175"/>
      <c r="KAA616" s="175"/>
      <c r="KAB616" s="175"/>
      <c r="KAC616" s="175"/>
      <c r="KAD616" s="175"/>
      <c r="KAE616" s="175"/>
      <c r="KAF616" s="175"/>
      <c r="KAG616" s="175"/>
      <c r="KAH616" s="175"/>
      <c r="KAI616" s="175"/>
      <c r="KAJ616" s="175"/>
      <c r="KAK616" s="175"/>
      <c r="KAL616" s="175"/>
      <c r="KAM616" s="175"/>
      <c r="KAN616" s="175"/>
      <c r="KAO616" s="175"/>
      <c r="KAP616" s="175"/>
      <c r="KAQ616" s="175"/>
      <c r="KAR616" s="175"/>
      <c r="KAS616" s="175"/>
      <c r="KAT616" s="175"/>
      <c r="KAU616" s="175"/>
      <c r="KAV616" s="175"/>
      <c r="KAW616" s="175"/>
      <c r="KAX616" s="175"/>
      <c r="KAY616" s="175"/>
      <c r="KAZ616" s="175"/>
      <c r="KBA616" s="175"/>
      <c r="KBB616" s="175"/>
      <c r="KBC616" s="175"/>
      <c r="KBD616" s="175"/>
      <c r="KBE616" s="175"/>
      <c r="KBF616" s="175"/>
      <c r="KBG616" s="175"/>
      <c r="KBH616" s="175"/>
      <c r="KBI616" s="175"/>
      <c r="KBJ616" s="175"/>
      <c r="KBK616" s="175"/>
      <c r="KBL616" s="175"/>
      <c r="KBM616" s="175"/>
      <c r="KBN616" s="175"/>
      <c r="KBO616" s="175"/>
      <c r="KBP616" s="175"/>
      <c r="KBQ616" s="175"/>
      <c r="KBR616" s="175"/>
      <c r="KBS616" s="175"/>
      <c r="KBT616" s="175"/>
      <c r="KBU616" s="175"/>
      <c r="KBV616" s="175"/>
      <c r="KBW616" s="175"/>
      <c r="KBX616" s="175"/>
      <c r="KBY616" s="175"/>
      <c r="KBZ616" s="175"/>
      <c r="KCA616" s="175"/>
      <c r="KCB616" s="175"/>
      <c r="KCC616" s="175"/>
      <c r="KCD616" s="175"/>
      <c r="KCE616" s="175"/>
      <c r="KCF616" s="175"/>
      <c r="KCG616" s="175"/>
      <c r="KCH616" s="175"/>
      <c r="KCI616" s="175"/>
      <c r="KCJ616" s="175"/>
      <c r="KCK616" s="175"/>
      <c r="KCL616" s="175"/>
      <c r="KCM616" s="175"/>
      <c r="KCN616" s="175"/>
      <c r="KCO616" s="175"/>
      <c r="KCP616" s="175"/>
      <c r="KCQ616" s="175"/>
      <c r="KCR616" s="175"/>
      <c r="KCS616" s="175"/>
      <c r="KCT616" s="175"/>
      <c r="KCU616" s="175"/>
      <c r="KCV616" s="175"/>
      <c r="KCW616" s="175"/>
      <c r="KCX616" s="175"/>
      <c r="KCY616" s="175"/>
      <c r="KCZ616" s="175"/>
      <c r="KDA616" s="175"/>
      <c r="KDB616" s="175"/>
      <c r="KDC616" s="175"/>
      <c r="KDD616" s="175"/>
      <c r="KDE616" s="175"/>
      <c r="KDF616" s="175"/>
      <c r="KDG616" s="175"/>
      <c r="KDH616" s="175"/>
      <c r="KDI616" s="175"/>
      <c r="KDJ616" s="175"/>
      <c r="KDK616" s="175"/>
      <c r="KDL616" s="175"/>
      <c r="KDM616" s="175"/>
      <c r="KDN616" s="175"/>
      <c r="KDO616" s="175"/>
      <c r="KDP616" s="175"/>
      <c r="KDQ616" s="175"/>
      <c r="KDR616" s="175"/>
      <c r="KDS616" s="175"/>
      <c r="KDT616" s="175"/>
      <c r="KDU616" s="175"/>
      <c r="KDV616" s="175"/>
      <c r="KDW616" s="175"/>
      <c r="KDX616" s="175"/>
      <c r="KDY616" s="175"/>
      <c r="KDZ616" s="175"/>
      <c r="KEA616" s="175"/>
      <c r="KEB616" s="175"/>
      <c r="KEC616" s="175"/>
      <c r="KED616" s="175"/>
      <c r="KEE616" s="175"/>
      <c r="KEF616" s="175"/>
      <c r="KEG616" s="175"/>
      <c r="KEH616" s="175"/>
      <c r="KEI616" s="175"/>
      <c r="KEJ616" s="175"/>
      <c r="KEK616" s="175"/>
      <c r="KEL616" s="175"/>
      <c r="KEM616" s="175"/>
      <c r="KEN616" s="175"/>
      <c r="KEO616" s="175"/>
      <c r="KEP616" s="175"/>
      <c r="KEQ616" s="175"/>
      <c r="KER616" s="175"/>
      <c r="KES616" s="175"/>
      <c r="KET616" s="175"/>
      <c r="KEU616" s="175"/>
      <c r="KEV616" s="175"/>
      <c r="KEW616" s="175"/>
      <c r="KEX616" s="175"/>
      <c r="KEY616" s="175"/>
      <c r="KEZ616" s="175"/>
      <c r="KFA616" s="175"/>
      <c r="KFB616" s="175"/>
      <c r="KFC616" s="175"/>
      <c r="KFD616" s="175"/>
      <c r="KFE616" s="175"/>
      <c r="KFF616" s="175"/>
      <c r="KFG616" s="175"/>
      <c r="KFH616" s="175"/>
      <c r="KFI616" s="175"/>
      <c r="KFJ616" s="175"/>
      <c r="KFK616" s="175"/>
      <c r="KFL616" s="175"/>
      <c r="KFM616" s="175"/>
      <c r="KFN616" s="175"/>
      <c r="KFO616" s="175"/>
      <c r="KFP616" s="175"/>
      <c r="KFQ616" s="175"/>
      <c r="KFR616" s="175"/>
      <c r="KFS616" s="175"/>
      <c r="KFT616" s="175"/>
      <c r="KFU616" s="175"/>
      <c r="KFV616" s="175"/>
      <c r="KFW616" s="175"/>
      <c r="KFX616" s="175"/>
      <c r="KFY616" s="175"/>
      <c r="KFZ616" s="175"/>
      <c r="KGA616" s="175"/>
      <c r="KGB616" s="175"/>
      <c r="KGC616" s="175"/>
      <c r="KGD616" s="175"/>
      <c r="KGE616" s="175"/>
      <c r="KGF616" s="175"/>
      <c r="KGG616" s="175"/>
      <c r="KGH616" s="175"/>
      <c r="KGI616" s="175"/>
      <c r="KGJ616" s="175"/>
      <c r="KGK616" s="175"/>
      <c r="KGL616" s="175"/>
      <c r="KGM616" s="175"/>
      <c r="KGN616" s="175"/>
      <c r="KGO616" s="175"/>
      <c r="KGP616" s="175"/>
      <c r="KGQ616" s="175"/>
      <c r="KGR616" s="175"/>
      <c r="KGS616" s="175"/>
      <c r="KGT616" s="175"/>
      <c r="KGU616" s="175"/>
      <c r="KGV616" s="175"/>
      <c r="KGW616" s="175"/>
      <c r="KGX616" s="175"/>
      <c r="KGY616" s="175"/>
      <c r="KGZ616" s="175"/>
      <c r="KHA616" s="175"/>
      <c r="KHB616" s="175"/>
      <c r="KHC616" s="175"/>
      <c r="KHD616" s="175"/>
      <c r="KHE616" s="175"/>
      <c r="KHF616" s="175"/>
      <c r="KHG616" s="175"/>
      <c r="KHH616" s="175"/>
      <c r="KHI616" s="175"/>
      <c r="KHJ616" s="175"/>
      <c r="KHK616" s="175"/>
      <c r="KHL616" s="175"/>
      <c r="KHM616" s="175"/>
      <c r="KHN616" s="175"/>
      <c r="KHO616" s="175"/>
      <c r="KHP616" s="175"/>
      <c r="KHQ616" s="175"/>
      <c r="KHR616" s="175"/>
      <c r="KHS616" s="175"/>
      <c r="KHT616" s="175"/>
      <c r="KHU616" s="175"/>
      <c r="KHV616" s="175"/>
      <c r="KHW616" s="175"/>
      <c r="KHX616" s="175"/>
      <c r="KHY616" s="175"/>
      <c r="KHZ616" s="175"/>
      <c r="KIA616" s="175"/>
      <c r="KIB616" s="175"/>
      <c r="KIC616" s="175"/>
      <c r="KID616" s="175"/>
      <c r="KIE616" s="175"/>
      <c r="KIF616" s="175"/>
      <c r="KIG616" s="175"/>
      <c r="KIH616" s="175"/>
      <c r="KII616" s="175"/>
      <c r="KIJ616" s="175"/>
      <c r="KIK616" s="175"/>
      <c r="KIL616" s="175"/>
      <c r="KIM616" s="175"/>
      <c r="KIN616" s="175"/>
      <c r="KIO616" s="175"/>
      <c r="KIP616" s="175"/>
      <c r="KIQ616" s="175"/>
      <c r="KIR616" s="175"/>
      <c r="KIS616" s="175"/>
      <c r="KIT616" s="175"/>
      <c r="KIU616" s="175"/>
      <c r="KIV616" s="175"/>
      <c r="KIW616" s="175"/>
      <c r="KIX616" s="175"/>
      <c r="KIY616" s="175"/>
      <c r="KIZ616" s="175"/>
      <c r="KJA616" s="175"/>
      <c r="KJB616" s="175"/>
      <c r="KJC616" s="175"/>
      <c r="KJD616" s="175"/>
      <c r="KJE616" s="175"/>
      <c r="KJF616" s="175"/>
      <c r="KJG616" s="175"/>
      <c r="KJH616" s="175"/>
      <c r="KJI616" s="175"/>
      <c r="KJJ616" s="175"/>
      <c r="KJK616" s="175"/>
      <c r="KJL616" s="175"/>
      <c r="KJM616" s="175"/>
      <c r="KJN616" s="175"/>
      <c r="KJO616" s="175"/>
      <c r="KJP616" s="175"/>
      <c r="KJQ616" s="175"/>
      <c r="KJR616" s="175"/>
      <c r="KJS616" s="175"/>
      <c r="KJT616" s="175"/>
      <c r="KJU616" s="175"/>
      <c r="KJV616" s="175"/>
      <c r="KJW616" s="175"/>
      <c r="KJX616" s="175"/>
      <c r="KJY616" s="175"/>
      <c r="KJZ616" s="175"/>
      <c r="KKA616" s="175"/>
      <c r="KKB616" s="175"/>
      <c r="KKC616" s="175"/>
      <c r="KKD616" s="175"/>
      <c r="KKE616" s="175"/>
      <c r="KKF616" s="175"/>
      <c r="KKG616" s="175"/>
      <c r="KKH616" s="175"/>
      <c r="KKI616" s="175"/>
      <c r="KKJ616" s="175"/>
      <c r="KKK616" s="175"/>
      <c r="KKL616" s="175"/>
      <c r="KKM616" s="175"/>
      <c r="KKN616" s="175"/>
      <c r="KKO616" s="175"/>
      <c r="KKP616" s="175"/>
      <c r="KKQ616" s="175"/>
      <c r="KKR616" s="175"/>
      <c r="KKS616" s="175"/>
      <c r="KKT616" s="175"/>
      <c r="KKU616" s="175"/>
      <c r="KKV616" s="175"/>
      <c r="KKW616" s="175"/>
      <c r="KKX616" s="175"/>
      <c r="KKY616" s="175"/>
      <c r="KKZ616" s="175"/>
      <c r="KLA616" s="175"/>
      <c r="KLB616" s="175"/>
      <c r="KLC616" s="175"/>
      <c r="KLD616" s="175"/>
      <c r="KLE616" s="175"/>
      <c r="KLF616" s="175"/>
      <c r="KLG616" s="175"/>
      <c r="KLH616" s="175"/>
      <c r="KLI616" s="175"/>
      <c r="KLJ616" s="175"/>
      <c r="KLK616" s="175"/>
      <c r="KLL616" s="175"/>
      <c r="KLM616" s="175"/>
      <c r="KLN616" s="175"/>
      <c r="KLO616" s="175"/>
      <c r="KLP616" s="175"/>
      <c r="KLQ616" s="175"/>
      <c r="KLR616" s="175"/>
      <c r="KLS616" s="175"/>
      <c r="KLT616" s="175"/>
      <c r="KLU616" s="175"/>
      <c r="KLV616" s="175"/>
      <c r="KLW616" s="175"/>
      <c r="KLX616" s="175"/>
      <c r="KLY616" s="175"/>
      <c r="KLZ616" s="175"/>
      <c r="KMA616" s="175"/>
      <c r="KMB616" s="175"/>
      <c r="KMC616" s="175"/>
      <c r="KMD616" s="175"/>
      <c r="KME616" s="175"/>
      <c r="KMF616" s="175"/>
      <c r="KMG616" s="175"/>
      <c r="KMH616" s="175"/>
      <c r="KMI616" s="175"/>
      <c r="KMJ616" s="175"/>
      <c r="KMK616" s="175"/>
      <c r="KML616" s="175"/>
      <c r="KMM616" s="175"/>
      <c r="KMN616" s="175"/>
      <c r="KMO616" s="175"/>
      <c r="KMP616" s="175"/>
      <c r="KMQ616" s="175"/>
      <c r="KMR616" s="175"/>
      <c r="KMS616" s="175"/>
      <c r="KMT616" s="175"/>
      <c r="KMU616" s="175"/>
      <c r="KMV616" s="175"/>
      <c r="KMW616" s="175"/>
      <c r="KMX616" s="175"/>
      <c r="KMY616" s="175"/>
      <c r="KMZ616" s="175"/>
      <c r="KNA616" s="175"/>
      <c r="KNB616" s="175"/>
      <c r="KNC616" s="175"/>
      <c r="KND616" s="175"/>
      <c r="KNE616" s="175"/>
      <c r="KNF616" s="175"/>
      <c r="KNG616" s="175"/>
      <c r="KNH616" s="175"/>
      <c r="KNI616" s="175"/>
      <c r="KNJ616" s="175"/>
      <c r="KNK616" s="175"/>
      <c r="KNL616" s="175"/>
      <c r="KNM616" s="175"/>
      <c r="KNN616" s="175"/>
      <c r="KNO616" s="175"/>
      <c r="KNP616" s="175"/>
      <c r="KNQ616" s="175"/>
      <c r="KNR616" s="175"/>
      <c r="KNS616" s="175"/>
      <c r="KNT616" s="175"/>
      <c r="KNU616" s="175"/>
      <c r="KNV616" s="175"/>
      <c r="KNW616" s="175"/>
      <c r="KNX616" s="175"/>
      <c r="KNY616" s="175"/>
      <c r="KNZ616" s="175"/>
      <c r="KOA616" s="175"/>
      <c r="KOB616" s="175"/>
      <c r="KOC616" s="175"/>
      <c r="KOD616" s="175"/>
      <c r="KOE616" s="175"/>
      <c r="KOF616" s="175"/>
      <c r="KOG616" s="175"/>
      <c r="KOH616" s="175"/>
      <c r="KOI616" s="175"/>
      <c r="KOJ616" s="175"/>
      <c r="KOK616" s="175"/>
      <c r="KOL616" s="175"/>
      <c r="KOM616" s="175"/>
      <c r="KON616" s="175"/>
      <c r="KOO616" s="175"/>
      <c r="KOP616" s="175"/>
      <c r="KOQ616" s="175"/>
      <c r="KOR616" s="175"/>
      <c r="KOS616" s="175"/>
      <c r="KOT616" s="175"/>
      <c r="KOU616" s="175"/>
      <c r="KOV616" s="175"/>
      <c r="KOW616" s="175"/>
      <c r="KOX616" s="175"/>
      <c r="KOY616" s="175"/>
      <c r="KOZ616" s="175"/>
      <c r="KPA616" s="175"/>
      <c r="KPB616" s="175"/>
      <c r="KPC616" s="175"/>
      <c r="KPD616" s="175"/>
      <c r="KPE616" s="175"/>
      <c r="KPF616" s="175"/>
      <c r="KPG616" s="175"/>
      <c r="KPH616" s="175"/>
      <c r="KPI616" s="175"/>
      <c r="KPJ616" s="175"/>
      <c r="KPK616" s="175"/>
      <c r="KPL616" s="175"/>
      <c r="KPM616" s="175"/>
      <c r="KPN616" s="175"/>
      <c r="KPO616" s="175"/>
      <c r="KPP616" s="175"/>
      <c r="KPQ616" s="175"/>
      <c r="KPR616" s="175"/>
      <c r="KPS616" s="175"/>
      <c r="KPT616" s="175"/>
      <c r="KPU616" s="175"/>
      <c r="KPV616" s="175"/>
      <c r="KPW616" s="175"/>
      <c r="KPX616" s="175"/>
      <c r="KPY616" s="175"/>
      <c r="KPZ616" s="175"/>
      <c r="KQA616" s="175"/>
      <c r="KQB616" s="175"/>
      <c r="KQC616" s="175"/>
      <c r="KQD616" s="175"/>
      <c r="KQE616" s="175"/>
      <c r="KQF616" s="175"/>
      <c r="KQG616" s="175"/>
      <c r="KQH616" s="175"/>
      <c r="KQI616" s="175"/>
      <c r="KQJ616" s="175"/>
      <c r="KQK616" s="175"/>
      <c r="KQL616" s="175"/>
      <c r="KQM616" s="175"/>
      <c r="KQN616" s="175"/>
      <c r="KQO616" s="175"/>
      <c r="KQP616" s="175"/>
      <c r="KQQ616" s="175"/>
      <c r="KQR616" s="175"/>
      <c r="KQS616" s="175"/>
      <c r="KQT616" s="175"/>
      <c r="KQU616" s="175"/>
      <c r="KQV616" s="175"/>
      <c r="KQW616" s="175"/>
      <c r="KQX616" s="175"/>
      <c r="KQY616" s="175"/>
      <c r="KQZ616" s="175"/>
      <c r="KRA616" s="175"/>
      <c r="KRB616" s="175"/>
      <c r="KRC616" s="175"/>
      <c r="KRD616" s="175"/>
      <c r="KRE616" s="175"/>
      <c r="KRF616" s="175"/>
      <c r="KRG616" s="175"/>
      <c r="KRH616" s="175"/>
      <c r="KRI616" s="175"/>
      <c r="KRJ616" s="175"/>
      <c r="KRK616" s="175"/>
      <c r="KRL616" s="175"/>
      <c r="KRM616" s="175"/>
      <c r="KRN616" s="175"/>
      <c r="KRO616" s="175"/>
      <c r="KRP616" s="175"/>
      <c r="KRQ616" s="175"/>
      <c r="KRR616" s="175"/>
      <c r="KRS616" s="175"/>
      <c r="KRT616" s="175"/>
      <c r="KRU616" s="175"/>
      <c r="KRV616" s="175"/>
      <c r="KRW616" s="175"/>
      <c r="KRX616" s="175"/>
      <c r="KRY616" s="175"/>
      <c r="KRZ616" s="175"/>
      <c r="KSA616" s="175"/>
      <c r="KSB616" s="175"/>
      <c r="KSC616" s="175"/>
      <c r="KSD616" s="175"/>
      <c r="KSE616" s="175"/>
      <c r="KSF616" s="175"/>
      <c r="KSG616" s="175"/>
      <c r="KSH616" s="175"/>
      <c r="KSI616" s="175"/>
      <c r="KSJ616" s="175"/>
      <c r="KSK616" s="175"/>
      <c r="KSL616" s="175"/>
      <c r="KSM616" s="175"/>
      <c r="KSN616" s="175"/>
      <c r="KSO616" s="175"/>
      <c r="KSP616" s="175"/>
      <c r="KSQ616" s="175"/>
      <c r="KSR616" s="175"/>
      <c r="KSS616" s="175"/>
      <c r="KST616" s="175"/>
      <c r="KSU616" s="175"/>
      <c r="KSV616" s="175"/>
      <c r="KSW616" s="175"/>
      <c r="KSX616" s="175"/>
      <c r="KSY616" s="175"/>
      <c r="KSZ616" s="175"/>
      <c r="KTA616" s="175"/>
      <c r="KTB616" s="175"/>
      <c r="KTC616" s="175"/>
      <c r="KTD616" s="175"/>
      <c r="KTE616" s="175"/>
      <c r="KTF616" s="175"/>
      <c r="KTG616" s="175"/>
      <c r="KTH616" s="175"/>
      <c r="KTI616" s="175"/>
      <c r="KTJ616" s="175"/>
      <c r="KTK616" s="175"/>
      <c r="KTL616" s="175"/>
      <c r="KTM616" s="175"/>
      <c r="KTN616" s="175"/>
      <c r="KTO616" s="175"/>
      <c r="KTP616" s="175"/>
      <c r="KTQ616" s="175"/>
      <c r="KTR616" s="175"/>
      <c r="KTS616" s="175"/>
      <c r="KTT616" s="175"/>
      <c r="KTU616" s="175"/>
      <c r="KTV616" s="175"/>
      <c r="KTW616" s="175"/>
      <c r="KTX616" s="175"/>
      <c r="KTY616" s="175"/>
      <c r="KTZ616" s="175"/>
      <c r="KUA616" s="175"/>
      <c r="KUB616" s="175"/>
      <c r="KUC616" s="175"/>
      <c r="KUD616" s="175"/>
      <c r="KUE616" s="175"/>
      <c r="KUF616" s="175"/>
      <c r="KUG616" s="175"/>
      <c r="KUH616" s="175"/>
      <c r="KUI616" s="175"/>
      <c r="KUJ616" s="175"/>
      <c r="KUK616" s="175"/>
      <c r="KUL616" s="175"/>
      <c r="KUM616" s="175"/>
      <c r="KUN616" s="175"/>
      <c r="KUO616" s="175"/>
      <c r="KUP616" s="175"/>
      <c r="KUQ616" s="175"/>
      <c r="KUR616" s="175"/>
      <c r="KUS616" s="175"/>
      <c r="KUT616" s="175"/>
      <c r="KUU616" s="175"/>
      <c r="KUV616" s="175"/>
      <c r="KUW616" s="175"/>
      <c r="KUX616" s="175"/>
      <c r="KUY616" s="175"/>
      <c r="KUZ616" s="175"/>
      <c r="KVA616" s="175"/>
      <c r="KVB616" s="175"/>
      <c r="KVC616" s="175"/>
      <c r="KVD616" s="175"/>
      <c r="KVE616" s="175"/>
      <c r="KVF616" s="175"/>
      <c r="KVG616" s="175"/>
      <c r="KVH616" s="175"/>
      <c r="KVI616" s="175"/>
      <c r="KVJ616" s="175"/>
      <c r="KVK616" s="175"/>
      <c r="KVL616" s="175"/>
      <c r="KVM616" s="175"/>
      <c r="KVN616" s="175"/>
      <c r="KVO616" s="175"/>
      <c r="KVP616" s="175"/>
      <c r="KVQ616" s="175"/>
      <c r="KVR616" s="175"/>
      <c r="KVS616" s="175"/>
      <c r="KVT616" s="175"/>
      <c r="KVU616" s="175"/>
      <c r="KVV616" s="175"/>
      <c r="KVW616" s="175"/>
      <c r="KVX616" s="175"/>
      <c r="KVY616" s="175"/>
      <c r="KVZ616" s="175"/>
      <c r="KWA616" s="175"/>
      <c r="KWB616" s="175"/>
      <c r="KWC616" s="175"/>
      <c r="KWD616" s="175"/>
      <c r="KWE616" s="175"/>
      <c r="KWF616" s="175"/>
      <c r="KWG616" s="175"/>
      <c r="KWH616" s="175"/>
      <c r="KWI616" s="175"/>
      <c r="KWJ616" s="175"/>
      <c r="KWK616" s="175"/>
      <c r="KWL616" s="175"/>
      <c r="KWM616" s="175"/>
      <c r="KWN616" s="175"/>
      <c r="KWO616" s="175"/>
      <c r="KWP616" s="175"/>
      <c r="KWQ616" s="175"/>
      <c r="KWR616" s="175"/>
      <c r="KWS616" s="175"/>
      <c r="KWT616" s="175"/>
      <c r="KWU616" s="175"/>
      <c r="KWV616" s="175"/>
      <c r="KWW616" s="175"/>
      <c r="KWX616" s="175"/>
      <c r="KWY616" s="175"/>
      <c r="KWZ616" s="175"/>
      <c r="KXA616" s="175"/>
      <c r="KXB616" s="175"/>
      <c r="KXC616" s="175"/>
      <c r="KXD616" s="175"/>
      <c r="KXE616" s="175"/>
      <c r="KXF616" s="175"/>
      <c r="KXG616" s="175"/>
      <c r="KXH616" s="175"/>
      <c r="KXI616" s="175"/>
      <c r="KXJ616" s="175"/>
      <c r="KXK616" s="175"/>
      <c r="KXL616" s="175"/>
      <c r="KXM616" s="175"/>
      <c r="KXN616" s="175"/>
      <c r="KXO616" s="175"/>
      <c r="KXP616" s="175"/>
      <c r="KXQ616" s="175"/>
      <c r="KXR616" s="175"/>
      <c r="KXS616" s="175"/>
      <c r="KXT616" s="175"/>
      <c r="KXU616" s="175"/>
      <c r="KXV616" s="175"/>
      <c r="KXW616" s="175"/>
      <c r="KXX616" s="175"/>
      <c r="KXY616" s="175"/>
      <c r="KXZ616" s="175"/>
      <c r="KYA616" s="175"/>
      <c r="KYB616" s="175"/>
      <c r="KYC616" s="175"/>
      <c r="KYD616" s="175"/>
      <c r="KYE616" s="175"/>
      <c r="KYF616" s="175"/>
      <c r="KYG616" s="175"/>
      <c r="KYH616" s="175"/>
      <c r="KYI616" s="175"/>
      <c r="KYJ616" s="175"/>
      <c r="KYK616" s="175"/>
      <c r="KYL616" s="175"/>
      <c r="KYM616" s="175"/>
      <c r="KYN616" s="175"/>
      <c r="KYO616" s="175"/>
      <c r="KYP616" s="175"/>
      <c r="KYQ616" s="175"/>
      <c r="KYR616" s="175"/>
      <c r="KYS616" s="175"/>
      <c r="KYT616" s="175"/>
      <c r="KYU616" s="175"/>
      <c r="KYV616" s="175"/>
      <c r="KYW616" s="175"/>
      <c r="KYX616" s="175"/>
      <c r="KYY616" s="175"/>
      <c r="KYZ616" s="175"/>
      <c r="KZA616" s="175"/>
      <c r="KZB616" s="175"/>
      <c r="KZC616" s="175"/>
      <c r="KZD616" s="175"/>
      <c r="KZE616" s="175"/>
      <c r="KZF616" s="175"/>
      <c r="KZG616" s="175"/>
      <c r="KZH616" s="175"/>
      <c r="KZI616" s="175"/>
      <c r="KZJ616" s="175"/>
      <c r="KZK616" s="175"/>
      <c r="KZL616" s="175"/>
      <c r="KZM616" s="175"/>
      <c r="KZN616" s="175"/>
      <c r="KZO616" s="175"/>
      <c r="KZP616" s="175"/>
      <c r="KZQ616" s="175"/>
      <c r="KZR616" s="175"/>
      <c r="KZS616" s="175"/>
      <c r="KZT616" s="175"/>
      <c r="KZU616" s="175"/>
      <c r="KZV616" s="175"/>
      <c r="KZW616" s="175"/>
      <c r="KZX616" s="175"/>
      <c r="KZY616" s="175"/>
      <c r="KZZ616" s="175"/>
      <c r="LAA616" s="175"/>
      <c r="LAB616" s="175"/>
      <c r="LAC616" s="175"/>
      <c r="LAD616" s="175"/>
      <c r="LAE616" s="175"/>
      <c r="LAF616" s="175"/>
      <c r="LAG616" s="175"/>
      <c r="LAH616" s="175"/>
      <c r="LAI616" s="175"/>
      <c r="LAJ616" s="175"/>
      <c r="LAK616" s="175"/>
      <c r="LAL616" s="175"/>
      <c r="LAM616" s="175"/>
      <c r="LAN616" s="175"/>
      <c r="LAO616" s="175"/>
      <c r="LAP616" s="175"/>
      <c r="LAQ616" s="175"/>
      <c r="LAR616" s="175"/>
      <c r="LAS616" s="175"/>
      <c r="LAT616" s="175"/>
      <c r="LAU616" s="175"/>
      <c r="LAV616" s="175"/>
      <c r="LAW616" s="175"/>
      <c r="LAX616" s="175"/>
      <c r="LAY616" s="175"/>
      <c r="LAZ616" s="175"/>
      <c r="LBA616" s="175"/>
      <c r="LBB616" s="175"/>
      <c r="LBC616" s="175"/>
      <c r="LBD616" s="175"/>
      <c r="LBE616" s="175"/>
      <c r="LBF616" s="175"/>
      <c r="LBG616" s="175"/>
      <c r="LBH616" s="175"/>
      <c r="LBI616" s="175"/>
      <c r="LBJ616" s="175"/>
      <c r="LBK616" s="175"/>
      <c r="LBL616" s="175"/>
      <c r="LBM616" s="175"/>
      <c r="LBN616" s="175"/>
      <c r="LBO616" s="175"/>
      <c r="LBP616" s="175"/>
      <c r="LBQ616" s="175"/>
      <c r="LBR616" s="175"/>
      <c r="LBS616" s="175"/>
      <c r="LBT616" s="175"/>
      <c r="LBU616" s="175"/>
      <c r="LBV616" s="175"/>
      <c r="LBW616" s="175"/>
      <c r="LBX616" s="175"/>
      <c r="LBY616" s="175"/>
      <c r="LBZ616" s="175"/>
      <c r="LCA616" s="175"/>
      <c r="LCB616" s="175"/>
      <c r="LCC616" s="175"/>
      <c r="LCD616" s="175"/>
      <c r="LCE616" s="175"/>
      <c r="LCF616" s="175"/>
      <c r="LCG616" s="175"/>
      <c r="LCH616" s="175"/>
      <c r="LCI616" s="175"/>
      <c r="LCJ616" s="175"/>
      <c r="LCK616" s="175"/>
      <c r="LCL616" s="175"/>
      <c r="LCM616" s="175"/>
      <c r="LCN616" s="175"/>
      <c r="LCO616" s="175"/>
      <c r="LCP616" s="175"/>
      <c r="LCQ616" s="175"/>
      <c r="LCR616" s="175"/>
      <c r="LCS616" s="175"/>
      <c r="LCT616" s="175"/>
      <c r="LCU616" s="175"/>
      <c r="LCV616" s="175"/>
      <c r="LCW616" s="175"/>
      <c r="LCX616" s="175"/>
      <c r="LCY616" s="175"/>
      <c r="LCZ616" s="175"/>
      <c r="LDA616" s="175"/>
      <c r="LDB616" s="175"/>
      <c r="LDC616" s="175"/>
      <c r="LDD616" s="175"/>
      <c r="LDE616" s="175"/>
      <c r="LDF616" s="175"/>
      <c r="LDG616" s="175"/>
      <c r="LDH616" s="175"/>
      <c r="LDI616" s="175"/>
      <c r="LDJ616" s="175"/>
      <c r="LDK616" s="175"/>
      <c r="LDL616" s="175"/>
      <c r="LDM616" s="175"/>
      <c r="LDN616" s="175"/>
      <c r="LDO616" s="175"/>
      <c r="LDP616" s="175"/>
      <c r="LDQ616" s="175"/>
      <c r="LDR616" s="175"/>
      <c r="LDS616" s="175"/>
      <c r="LDT616" s="175"/>
      <c r="LDU616" s="175"/>
      <c r="LDV616" s="175"/>
      <c r="LDW616" s="175"/>
      <c r="LDX616" s="175"/>
      <c r="LDY616" s="175"/>
      <c r="LDZ616" s="175"/>
      <c r="LEA616" s="175"/>
      <c r="LEB616" s="175"/>
      <c r="LEC616" s="175"/>
      <c r="LED616" s="175"/>
      <c r="LEE616" s="175"/>
      <c r="LEF616" s="175"/>
      <c r="LEG616" s="175"/>
      <c r="LEH616" s="175"/>
      <c r="LEI616" s="175"/>
      <c r="LEJ616" s="175"/>
      <c r="LEK616" s="175"/>
      <c r="LEL616" s="175"/>
      <c r="LEM616" s="175"/>
      <c r="LEN616" s="175"/>
      <c r="LEO616" s="175"/>
      <c r="LEP616" s="175"/>
      <c r="LEQ616" s="175"/>
      <c r="LER616" s="175"/>
      <c r="LES616" s="175"/>
      <c r="LET616" s="175"/>
      <c r="LEU616" s="175"/>
      <c r="LEV616" s="175"/>
      <c r="LEW616" s="175"/>
      <c r="LEX616" s="175"/>
      <c r="LEY616" s="175"/>
      <c r="LEZ616" s="175"/>
      <c r="LFA616" s="175"/>
      <c r="LFB616" s="175"/>
      <c r="LFC616" s="175"/>
      <c r="LFD616" s="175"/>
      <c r="LFE616" s="175"/>
      <c r="LFF616" s="175"/>
      <c r="LFG616" s="175"/>
      <c r="LFH616" s="175"/>
      <c r="LFI616" s="175"/>
      <c r="LFJ616" s="175"/>
      <c r="LFK616" s="175"/>
      <c r="LFL616" s="175"/>
      <c r="LFM616" s="175"/>
      <c r="LFN616" s="175"/>
      <c r="LFO616" s="175"/>
      <c r="LFP616" s="175"/>
      <c r="LFQ616" s="175"/>
      <c r="LFR616" s="175"/>
      <c r="LFS616" s="175"/>
      <c r="LFT616" s="175"/>
      <c r="LFU616" s="175"/>
      <c r="LFV616" s="175"/>
      <c r="LFW616" s="175"/>
      <c r="LFX616" s="175"/>
      <c r="LFY616" s="175"/>
      <c r="LFZ616" s="175"/>
      <c r="LGA616" s="175"/>
      <c r="LGB616" s="175"/>
      <c r="LGC616" s="175"/>
      <c r="LGD616" s="175"/>
      <c r="LGE616" s="175"/>
      <c r="LGF616" s="175"/>
      <c r="LGG616" s="175"/>
      <c r="LGH616" s="175"/>
      <c r="LGI616" s="175"/>
      <c r="LGJ616" s="175"/>
      <c r="LGK616" s="175"/>
      <c r="LGL616" s="175"/>
      <c r="LGM616" s="175"/>
      <c r="LGN616" s="175"/>
      <c r="LGO616" s="175"/>
      <c r="LGP616" s="175"/>
      <c r="LGQ616" s="175"/>
      <c r="LGR616" s="175"/>
      <c r="LGS616" s="175"/>
      <c r="LGT616" s="175"/>
      <c r="LGU616" s="175"/>
      <c r="LGV616" s="175"/>
      <c r="LGW616" s="175"/>
      <c r="LGX616" s="175"/>
      <c r="LGY616" s="175"/>
      <c r="LGZ616" s="175"/>
      <c r="LHA616" s="175"/>
      <c r="LHB616" s="175"/>
      <c r="LHC616" s="175"/>
      <c r="LHD616" s="175"/>
      <c r="LHE616" s="175"/>
      <c r="LHF616" s="175"/>
      <c r="LHG616" s="175"/>
      <c r="LHH616" s="175"/>
      <c r="LHI616" s="175"/>
      <c r="LHJ616" s="175"/>
      <c r="LHK616" s="175"/>
      <c r="LHL616" s="175"/>
      <c r="LHM616" s="175"/>
      <c r="LHN616" s="175"/>
      <c r="LHO616" s="175"/>
      <c r="LHP616" s="175"/>
      <c r="LHQ616" s="175"/>
      <c r="LHR616" s="175"/>
      <c r="LHS616" s="175"/>
      <c r="LHT616" s="175"/>
      <c r="LHU616" s="175"/>
      <c r="LHV616" s="175"/>
      <c r="LHW616" s="175"/>
      <c r="LHX616" s="175"/>
      <c r="LHY616" s="175"/>
      <c r="LHZ616" s="175"/>
      <c r="LIA616" s="175"/>
      <c r="LIB616" s="175"/>
      <c r="LIC616" s="175"/>
      <c r="LID616" s="175"/>
      <c r="LIE616" s="175"/>
      <c r="LIF616" s="175"/>
      <c r="LIG616" s="175"/>
      <c r="LIH616" s="175"/>
      <c r="LII616" s="175"/>
      <c r="LIJ616" s="175"/>
      <c r="LIK616" s="175"/>
      <c r="LIL616" s="175"/>
      <c r="LIM616" s="175"/>
      <c r="LIN616" s="175"/>
      <c r="LIO616" s="175"/>
      <c r="LIP616" s="175"/>
      <c r="LIQ616" s="175"/>
      <c r="LIR616" s="175"/>
      <c r="LIS616" s="175"/>
      <c r="LIT616" s="175"/>
      <c r="LIU616" s="175"/>
      <c r="LIV616" s="175"/>
      <c r="LIW616" s="175"/>
      <c r="LIX616" s="175"/>
      <c r="LIY616" s="175"/>
      <c r="LIZ616" s="175"/>
      <c r="LJA616" s="175"/>
      <c r="LJB616" s="175"/>
      <c r="LJC616" s="175"/>
      <c r="LJD616" s="175"/>
      <c r="LJE616" s="175"/>
      <c r="LJF616" s="175"/>
      <c r="LJG616" s="175"/>
      <c r="LJH616" s="175"/>
      <c r="LJI616" s="175"/>
      <c r="LJJ616" s="175"/>
      <c r="LJK616" s="175"/>
      <c r="LJL616" s="175"/>
      <c r="LJM616" s="175"/>
      <c r="LJN616" s="175"/>
      <c r="LJO616" s="175"/>
      <c r="LJP616" s="175"/>
      <c r="LJQ616" s="175"/>
      <c r="LJR616" s="175"/>
      <c r="LJS616" s="175"/>
      <c r="LJT616" s="175"/>
      <c r="LJU616" s="175"/>
      <c r="LJV616" s="175"/>
      <c r="LJW616" s="175"/>
      <c r="LJX616" s="175"/>
      <c r="LJY616" s="175"/>
      <c r="LJZ616" s="175"/>
      <c r="LKA616" s="175"/>
      <c r="LKB616" s="175"/>
      <c r="LKC616" s="175"/>
      <c r="LKD616" s="175"/>
      <c r="LKE616" s="175"/>
      <c r="LKF616" s="175"/>
      <c r="LKG616" s="175"/>
      <c r="LKH616" s="175"/>
      <c r="LKI616" s="175"/>
      <c r="LKJ616" s="175"/>
      <c r="LKK616" s="175"/>
      <c r="LKL616" s="175"/>
      <c r="LKM616" s="175"/>
      <c r="LKN616" s="175"/>
      <c r="LKO616" s="175"/>
      <c r="LKP616" s="175"/>
      <c r="LKQ616" s="175"/>
      <c r="LKR616" s="175"/>
      <c r="LKS616" s="175"/>
      <c r="LKT616" s="175"/>
      <c r="LKU616" s="175"/>
      <c r="LKV616" s="175"/>
      <c r="LKW616" s="175"/>
      <c r="LKX616" s="175"/>
      <c r="LKY616" s="175"/>
      <c r="LKZ616" s="175"/>
      <c r="LLA616" s="175"/>
      <c r="LLB616" s="175"/>
      <c r="LLC616" s="175"/>
      <c r="LLD616" s="175"/>
      <c r="LLE616" s="175"/>
      <c r="LLF616" s="175"/>
      <c r="LLG616" s="175"/>
      <c r="LLH616" s="175"/>
      <c r="LLI616" s="175"/>
      <c r="LLJ616" s="175"/>
      <c r="LLK616" s="175"/>
      <c r="LLL616" s="175"/>
      <c r="LLM616" s="175"/>
      <c r="LLN616" s="175"/>
      <c r="LLO616" s="175"/>
      <c r="LLP616" s="175"/>
      <c r="LLQ616" s="175"/>
      <c r="LLR616" s="175"/>
      <c r="LLS616" s="175"/>
      <c r="LLT616" s="175"/>
      <c r="LLU616" s="175"/>
      <c r="LLV616" s="175"/>
      <c r="LLW616" s="175"/>
      <c r="LLX616" s="175"/>
      <c r="LLY616" s="175"/>
      <c r="LLZ616" s="175"/>
      <c r="LMA616" s="175"/>
      <c r="LMB616" s="175"/>
      <c r="LMC616" s="175"/>
      <c r="LMD616" s="175"/>
      <c r="LME616" s="175"/>
      <c r="LMF616" s="175"/>
      <c r="LMG616" s="175"/>
      <c r="LMH616" s="175"/>
      <c r="LMI616" s="175"/>
      <c r="LMJ616" s="175"/>
      <c r="LMK616" s="175"/>
      <c r="LML616" s="175"/>
      <c r="LMM616" s="175"/>
      <c r="LMN616" s="175"/>
      <c r="LMO616" s="175"/>
      <c r="LMP616" s="175"/>
      <c r="LMQ616" s="175"/>
      <c r="LMR616" s="175"/>
      <c r="LMS616" s="175"/>
      <c r="LMT616" s="175"/>
      <c r="LMU616" s="175"/>
      <c r="LMV616" s="175"/>
      <c r="LMW616" s="175"/>
      <c r="LMX616" s="175"/>
      <c r="LMY616" s="175"/>
      <c r="LMZ616" s="175"/>
      <c r="LNA616" s="175"/>
      <c r="LNB616" s="175"/>
      <c r="LNC616" s="175"/>
      <c r="LND616" s="175"/>
      <c r="LNE616" s="175"/>
      <c r="LNF616" s="175"/>
      <c r="LNG616" s="175"/>
      <c r="LNH616" s="175"/>
      <c r="LNI616" s="175"/>
      <c r="LNJ616" s="175"/>
      <c r="LNK616" s="175"/>
      <c r="LNL616" s="175"/>
      <c r="LNM616" s="175"/>
      <c r="LNN616" s="175"/>
      <c r="LNO616" s="175"/>
      <c r="LNP616" s="175"/>
      <c r="LNQ616" s="175"/>
      <c r="LNR616" s="175"/>
      <c r="LNS616" s="175"/>
      <c r="LNT616" s="175"/>
      <c r="LNU616" s="175"/>
      <c r="LNV616" s="175"/>
      <c r="LNW616" s="175"/>
      <c r="LNX616" s="175"/>
      <c r="LNY616" s="175"/>
      <c r="LNZ616" s="175"/>
      <c r="LOA616" s="175"/>
      <c r="LOB616" s="175"/>
      <c r="LOC616" s="175"/>
      <c r="LOD616" s="175"/>
      <c r="LOE616" s="175"/>
      <c r="LOF616" s="175"/>
      <c r="LOG616" s="175"/>
      <c r="LOH616" s="175"/>
      <c r="LOI616" s="175"/>
      <c r="LOJ616" s="175"/>
      <c r="LOK616" s="175"/>
      <c r="LOL616" s="175"/>
      <c r="LOM616" s="175"/>
      <c r="LON616" s="175"/>
      <c r="LOO616" s="175"/>
      <c r="LOP616" s="175"/>
      <c r="LOQ616" s="175"/>
      <c r="LOR616" s="175"/>
      <c r="LOS616" s="175"/>
      <c r="LOT616" s="175"/>
      <c r="LOU616" s="175"/>
      <c r="LOV616" s="175"/>
      <c r="LOW616" s="175"/>
      <c r="LOX616" s="175"/>
      <c r="LOY616" s="175"/>
      <c r="LOZ616" s="175"/>
      <c r="LPA616" s="175"/>
      <c r="LPB616" s="175"/>
      <c r="LPC616" s="175"/>
      <c r="LPD616" s="175"/>
      <c r="LPE616" s="175"/>
      <c r="LPF616" s="175"/>
      <c r="LPG616" s="175"/>
      <c r="LPH616" s="175"/>
      <c r="LPI616" s="175"/>
      <c r="LPJ616" s="175"/>
      <c r="LPK616" s="175"/>
      <c r="LPL616" s="175"/>
      <c r="LPM616" s="175"/>
      <c r="LPN616" s="175"/>
      <c r="LPO616" s="175"/>
      <c r="LPP616" s="175"/>
      <c r="LPQ616" s="175"/>
      <c r="LPR616" s="175"/>
      <c r="LPS616" s="175"/>
      <c r="LPT616" s="175"/>
      <c r="LPU616" s="175"/>
      <c r="LPV616" s="175"/>
      <c r="LPW616" s="175"/>
      <c r="LPX616" s="175"/>
      <c r="LPY616" s="175"/>
      <c r="LPZ616" s="175"/>
      <c r="LQA616" s="175"/>
      <c r="LQB616" s="175"/>
      <c r="LQC616" s="175"/>
      <c r="LQD616" s="175"/>
      <c r="LQE616" s="175"/>
      <c r="LQF616" s="175"/>
      <c r="LQG616" s="175"/>
      <c r="LQH616" s="175"/>
      <c r="LQI616" s="175"/>
      <c r="LQJ616" s="175"/>
      <c r="LQK616" s="175"/>
      <c r="LQL616" s="175"/>
      <c r="LQM616" s="175"/>
      <c r="LQN616" s="175"/>
      <c r="LQO616" s="175"/>
      <c r="LQP616" s="175"/>
      <c r="LQQ616" s="175"/>
      <c r="LQR616" s="175"/>
      <c r="LQS616" s="175"/>
      <c r="LQT616" s="175"/>
      <c r="LQU616" s="175"/>
      <c r="LQV616" s="175"/>
      <c r="LQW616" s="175"/>
      <c r="LQX616" s="175"/>
      <c r="LQY616" s="175"/>
      <c r="LQZ616" s="175"/>
      <c r="LRA616" s="175"/>
      <c r="LRB616" s="175"/>
      <c r="LRC616" s="175"/>
      <c r="LRD616" s="175"/>
      <c r="LRE616" s="175"/>
      <c r="LRF616" s="175"/>
      <c r="LRG616" s="175"/>
      <c r="LRH616" s="175"/>
      <c r="LRI616" s="175"/>
      <c r="LRJ616" s="175"/>
      <c r="LRK616" s="175"/>
      <c r="LRL616" s="175"/>
      <c r="LRM616" s="175"/>
      <c r="LRN616" s="175"/>
      <c r="LRO616" s="175"/>
      <c r="LRP616" s="175"/>
      <c r="LRQ616" s="175"/>
      <c r="LRR616" s="175"/>
      <c r="LRS616" s="175"/>
      <c r="LRT616" s="175"/>
      <c r="LRU616" s="175"/>
      <c r="LRV616" s="175"/>
      <c r="LRW616" s="175"/>
      <c r="LRX616" s="175"/>
      <c r="LRY616" s="175"/>
      <c r="LRZ616" s="175"/>
      <c r="LSA616" s="175"/>
      <c r="LSB616" s="175"/>
      <c r="LSC616" s="175"/>
      <c r="LSD616" s="175"/>
      <c r="LSE616" s="175"/>
      <c r="LSF616" s="175"/>
      <c r="LSG616" s="175"/>
      <c r="LSH616" s="175"/>
      <c r="LSI616" s="175"/>
      <c r="LSJ616" s="175"/>
      <c r="LSK616" s="175"/>
      <c r="LSL616" s="175"/>
      <c r="LSM616" s="175"/>
      <c r="LSN616" s="175"/>
      <c r="LSO616" s="175"/>
      <c r="LSP616" s="175"/>
      <c r="LSQ616" s="175"/>
      <c r="LSR616" s="175"/>
      <c r="LSS616" s="175"/>
      <c r="LST616" s="175"/>
      <c r="LSU616" s="175"/>
      <c r="LSV616" s="175"/>
      <c r="LSW616" s="175"/>
      <c r="LSX616" s="175"/>
      <c r="LSY616" s="175"/>
      <c r="LSZ616" s="175"/>
      <c r="LTA616" s="175"/>
      <c r="LTB616" s="175"/>
      <c r="LTC616" s="175"/>
      <c r="LTD616" s="175"/>
      <c r="LTE616" s="175"/>
      <c r="LTF616" s="175"/>
      <c r="LTG616" s="175"/>
      <c r="LTH616" s="175"/>
      <c r="LTI616" s="175"/>
      <c r="LTJ616" s="175"/>
      <c r="LTK616" s="175"/>
      <c r="LTL616" s="175"/>
      <c r="LTM616" s="175"/>
      <c r="LTN616" s="175"/>
      <c r="LTO616" s="175"/>
      <c r="LTP616" s="175"/>
      <c r="LTQ616" s="175"/>
      <c r="LTR616" s="175"/>
      <c r="LTS616" s="175"/>
      <c r="LTT616" s="175"/>
      <c r="LTU616" s="175"/>
      <c r="LTV616" s="175"/>
      <c r="LTW616" s="175"/>
      <c r="LTX616" s="175"/>
      <c r="LTY616" s="175"/>
      <c r="LTZ616" s="175"/>
      <c r="LUA616" s="175"/>
      <c r="LUB616" s="175"/>
      <c r="LUC616" s="175"/>
      <c r="LUD616" s="175"/>
      <c r="LUE616" s="175"/>
      <c r="LUF616" s="175"/>
      <c r="LUG616" s="175"/>
      <c r="LUH616" s="175"/>
      <c r="LUI616" s="175"/>
      <c r="LUJ616" s="175"/>
      <c r="LUK616" s="175"/>
      <c r="LUL616" s="175"/>
      <c r="LUM616" s="175"/>
      <c r="LUN616" s="175"/>
      <c r="LUO616" s="175"/>
      <c r="LUP616" s="175"/>
      <c r="LUQ616" s="175"/>
      <c r="LUR616" s="175"/>
      <c r="LUS616" s="175"/>
      <c r="LUT616" s="175"/>
      <c r="LUU616" s="175"/>
      <c r="LUV616" s="175"/>
      <c r="LUW616" s="175"/>
      <c r="LUX616" s="175"/>
      <c r="LUY616" s="175"/>
      <c r="LUZ616" s="175"/>
      <c r="LVA616" s="175"/>
      <c r="LVB616" s="175"/>
      <c r="LVC616" s="175"/>
      <c r="LVD616" s="175"/>
      <c r="LVE616" s="175"/>
      <c r="LVF616" s="175"/>
      <c r="LVG616" s="175"/>
      <c r="LVH616" s="175"/>
      <c r="LVI616" s="175"/>
      <c r="LVJ616" s="175"/>
      <c r="LVK616" s="175"/>
      <c r="LVL616" s="175"/>
      <c r="LVM616" s="175"/>
      <c r="LVN616" s="175"/>
      <c r="LVO616" s="175"/>
      <c r="LVP616" s="175"/>
      <c r="LVQ616" s="175"/>
      <c r="LVR616" s="175"/>
      <c r="LVS616" s="175"/>
      <c r="LVT616" s="175"/>
      <c r="LVU616" s="175"/>
      <c r="LVV616" s="175"/>
      <c r="LVW616" s="175"/>
      <c r="LVX616" s="175"/>
      <c r="LVY616" s="175"/>
      <c r="LVZ616" s="175"/>
      <c r="LWA616" s="175"/>
      <c r="LWB616" s="175"/>
      <c r="LWC616" s="175"/>
      <c r="LWD616" s="175"/>
      <c r="LWE616" s="175"/>
      <c r="LWF616" s="175"/>
      <c r="LWG616" s="175"/>
      <c r="LWH616" s="175"/>
      <c r="LWI616" s="175"/>
      <c r="LWJ616" s="175"/>
      <c r="LWK616" s="175"/>
      <c r="LWL616" s="175"/>
      <c r="LWM616" s="175"/>
      <c r="LWN616" s="175"/>
      <c r="LWO616" s="175"/>
      <c r="LWP616" s="175"/>
      <c r="LWQ616" s="175"/>
      <c r="LWR616" s="175"/>
      <c r="LWS616" s="175"/>
      <c r="LWT616" s="175"/>
      <c r="LWU616" s="175"/>
      <c r="LWV616" s="175"/>
      <c r="LWW616" s="175"/>
      <c r="LWX616" s="175"/>
      <c r="LWY616" s="175"/>
      <c r="LWZ616" s="175"/>
      <c r="LXA616" s="175"/>
      <c r="LXB616" s="175"/>
      <c r="LXC616" s="175"/>
      <c r="LXD616" s="175"/>
      <c r="LXE616" s="175"/>
      <c r="LXF616" s="175"/>
      <c r="LXG616" s="175"/>
      <c r="LXH616" s="175"/>
      <c r="LXI616" s="175"/>
      <c r="LXJ616" s="175"/>
      <c r="LXK616" s="175"/>
      <c r="LXL616" s="175"/>
      <c r="LXM616" s="175"/>
      <c r="LXN616" s="175"/>
      <c r="LXO616" s="175"/>
      <c r="LXP616" s="175"/>
      <c r="LXQ616" s="175"/>
      <c r="LXR616" s="175"/>
      <c r="LXS616" s="175"/>
      <c r="LXT616" s="175"/>
      <c r="LXU616" s="175"/>
      <c r="LXV616" s="175"/>
      <c r="LXW616" s="175"/>
      <c r="LXX616" s="175"/>
      <c r="LXY616" s="175"/>
      <c r="LXZ616" s="175"/>
      <c r="LYA616" s="175"/>
      <c r="LYB616" s="175"/>
      <c r="LYC616" s="175"/>
      <c r="LYD616" s="175"/>
      <c r="LYE616" s="175"/>
      <c r="LYF616" s="175"/>
      <c r="LYG616" s="175"/>
      <c r="LYH616" s="175"/>
      <c r="LYI616" s="175"/>
      <c r="LYJ616" s="175"/>
      <c r="LYK616" s="175"/>
      <c r="LYL616" s="175"/>
      <c r="LYM616" s="175"/>
      <c r="LYN616" s="175"/>
      <c r="LYO616" s="175"/>
      <c r="LYP616" s="175"/>
      <c r="LYQ616" s="175"/>
      <c r="LYR616" s="175"/>
      <c r="LYS616" s="175"/>
      <c r="LYT616" s="175"/>
      <c r="LYU616" s="175"/>
      <c r="LYV616" s="175"/>
      <c r="LYW616" s="175"/>
      <c r="LYX616" s="175"/>
      <c r="LYY616" s="175"/>
      <c r="LYZ616" s="175"/>
      <c r="LZA616" s="175"/>
      <c r="LZB616" s="175"/>
      <c r="LZC616" s="175"/>
      <c r="LZD616" s="175"/>
      <c r="LZE616" s="175"/>
      <c r="LZF616" s="175"/>
      <c r="LZG616" s="175"/>
      <c r="LZH616" s="175"/>
      <c r="LZI616" s="175"/>
      <c r="LZJ616" s="175"/>
      <c r="LZK616" s="175"/>
      <c r="LZL616" s="175"/>
      <c r="LZM616" s="175"/>
      <c r="LZN616" s="175"/>
      <c r="LZO616" s="175"/>
      <c r="LZP616" s="175"/>
      <c r="LZQ616" s="175"/>
      <c r="LZR616" s="175"/>
      <c r="LZS616" s="175"/>
      <c r="LZT616" s="175"/>
      <c r="LZU616" s="175"/>
      <c r="LZV616" s="175"/>
      <c r="LZW616" s="175"/>
      <c r="LZX616" s="175"/>
      <c r="LZY616" s="175"/>
      <c r="LZZ616" s="175"/>
      <c r="MAA616" s="175"/>
      <c r="MAB616" s="175"/>
      <c r="MAC616" s="175"/>
      <c r="MAD616" s="175"/>
      <c r="MAE616" s="175"/>
      <c r="MAF616" s="175"/>
      <c r="MAG616" s="175"/>
      <c r="MAH616" s="175"/>
      <c r="MAI616" s="175"/>
      <c r="MAJ616" s="175"/>
      <c r="MAK616" s="175"/>
      <c r="MAL616" s="175"/>
      <c r="MAM616" s="175"/>
      <c r="MAN616" s="175"/>
      <c r="MAO616" s="175"/>
      <c r="MAP616" s="175"/>
      <c r="MAQ616" s="175"/>
      <c r="MAR616" s="175"/>
      <c r="MAS616" s="175"/>
      <c r="MAT616" s="175"/>
      <c r="MAU616" s="175"/>
      <c r="MAV616" s="175"/>
      <c r="MAW616" s="175"/>
      <c r="MAX616" s="175"/>
      <c r="MAY616" s="175"/>
      <c r="MAZ616" s="175"/>
      <c r="MBA616" s="175"/>
      <c r="MBB616" s="175"/>
      <c r="MBC616" s="175"/>
      <c r="MBD616" s="175"/>
      <c r="MBE616" s="175"/>
      <c r="MBF616" s="175"/>
      <c r="MBG616" s="175"/>
      <c r="MBH616" s="175"/>
      <c r="MBI616" s="175"/>
      <c r="MBJ616" s="175"/>
      <c r="MBK616" s="175"/>
      <c r="MBL616" s="175"/>
      <c r="MBM616" s="175"/>
      <c r="MBN616" s="175"/>
      <c r="MBO616" s="175"/>
      <c r="MBP616" s="175"/>
      <c r="MBQ616" s="175"/>
      <c r="MBR616" s="175"/>
      <c r="MBS616" s="175"/>
      <c r="MBT616" s="175"/>
      <c r="MBU616" s="175"/>
      <c r="MBV616" s="175"/>
      <c r="MBW616" s="175"/>
      <c r="MBX616" s="175"/>
      <c r="MBY616" s="175"/>
      <c r="MBZ616" s="175"/>
      <c r="MCA616" s="175"/>
      <c r="MCB616" s="175"/>
      <c r="MCC616" s="175"/>
      <c r="MCD616" s="175"/>
      <c r="MCE616" s="175"/>
      <c r="MCF616" s="175"/>
      <c r="MCG616" s="175"/>
      <c r="MCH616" s="175"/>
      <c r="MCI616" s="175"/>
      <c r="MCJ616" s="175"/>
      <c r="MCK616" s="175"/>
      <c r="MCL616" s="175"/>
      <c r="MCM616" s="175"/>
      <c r="MCN616" s="175"/>
      <c r="MCO616" s="175"/>
      <c r="MCP616" s="175"/>
      <c r="MCQ616" s="175"/>
      <c r="MCR616" s="175"/>
      <c r="MCS616" s="175"/>
      <c r="MCT616" s="175"/>
      <c r="MCU616" s="175"/>
      <c r="MCV616" s="175"/>
      <c r="MCW616" s="175"/>
      <c r="MCX616" s="175"/>
      <c r="MCY616" s="175"/>
      <c r="MCZ616" s="175"/>
      <c r="MDA616" s="175"/>
      <c r="MDB616" s="175"/>
      <c r="MDC616" s="175"/>
      <c r="MDD616" s="175"/>
      <c r="MDE616" s="175"/>
      <c r="MDF616" s="175"/>
      <c r="MDG616" s="175"/>
      <c r="MDH616" s="175"/>
      <c r="MDI616" s="175"/>
      <c r="MDJ616" s="175"/>
      <c r="MDK616" s="175"/>
      <c r="MDL616" s="175"/>
      <c r="MDM616" s="175"/>
      <c r="MDN616" s="175"/>
      <c r="MDO616" s="175"/>
      <c r="MDP616" s="175"/>
      <c r="MDQ616" s="175"/>
      <c r="MDR616" s="175"/>
      <c r="MDS616" s="175"/>
      <c r="MDT616" s="175"/>
      <c r="MDU616" s="175"/>
      <c r="MDV616" s="175"/>
      <c r="MDW616" s="175"/>
      <c r="MDX616" s="175"/>
      <c r="MDY616" s="175"/>
      <c r="MDZ616" s="175"/>
      <c r="MEA616" s="175"/>
      <c r="MEB616" s="175"/>
      <c r="MEC616" s="175"/>
      <c r="MED616" s="175"/>
      <c r="MEE616" s="175"/>
      <c r="MEF616" s="175"/>
      <c r="MEG616" s="175"/>
      <c r="MEH616" s="175"/>
      <c r="MEI616" s="175"/>
      <c r="MEJ616" s="175"/>
      <c r="MEK616" s="175"/>
      <c r="MEL616" s="175"/>
      <c r="MEM616" s="175"/>
      <c r="MEN616" s="175"/>
      <c r="MEO616" s="175"/>
      <c r="MEP616" s="175"/>
      <c r="MEQ616" s="175"/>
      <c r="MER616" s="175"/>
      <c r="MES616" s="175"/>
      <c r="MET616" s="175"/>
      <c r="MEU616" s="175"/>
      <c r="MEV616" s="175"/>
      <c r="MEW616" s="175"/>
      <c r="MEX616" s="175"/>
      <c r="MEY616" s="175"/>
      <c r="MEZ616" s="175"/>
      <c r="MFA616" s="175"/>
      <c r="MFB616" s="175"/>
      <c r="MFC616" s="175"/>
      <c r="MFD616" s="175"/>
      <c r="MFE616" s="175"/>
      <c r="MFF616" s="175"/>
      <c r="MFG616" s="175"/>
      <c r="MFH616" s="175"/>
      <c r="MFI616" s="175"/>
      <c r="MFJ616" s="175"/>
      <c r="MFK616" s="175"/>
      <c r="MFL616" s="175"/>
      <c r="MFM616" s="175"/>
      <c r="MFN616" s="175"/>
      <c r="MFO616" s="175"/>
      <c r="MFP616" s="175"/>
      <c r="MFQ616" s="175"/>
      <c r="MFR616" s="175"/>
      <c r="MFS616" s="175"/>
      <c r="MFT616" s="175"/>
      <c r="MFU616" s="175"/>
      <c r="MFV616" s="175"/>
      <c r="MFW616" s="175"/>
      <c r="MFX616" s="175"/>
      <c r="MFY616" s="175"/>
      <c r="MFZ616" s="175"/>
      <c r="MGA616" s="175"/>
      <c r="MGB616" s="175"/>
      <c r="MGC616" s="175"/>
      <c r="MGD616" s="175"/>
      <c r="MGE616" s="175"/>
      <c r="MGF616" s="175"/>
      <c r="MGG616" s="175"/>
      <c r="MGH616" s="175"/>
      <c r="MGI616" s="175"/>
      <c r="MGJ616" s="175"/>
      <c r="MGK616" s="175"/>
      <c r="MGL616" s="175"/>
      <c r="MGM616" s="175"/>
      <c r="MGN616" s="175"/>
      <c r="MGO616" s="175"/>
      <c r="MGP616" s="175"/>
      <c r="MGQ616" s="175"/>
      <c r="MGR616" s="175"/>
      <c r="MGS616" s="175"/>
      <c r="MGT616" s="175"/>
      <c r="MGU616" s="175"/>
      <c r="MGV616" s="175"/>
      <c r="MGW616" s="175"/>
      <c r="MGX616" s="175"/>
      <c r="MGY616" s="175"/>
      <c r="MGZ616" s="175"/>
      <c r="MHA616" s="175"/>
      <c r="MHB616" s="175"/>
      <c r="MHC616" s="175"/>
      <c r="MHD616" s="175"/>
      <c r="MHE616" s="175"/>
      <c r="MHF616" s="175"/>
      <c r="MHG616" s="175"/>
      <c r="MHH616" s="175"/>
      <c r="MHI616" s="175"/>
      <c r="MHJ616" s="175"/>
      <c r="MHK616" s="175"/>
      <c r="MHL616" s="175"/>
      <c r="MHM616" s="175"/>
      <c r="MHN616" s="175"/>
      <c r="MHO616" s="175"/>
      <c r="MHP616" s="175"/>
      <c r="MHQ616" s="175"/>
      <c r="MHR616" s="175"/>
      <c r="MHS616" s="175"/>
      <c r="MHT616" s="175"/>
      <c r="MHU616" s="175"/>
      <c r="MHV616" s="175"/>
      <c r="MHW616" s="175"/>
      <c r="MHX616" s="175"/>
      <c r="MHY616" s="175"/>
      <c r="MHZ616" s="175"/>
      <c r="MIA616" s="175"/>
      <c r="MIB616" s="175"/>
      <c r="MIC616" s="175"/>
      <c r="MID616" s="175"/>
      <c r="MIE616" s="175"/>
      <c r="MIF616" s="175"/>
      <c r="MIG616" s="175"/>
      <c r="MIH616" s="175"/>
      <c r="MII616" s="175"/>
      <c r="MIJ616" s="175"/>
      <c r="MIK616" s="175"/>
      <c r="MIL616" s="175"/>
      <c r="MIM616" s="175"/>
      <c r="MIN616" s="175"/>
      <c r="MIO616" s="175"/>
      <c r="MIP616" s="175"/>
      <c r="MIQ616" s="175"/>
      <c r="MIR616" s="175"/>
      <c r="MIS616" s="175"/>
      <c r="MIT616" s="175"/>
      <c r="MIU616" s="175"/>
      <c r="MIV616" s="175"/>
      <c r="MIW616" s="175"/>
      <c r="MIX616" s="175"/>
      <c r="MIY616" s="175"/>
      <c r="MIZ616" s="175"/>
      <c r="MJA616" s="175"/>
      <c r="MJB616" s="175"/>
      <c r="MJC616" s="175"/>
      <c r="MJD616" s="175"/>
      <c r="MJE616" s="175"/>
      <c r="MJF616" s="175"/>
      <c r="MJG616" s="175"/>
      <c r="MJH616" s="175"/>
      <c r="MJI616" s="175"/>
      <c r="MJJ616" s="175"/>
      <c r="MJK616" s="175"/>
      <c r="MJL616" s="175"/>
      <c r="MJM616" s="175"/>
      <c r="MJN616" s="175"/>
      <c r="MJO616" s="175"/>
      <c r="MJP616" s="175"/>
      <c r="MJQ616" s="175"/>
      <c r="MJR616" s="175"/>
      <c r="MJS616" s="175"/>
      <c r="MJT616" s="175"/>
      <c r="MJU616" s="175"/>
      <c r="MJV616" s="175"/>
      <c r="MJW616" s="175"/>
      <c r="MJX616" s="175"/>
      <c r="MJY616" s="175"/>
      <c r="MJZ616" s="175"/>
      <c r="MKA616" s="175"/>
      <c r="MKB616" s="175"/>
      <c r="MKC616" s="175"/>
      <c r="MKD616" s="175"/>
      <c r="MKE616" s="175"/>
      <c r="MKF616" s="175"/>
      <c r="MKG616" s="175"/>
      <c r="MKH616" s="175"/>
      <c r="MKI616" s="175"/>
      <c r="MKJ616" s="175"/>
      <c r="MKK616" s="175"/>
      <c r="MKL616" s="175"/>
      <c r="MKM616" s="175"/>
      <c r="MKN616" s="175"/>
      <c r="MKO616" s="175"/>
      <c r="MKP616" s="175"/>
      <c r="MKQ616" s="175"/>
      <c r="MKR616" s="175"/>
      <c r="MKS616" s="175"/>
      <c r="MKT616" s="175"/>
      <c r="MKU616" s="175"/>
      <c r="MKV616" s="175"/>
      <c r="MKW616" s="175"/>
      <c r="MKX616" s="175"/>
      <c r="MKY616" s="175"/>
      <c r="MKZ616" s="175"/>
      <c r="MLA616" s="175"/>
      <c r="MLB616" s="175"/>
      <c r="MLC616" s="175"/>
      <c r="MLD616" s="175"/>
      <c r="MLE616" s="175"/>
      <c r="MLF616" s="175"/>
      <c r="MLG616" s="175"/>
      <c r="MLH616" s="175"/>
      <c r="MLI616" s="175"/>
      <c r="MLJ616" s="175"/>
      <c r="MLK616" s="175"/>
      <c r="MLL616" s="175"/>
      <c r="MLM616" s="175"/>
      <c r="MLN616" s="175"/>
      <c r="MLO616" s="175"/>
      <c r="MLP616" s="175"/>
      <c r="MLQ616" s="175"/>
      <c r="MLR616" s="175"/>
      <c r="MLS616" s="175"/>
      <c r="MLT616" s="175"/>
      <c r="MLU616" s="175"/>
      <c r="MLV616" s="175"/>
      <c r="MLW616" s="175"/>
      <c r="MLX616" s="175"/>
      <c r="MLY616" s="175"/>
      <c r="MLZ616" s="175"/>
      <c r="MMA616" s="175"/>
      <c r="MMB616" s="175"/>
      <c r="MMC616" s="175"/>
      <c r="MMD616" s="175"/>
      <c r="MME616" s="175"/>
      <c r="MMF616" s="175"/>
      <c r="MMG616" s="175"/>
      <c r="MMH616" s="175"/>
      <c r="MMI616" s="175"/>
      <c r="MMJ616" s="175"/>
      <c r="MMK616" s="175"/>
      <c r="MML616" s="175"/>
      <c r="MMM616" s="175"/>
      <c r="MMN616" s="175"/>
      <c r="MMO616" s="175"/>
      <c r="MMP616" s="175"/>
      <c r="MMQ616" s="175"/>
      <c r="MMR616" s="175"/>
      <c r="MMS616" s="175"/>
      <c r="MMT616" s="175"/>
      <c r="MMU616" s="175"/>
      <c r="MMV616" s="175"/>
      <c r="MMW616" s="175"/>
      <c r="MMX616" s="175"/>
      <c r="MMY616" s="175"/>
      <c r="MMZ616" s="175"/>
      <c r="MNA616" s="175"/>
      <c r="MNB616" s="175"/>
      <c r="MNC616" s="175"/>
      <c r="MND616" s="175"/>
      <c r="MNE616" s="175"/>
      <c r="MNF616" s="175"/>
      <c r="MNG616" s="175"/>
      <c r="MNH616" s="175"/>
      <c r="MNI616" s="175"/>
      <c r="MNJ616" s="175"/>
      <c r="MNK616" s="175"/>
      <c r="MNL616" s="175"/>
      <c r="MNM616" s="175"/>
      <c r="MNN616" s="175"/>
      <c r="MNO616" s="175"/>
      <c r="MNP616" s="175"/>
      <c r="MNQ616" s="175"/>
      <c r="MNR616" s="175"/>
      <c r="MNS616" s="175"/>
      <c r="MNT616" s="175"/>
      <c r="MNU616" s="175"/>
      <c r="MNV616" s="175"/>
      <c r="MNW616" s="175"/>
      <c r="MNX616" s="175"/>
      <c r="MNY616" s="175"/>
      <c r="MNZ616" s="175"/>
      <c r="MOA616" s="175"/>
      <c r="MOB616" s="175"/>
      <c r="MOC616" s="175"/>
      <c r="MOD616" s="175"/>
      <c r="MOE616" s="175"/>
      <c r="MOF616" s="175"/>
      <c r="MOG616" s="175"/>
      <c r="MOH616" s="175"/>
      <c r="MOI616" s="175"/>
      <c r="MOJ616" s="175"/>
      <c r="MOK616" s="175"/>
      <c r="MOL616" s="175"/>
      <c r="MOM616" s="175"/>
      <c r="MON616" s="175"/>
      <c r="MOO616" s="175"/>
      <c r="MOP616" s="175"/>
      <c r="MOQ616" s="175"/>
      <c r="MOR616" s="175"/>
      <c r="MOS616" s="175"/>
      <c r="MOT616" s="175"/>
      <c r="MOU616" s="175"/>
      <c r="MOV616" s="175"/>
      <c r="MOW616" s="175"/>
      <c r="MOX616" s="175"/>
      <c r="MOY616" s="175"/>
      <c r="MOZ616" s="175"/>
      <c r="MPA616" s="175"/>
      <c r="MPB616" s="175"/>
      <c r="MPC616" s="175"/>
      <c r="MPD616" s="175"/>
      <c r="MPE616" s="175"/>
      <c r="MPF616" s="175"/>
      <c r="MPG616" s="175"/>
      <c r="MPH616" s="175"/>
      <c r="MPI616" s="175"/>
      <c r="MPJ616" s="175"/>
      <c r="MPK616" s="175"/>
      <c r="MPL616" s="175"/>
      <c r="MPM616" s="175"/>
      <c r="MPN616" s="175"/>
      <c r="MPO616" s="175"/>
      <c r="MPP616" s="175"/>
      <c r="MPQ616" s="175"/>
      <c r="MPR616" s="175"/>
      <c r="MPS616" s="175"/>
      <c r="MPT616" s="175"/>
      <c r="MPU616" s="175"/>
      <c r="MPV616" s="175"/>
      <c r="MPW616" s="175"/>
      <c r="MPX616" s="175"/>
      <c r="MPY616" s="175"/>
      <c r="MPZ616" s="175"/>
      <c r="MQA616" s="175"/>
      <c r="MQB616" s="175"/>
      <c r="MQC616" s="175"/>
      <c r="MQD616" s="175"/>
      <c r="MQE616" s="175"/>
      <c r="MQF616" s="175"/>
      <c r="MQG616" s="175"/>
      <c r="MQH616" s="175"/>
      <c r="MQI616" s="175"/>
      <c r="MQJ616" s="175"/>
      <c r="MQK616" s="175"/>
      <c r="MQL616" s="175"/>
      <c r="MQM616" s="175"/>
      <c r="MQN616" s="175"/>
      <c r="MQO616" s="175"/>
      <c r="MQP616" s="175"/>
      <c r="MQQ616" s="175"/>
      <c r="MQR616" s="175"/>
      <c r="MQS616" s="175"/>
      <c r="MQT616" s="175"/>
      <c r="MQU616" s="175"/>
      <c r="MQV616" s="175"/>
      <c r="MQW616" s="175"/>
      <c r="MQX616" s="175"/>
      <c r="MQY616" s="175"/>
      <c r="MQZ616" s="175"/>
      <c r="MRA616" s="175"/>
      <c r="MRB616" s="175"/>
      <c r="MRC616" s="175"/>
      <c r="MRD616" s="175"/>
      <c r="MRE616" s="175"/>
      <c r="MRF616" s="175"/>
      <c r="MRG616" s="175"/>
      <c r="MRH616" s="175"/>
      <c r="MRI616" s="175"/>
      <c r="MRJ616" s="175"/>
      <c r="MRK616" s="175"/>
      <c r="MRL616" s="175"/>
      <c r="MRM616" s="175"/>
      <c r="MRN616" s="175"/>
      <c r="MRO616" s="175"/>
      <c r="MRP616" s="175"/>
      <c r="MRQ616" s="175"/>
      <c r="MRR616" s="175"/>
      <c r="MRS616" s="175"/>
      <c r="MRT616" s="175"/>
      <c r="MRU616" s="175"/>
      <c r="MRV616" s="175"/>
      <c r="MRW616" s="175"/>
      <c r="MRX616" s="175"/>
      <c r="MRY616" s="175"/>
      <c r="MRZ616" s="175"/>
      <c r="MSA616" s="175"/>
      <c r="MSB616" s="175"/>
      <c r="MSC616" s="175"/>
      <c r="MSD616" s="175"/>
      <c r="MSE616" s="175"/>
      <c r="MSF616" s="175"/>
      <c r="MSG616" s="175"/>
      <c r="MSH616" s="175"/>
      <c r="MSI616" s="175"/>
      <c r="MSJ616" s="175"/>
      <c r="MSK616" s="175"/>
      <c r="MSL616" s="175"/>
      <c r="MSM616" s="175"/>
      <c r="MSN616" s="175"/>
      <c r="MSO616" s="175"/>
      <c r="MSP616" s="175"/>
      <c r="MSQ616" s="175"/>
      <c r="MSR616" s="175"/>
      <c r="MSS616" s="175"/>
      <c r="MST616" s="175"/>
      <c r="MSU616" s="175"/>
      <c r="MSV616" s="175"/>
      <c r="MSW616" s="175"/>
      <c r="MSX616" s="175"/>
      <c r="MSY616" s="175"/>
      <c r="MSZ616" s="175"/>
      <c r="MTA616" s="175"/>
      <c r="MTB616" s="175"/>
      <c r="MTC616" s="175"/>
      <c r="MTD616" s="175"/>
      <c r="MTE616" s="175"/>
      <c r="MTF616" s="175"/>
      <c r="MTG616" s="175"/>
      <c r="MTH616" s="175"/>
      <c r="MTI616" s="175"/>
      <c r="MTJ616" s="175"/>
      <c r="MTK616" s="175"/>
      <c r="MTL616" s="175"/>
      <c r="MTM616" s="175"/>
      <c r="MTN616" s="175"/>
      <c r="MTO616" s="175"/>
      <c r="MTP616" s="175"/>
      <c r="MTQ616" s="175"/>
      <c r="MTR616" s="175"/>
      <c r="MTS616" s="175"/>
      <c r="MTT616" s="175"/>
      <c r="MTU616" s="175"/>
      <c r="MTV616" s="175"/>
      <c r="MTW616" s="175"/>
      <c r="MTX616" s="175"/>
      <c r="MTY616" s="175"/>
      <c r="MTZ616" s="175"/>
      <c r="MUA616" s="175"/>
      <c r="MUB616" s="175"/>
      <c r="MUC616" s="175"/>
      <c r="MUD616" s="175"/>
      <c r="MUE616" s="175"/>
      <c r="MUF616" s="175"/>
      <c r="MUG616" s="175"/>
      <c r="MUH616" s="175"/>
      <c r="MUI616" s="175"/>
      <c r="MUJ616" s="175"/>
      <c r="MUK616" s="175"/>
      <c r="MUL616" s="175"/>
      <c r="MUM616" s="175"/>
      <c r="MUN616" s="175"/>
      <c r="MUO616" s="175"/>
      <c r="MUP616" s="175"/>
      <c r="MUQ616" s="175"/>
      <c r="MUR616" s="175"/>
      <c r="MUS616" s="175"/>
      <c r="MUT616" s="175"/>
      <c r="MUU616" s="175"/>
      <c r="MUV616" s="175"/>
      <c r="MUW616" s="175"/>
      <c r="MUX616" s="175"/>
      <c r="MUY616" s="175"/>
      <c r="MUZ616" s="175"/>
      <c r="MVA616" s="175"/>
      <c r="MVB616" s="175"/>
      <c r="MVC616" s="175"/>
      <c r="MVD616" s="175"/>
      <c r="MVE616" s="175"/>
      <c r="MVF616" s="175"/>
      <c r="MVG616" s="175"/>
      <c r="MVH616" s="175"/>
      <c r="MVI616" s="175"/>
      <c r="MVJ616" s="175"/>
      <c r="MVK616" s="175"/>
      <c r="MVL616" s="175"/>
      <c r="MVM616" s="175"/>
      <c r="MVN616" s="175"/>
      <c r="MVO616" s="175"/>
      <c r="MVP616" s="175"/>
      <c r="MVQ616" s="175"/>
      <c r="MVR616" s="175"/>
      <c r="MVS616" s="175"/>
      <c r="MVT616" s="175"/>
      <c r="MVU616" s="175"/>
      <c r="MVV616" s="175"/>
      <c r="MVW616" s="175"/>
      <c r="MVX616" s="175"/>
      <c r="MVY616" s="175"/>
      <c r="MVZ616" s="175"/>
      <c r="MWA616" s="175"/>
      <c r="MWB616" s="175"/>
      <c r="MWC616" s="175"/>
      <c r="MWD616" s="175"/>
      <c r="MWE616" s="175"/>
      <c r="MWF616" s="175"/>
      <c r="MWG616" s="175"/>
      <c r="MWH616" s="175"/>
      <c r="MWI616" s="175"/>
      <c r="MWJ616" s="175"/>
      <c r="MWK616" s="175"/>
      <c r="MWL616" s="175"/>
      <c r="MWM616" s="175"/>
      <c r="MWN616" s="175"/>
      <c r="MWO616" s="175"/>
      <c r="MWP616" s="175"/>
      <c r="MWQ616" s="175"/>
      <c r="MWR616" s="175"/>
      <c r="MWS616" s="175"/>
      <c r="MWT616" s="175"/>
      <c r="MWU616" s="175"/>
      <c r="MWV616" s="175"/>
      <c r="MWW616" s="175"/>
      <c r="MWX616" s="175"/>
      <c r="MWY616" s="175"/>
      <c r="MWZ616" s="175"/>
      <c r="MXA616" s="175"/>
      <c r="MXB616" s="175"/>
      <c r="MXC616" s="175"/>
      <c r="MXD616" s="175"/>
      <c r="MXE616" s="175"/>
      <c r="MXF616" s="175"/>
      <c r="MXG616" s="175"/>
      <c r="MXH616" s="175"/>
      <c r="MXI616" s="175"/>
      <c r="MXJ616" s="175"/>
      <c r="MXK616" s="175"/>
      <c r="MXL616" s="175"/>
      <c r="MXM616" s="175"/>
      <c r="MXN616" s="175"/>
      <c r="MXO616" s="175"/>
      <c r="MXP616" s="175"/>
      <c r="MXQ616" s="175"/>
      <c r="MXR616" s="175"/>
      <c r="MXS616" s="175"/>
      <c r="MXT616" s="175"/>
      <c r="MXU616" s="175"/>
      <c r="MXV616" s="175"/>
      <c r="MXW616" s="175"/>
      <c r="MXX616" s="175"/>
      <c r="MXY616" s="175"/>
      <c r="MXZ616" s="175"/>
      <c r="MYA616" s="175"/>
      <c r="MYB616" s="175"/>
      <c r="MYC616" s="175"/>
      <c r="MYD616" s="175"/>
      <c r="MYE616" s="175"/>
      <c r="MYF616" s="175"/>
      <c r="MYG616" s="175"/>
      <c r="MYH616" s="175"/>
      <c r="MYI616" s="175"/>
      <c r="MYJ616" s="175"/>
      <c r="MYK616" s="175"/>
      <c r="MYL616" s="175"/>
      <c r="MYM616" s="175"/>
      <c r="MYN616" s="175"/>
      <c r="MYO616" s="175"/>
      <c r="MYP616" s="175"/>
      <c r="MYQ616" s="175"/>
      <c r="MYR616" s="175"/>
      <c r="MYS616" s="175"/>
      <c r="MYT616" s="175"/>
      <c r="MYU616" s="175"/>
      <c r="MYV616" s="175"/>
      <c r="MYW616" s="175"/>
      <c r="MYX616" s="175"/>
      <c r="MYY616" s="175"/>
      <c r="MYZ616" s="175"/>
      <c r="MZA616" s="175"/>
      <c r="MZB616" s="175"/>
      <c r="MZC616" s="175"/>
      <c r="MZD616" s="175"/>
      <c r="MZE616" s="175"/>
      <c r="MZF616" s="175"/>
      <c r="MZG616" s="175"/>
      <c r="MZH616" s="175"/>
      <c r="MZI616" s="175"/>
      <c r="MZJ616" s="175"/>
      <c r="MZK616" s="175"/>
      <c r="MZL616" s="175"/>
      <c r="MZM616" s="175"/>
      <c r="MZN616" s="175"/>
      <c r="MZO616" s="175"/>
      <c r="MZP616" s="175"/>
      <c r="MZQ616" s="175"/>
      <c r="MZR616" s="175"/>
      <c r="MZS616" s="175"/>
      <c r="MZT616" s="175"/>
      <c r="MZU616" s="175"/>
      <c r="MZV616" s="175"/>
      <c r="MZW616" s="175"/>
      <c r="MZX616" s="175"/>
      <c r="MZY616" s="175"/>
      <c r="MZZ616" s="175"/>
      <c r="NAA616" s="175"/>
      <c r="NAB616" s="175"/>
      <c r="NAC616" s="175"/>
      <c r="NAD616" s="175"/>
      <c r="NAE616" s="175"/>
      <c r="NAF616" s="175"/>
      <c r="NAG616" s="175"/>
      <c r="NAH616" s="175"/>
      <c r="NAI616" s="175"/>
      <c r="NAJ616" s="175"/>
      <c r="NAK616" s="175"/>
      <c r="NAL616" s="175"/>
      <c r="NAM616" s="175"/>
      <c r="NAN616" s="175"/>
      <c r="NAO616" s="175"/>
      <c r="NAP616" s="175"/>
      <c r="NAQ616" s="175"/>
      <c r="NAR616" s="175"/>
      <c r="NAS616" s="175"/>
      <c r="NAT616" s="175"/>
      <c r="NAU616" s="175"/>
      <c r="NAV616" s="175"/>
      <c r="NAW616" s="175"/>
      <c r="NAX616" s="175"/>
      <c r="NAY616" s="175"/>
      <c r="NAZ616" s="175"/>
      <c r="NBA616" s="175"/>
      <c r="NBB616" s="175"/>
      <c r="NBC616" s="175"/>
      <c r="NBD616" s="175"/>
      <c r="NBE616" s="175"/>
      <c r="NBF616" s="175"/>
      <c r="NBG616" s="175"/>
      <c r="NBH616" s="175"/>
      <c r="NBI616" s="175"/>
      <c r="NBJ616" s="175"/>
      <c r="NBK616" s="175"/>
      <c r="NBL616" s="175"/>
      <c r="NBM616" s="175"/>
      <c r="NBN616" s="175"/>
      <c r="NBO616" s="175"/>
      <c r="NBP616" s="175"/>
      <c r="NBQ616" s="175"/>
      <c r="NBR616" s="175"/>
      <c r="NBS616" s="175"/>
      <c r="NBT616" s="175"/>
      <c r="NBU616" s="175"/>
      <c r="NBV616" s="175"/>
      <c r="NBW616" s="175"/>
      <c r="NBX616" s="175"/>
      <c r="NBY616" s="175"/>
      <c r="NBZ616" s="175"/>
      <c r="NCA616" s="175"/>
      <c r="NCB616" s="175"/>
      <c r="NCC616" s="175"/>
      <c r="NCD616" s="175"/>
      <c r="NCE616" s="175"/>
      <c r="NCF616" s="175"/>
      <c r="NCG616" s="175"/>
      <c r="NCH616" s="175"/>
      <c r="NCI616" s="175"/>
      <c r="NCJ616" s="175"/>
      <c r="NCK616" s="175"/>
      <c r="NCL616" s="175"/>
      <c r="NCM616" s="175"/>
      <c r="NCN616" s="175"/>
      <c r="NCO616" s="175"/>
      <c r="NCP616" s="175"/>
      <c r="NCQ616" s="175"/>
      <c r="NCR616" s="175"/>
      <c r="NCS616" s="175"/>
      <c r="NCT616" s="175"/>
      <c r="NCU616" s="175"/>
      <c r="NCV616" s="175"/>
      <c r="NCW616" s="175"/>
      <c r="NCX616" s="175"/>
      <c r="NCY616" s="175"/>
      <c r="NCZ616" s="175"/>
      <c r="NDA616" s="175"/>
      <c r="NDB616" s="175"/>
      <c r="NDC616" s="175"/>
      <c r="NDD616" s="175"/>
      <c r="NDE616" s="175"/>
      <c r="NDF616" s="175"/>
      <c r="NDG616" s="175"/>
      <c r="NDH616" s="175"/>
      <c r="NDI616" s="175"/>
      <c r="NDJ616" s="175"/>
      <c r="NDK616" s="175"/>
      <c r="NDL616" s="175"/>
      <c r="NDM616" s="175"/>
      <c r="NDN616" s="175"/>
      <c r="NDO616" s="175"/>
      <c r="NDP616" s="175"/>
      <c r="NDQ616" s="175"/>
      <c r="NDR616" s="175"/>
      <c r="NDS616" s="175"/>
      <c r="NDT616" s="175"/>
      <c r="NDU616" s="175"/>
      <c r="NDV616" s="175"/>
      <c r="NDW616" s="175"/>
      <c r="NDX616" s="175"/>
      <c r="NDY616" s="175"/>
      <c r="NDZ616" s="175"/>
      <c r="NEA616" s="175"/>
      <c r="NEB616" s="175"/>
      <c r="NEC616" s="175"/>
      <c r="NED616" s="175"/>
      <c r="NEE616" s="175"/>
      <c r="NEF616" s="175"/>
      <c r="NEG616" s="175"/>
      <c r="NEH616" s="175"/>
      <c r="NEI616" s="175"/>
      <c r="NEJ616" s="175"/>
      <c r="NEK616" s="175"/>
      <c r="NEL616" s="175"/>
      <c r="NEM616" s="175"/>
      <c r="NEN616" s="175"/>
      <c r="NEO616" s="175"/>
      <c r="NEP616" s="175"/>
      <c r="NEQ616" s="175"/>
      <c r="NER616" s="175"/>
      <c r="NES616" s="175"/>
      <c r="NET616" s="175"/>
      <c r="NEU616" s="175"/>
      <c r="NEV616" s="175"/>
      <c r="NEW616" s="175"/>
      <c r="NEX616" s="175"/>
      <c r="NEY616" s="175"/>
      <c r="NEZ616" s="175"/>
      <c r="NFA616" s="175"/>
      <c r="NFB616" s="175"/>
      <c r="NFC616" s="175"/>
      <c r="NFD616" s="175"/>
      <c r="NFE616" s="175"/>
      <c r="NFF616" s="175"/>
      <c r="NFG616" s="175"/>
      <c r="NFH616" s="175"/>
      <c r="NFI616" s="175"/>
      <c r="NFJ616" s="175"/>
      <c r="NFK616" s="175"/>
      <c r="NFL616" s="175"/>
      <c r="NFM616" s="175"/>
      <c r="NFN616" s="175"/>
      <c r="NFO616" s="175"/>
      <c r="NFP616" s="175"/>
      <c r="NFQ616" s="175"/>
      <c r="NFR616" s="175"/>
      <c r="NFS616" s="175"/>
      <c r="NFT616" s="175"/>
      <c r="NFU616" s="175"/>
      <c r="NFV616" s="175"/>
      <c r="NFW616" s="175"/>
      <c r="NFX616" s="175"/>
      <c r="NFY616" s="175"/>
      <c r="NFZ616" s="175"/>
      <c r="NGA616" s="175"/>
      <c r="NGB616" s="175"/>
      <c r="NGC616" s="175"/>
      <c r="NGD616" s="175"/>
      <c r="NGE616" s="175"/>
      <c r="NGF616" s="175"/>
      <c r="NGG616" s="175"/>
      <c r="NGH616" s="175"/>
      <c r="NGI616" s="175"/>
      <c r="NGJ616" s="175"/>
      <c r="NGK616" s="175"/>
      <c r="NGL616" s="175"/>
      <c r="NGM616" s="175"/>
      <c r="NGN616" s="175"/>
      <c r="NGO616" s="175"/>
      <c r="NGP616" s="175"/>
      <c r="NGQ616" s="175"/>
      <c r="NGR616" s="175"/>
      <c r="NGS616" s="175"/>
      <c r="NGT616" s="175"/>
      <c r="NGU616" s="175"/>
      <c r="NGV616" s="175"/>
      <c r="NGW616" s="175"/>
      <c r="NGX616" s="175"/>
      <c r="NGY616" s="175"/>
      <c r="NGZ616" s="175"/>
      <c r="NHA616" s="175"/>
      <c r="NHB616" s="175"/>
      <c r="NHC616" s="175"/>
      <c r="NHD616" s="175"/>
      <c r="NHE616" s="175"/>
      <c r="NHF616" s="175"/>
      <c r="NHG616" s="175"/>
      <c r="NHH616" s="175"/>
      <c r="NHI616" s="175"/>
      <c r="NHJ616" s="175"/>
      <c r="NHK616" s="175"/>
      <c r="NHL616" s="175"/>
      <c r="NHM616" s="175"/>
      <c r="NHN616" s="175"/>
      <c r="NHO616" s="175"/>
      <c r="NHP616" s="175"/>
      <c r="NHQ616" s="175"/>
      <c r="NHR616" s="175"/>
      <c r="NHS616" s="175"/>
      <c r="NHT616" s="175"/>
      <c r="NHU616" s="175"/>
      <c r="NHV616" s="175"/>
      <c r="NHW616" s="175"/>
      <c r="NHX616" s="175"/>
      <c r="NHY616" s="175"/>
      <c r="NHZ616" s="175"/>
      <c r="NIA616" s="175"/>
      <c r="NIB616" s="175"/>
      <c r="NIC616" s="175"/>
      <c r="NID616" s="175"/>
      <c r="NIE616" s="175"/>
      <c r="NIF616" s="175"/>
      <c r="NIG616" s="175"/>
      <c r="NIH616" s="175"/>
      <c r="NII616" s="175"/>
      <c r="NIJ616" s="175"/>
      <c r="NIK616" s="175"/>
      <c r="NIL616" s="175"/>
      <c r="NIM616" s="175"/>
      <c r="NIN616" s="175"/>
      <c r="NIO616" s="175"/>
      <c r="NIP616" s="175"/>
      <c r="NIQ616" s="175"/>
      <c r="NIR616" s="175"/>
      <c r="NIS616" s="175"/>
      <c r="NIT616" s="175"/>
      <c r="NIU616" s="175"/>
      <c r="NIV616" s="175"/>
      <c r="NIW616" s="175"/>
      <c r="NIX616" s="175"/>
      <c r="NIY616" s="175"/>
      <c r="NIZ616" s="175"/>
      <c r="NJA616" s="175"/>
      <c r="NJB616" s="175"/>
      <c r="NJC616" s="175"/>
      <c r="NJD616" s="175"/>
      <c r="NJE616" s="175"/>
      <c r="NJF616" s="175"/>
      <c r="NJG616" s="175"/>
      <c r="NJH616" s="175"/>
      <c r="NJI616" s="175"/>
      <c r="NJJ616" s="175"/>
      <c r="NJK616" s="175"/>
      <c r="NJL616" s="175"/>
      <c r="NJM616" s="175"/>
      <c r="NJN616" s="175"/>
      <c r="NJO616" s="175"/>
      <c r="NJP616" s="175"/>
      <c r="NJQ616" s="175"/>
      <c r="NJR616" s="175"/>
      <c r="NJS616" s="175"/>
      <c r="NJT616" s="175"/>
      <c r="NJU616" s="175"/>
      <c r="NJV616" s="175"/>
      <c r="NJW616" s="175"/>
      <c r="NJX616" s="175"/>
      <c r="NJY616" s="175"/>
      <c r="NJZ616" s="175"/>
      <c r="NKA616" s="175"/>
      <c r="NKB616" s="175"/>
      <c r="NKC616" s="175"/>
      <c r="NKD616" s="175"/>
      <c r="NKE616" s="175"/>
      <c r="NKF616" s="175"/>
      <c r="NKG616" s="175"/>
      <c r="NKH616" s="175"/>
      <c r="NKI616" s="175"/>
      <c r="NKJ616" s="175"/>
      <c r="NKK616" s="175"/>
      <c r="NKL616" s="175"/>
      <c r="NKM616" s="175"/>
      <c r="NKN616" s="175"/>
      <c r="NKO616" s="175"/>
      <c r="NKP616" s="175"/>
      <c r="NKQ616" s="175"/>
      <c r="NKR616" s="175"/>
      <c r="NKS616" s="175"/>
      <c r="NKT616" s="175"/>
      <c r="NKU616" s="175"/>
      <c r="NKV616" s="175"/>
      <c r="NKW616" s="175"/>
      <c r="NKX616" s="175"/>
      <c r="NKY616" s="175"/>
      <c r="NKZ616" s="175"/>
      <c r="NLA616" s="175"/>
      <c r="NLB616" s="175"/>
      <c r="NLC616" s="175"/>
      <c r="NLD616" s="175"/>
      <c r="NLE616" s="175"/>
      <c r="NLF616" s="175"/>
      <c r="NLG616" s="175"/>
      <c r="NLH616" s="175"/>
      <c r="NLI616" s="175"/>
      <c r="NLJ616" s="175"/>
      <c r="NLK616" s="175"/>
      <c r="NLL616" s="175"/>
      <c r="NLM616" s="175"/>
      <c r="NLN616" s="175"/>
      <c r="NLO616" s="175"/>
      <c r="NLP616" s="175"/>
      <c r="NLQ616" s="175"/>
      <c r="NLR616" s="175"/>
      <c r="NLS616" s="175"/>
      <c r="NLT616" s="175"/>
      <c r="NLU616" s="175"/>
      <c r="NLV616" s="175"/>
      <c r="NLW616" s="175"/>
      <c r="NLX616" s="175"/>
      <c r="NLY616" s="175"/>
      <c r="NLZ616" s="175"/>
      <c r="NMA616" s="175"/>
      <c r="NMB616" s="175"/>
      <c r="NMC616" s="175"/>
      <c r="NMD616" s="175"/>
      <c r="NME616" s="175"/>
      <c r="NMF616" s="175"/>
      <c r="NMG616" s="175"/>
      <c r="NMH616" s="175"/>
      <c r="NMI616" s="175"/>
      <c r="NMJ616" s="175"/>
      <c r="NMK616" s="175"/>
      <c r="NML616" s="175"/>
      <c r="NMM616" s="175"/>
      <c r="NMN616" s="175"/>
      <c r="NMO616" s="175"/>
      <c r="NMP616" s="175"/>
      <c r="NMQ616" s="175"/>
      <c r="NMR616" s="175"/>
      <c r="NMS616" s="175"/>
      <c r="NMT616" s="175"/>
      <c r="NMU616" s="175"/>
      <c r="NMV616" s="175"/>
      <c r="NMW616" s="175"/>
      <c r="NMX616" s="175"/>
      <c r="NMY616" s="175"/>
      <c r="NMZ616" s="175"/>
      <c r="NNA616" s="175"/>
      <c r="NNB616" s="175"/>
      <c r="NNC616" s="175"/>
      <c r="NND616" s="175"/>
      <c r="NNE616" s="175"/>
      <c r="NNF616" s="175"/>
      <c r="NNG616" s="175"/>
      <c r="NNH616" s="175"/>
      <c r="NNI616" s="175"/>
      <c r="NNJ616" s="175"/>
      <c r="NNK616" s="175"/>
      <c r="NNL616" s="175"/>
      <c r="NNM616" s="175"/>
      <c r="NNN616" s="175"/>
      <c r="NNO616" s="175"/>
      <c r="NNP616" s="175"/>
      <c r="NNQ616" s="175"/>
      <c r="NNR616" s="175"/>
      <c r="NNS616" s="175"/>
      <c r="NNT616" s="175"/>
      <c r="NNU616" s="175"/>
      <c r="NNV616" s="175"/>
      <c r="NNW616" s="175"/>
      <c r="NNX616" s="175"/>
      <c r="NNY616" s="175"/>
      <c r="NNZ616" s="175"/>
      <c r="NOA616" s="175"/>
      <c r="NOB616" s="175"/>
      <c r="NOC616" s="175"/>
      <c r="NOD616" s="175"/>
      <c r="NOE616" s="175"/>
      <c r="NOF616" s="175"/>
      <c r="NOG616" s="175"/>
      <c r="NOH616" s="175"/>
      <c r="NOI616" s="175"/>
      <c r="NOJ616" s="175"/>
      <c r="NOK616" s="175"/>
      <c r="NOL616" s="175"/>
      <c r="NOM616" s="175"/>
      <c r="NON616" s="175"/>
      <c r="NOO616" s="175"/>
      <c r="NOP616" s="175"/>
      <c r="NOQ616" s="175"/>
      <c r="NOR616" s="175"/>
      <c r="NOS616" s="175"/>
      <c r="NOT616" s="175"/>
      <c r="NOU616" s="175"/>
      <c r="NOV616" s="175"/>
      <c r="NOW616" s="175"/>
      <c r="NOX616" s="175"/>
      <c r="NOY616" s="175"/>
      <c r="NOZ616" s="175"/>
      <c r="NPA616" s="175"/>
      <c r="NPB616" s="175"/>
      <c r="NPC616" s="175"/>
      <c r="NPD616" s="175"/>
      <c r="NPE616" s="175"/>
      <c r="NPF616" s="175"/>
      <c r="NPG616" s="175"/>
      <c r="NPH616" s="175"/>
      <c r="NPI616" s="175"/>
      <c r="NPJ616" s="175"/>
      <c r="NPK616" s="175"/>
      <c r="NPL616" s="175"/>
      <c r="NPM616" s="175"/>
      <c r="NPN616" s="175"/>
      <c r="NPO616" s="175"/>
      <c r="NPP616" s="175"/>
      <c r="NPQ616" s="175"/>
      <c r="NPR616" s="175"/>
      <c r="NPS616" s="175"/>
      <c r="NPT616" s="175"/>
      <c r="NPU616" s="175"/>
      <c r="NPV616" s="175"/>
      <c r="NPW616" s="175"/>
      <c r="NPX616" s="175"/>
      <c r="NPY616" s="175"/>
      <c r="NPZ616" s="175"/>
      <c r="NQA616" s="175"/>
      <c r="NQB616" s="175"/>
      <c r="NQC616" s="175"/>
      <c r="NQD616" s="175"/>
      <c r="NQE616" s="175"/>
      <c r="NQF616" s="175"/>
      <c r="NQG616" s="175"/>
      <c r="NQH616" s="175"/>
      <c r="NQI616" s="175"/>
      <c r="NQJ616" s="175"/>
      <c r="NQK616" s="175"/>
      <c r="NQL616" s="175"/>
      <c r="NQM616" s="175"/>
      <c r="NQN616" s="175"/>
      <c r="NQO616" s="175"/>
      <c r="NQP616" s="175"/>
      <c r="NQQ616" s="175"/>
      <c r="NQR616" s="175"/>
      <c r="NQS616" s="175"/>
      <c r="NQT616" s="175"/>
      <c r="NQU616" s="175"/>
      <c r="NQV616" s="175"/>
      <c r="NQW616" s="175"/>
      <c r="NQX616" s="175"/>
      <c r="NQY616" s="175"/>
      <c r="NQZ616" s="175"/>
      <c r="NRA616" s="175"/>
      <c r="NRB616" s="175"/>
      <c r="NRC616" s="175"/>
      <c r="NRD616" s="175"/>
      <c r="NRE616" s="175"/>
      <c r="NRF616" s="175"/>
      <c r="NRG616" s="175"/>
      <c r="NRH616" s="175"/>
      <c r="NRI616" s="175"/>
      <c r="NRJ616" s="175"/>
      <c r="NRK616" s="175"/>
      <c r="NRL616" s="175"/>
      <c r="NRM616" s="175"/>
      <c r="NRN616" s="175"/>
      <c r="NRO616" s="175"/>
      <c r="NRP616" s="175"/>
      <c r="NRQ616" s="175"/>
      <c r="NRR616" s="175"/>
      <c r="NRS616" s="175"/>
      <c r="NRT616" s="175"/>
      <c r="NRU616" s="175"/>
      <c r="NRV616" s="175"/>
      <c r="NRW616" s="175"/>
      <c r="NRX616" s="175"/>
      <c r="NRY616" s="175"/>
      <c r="NRZ616" s="175"/>
      <c r="NSA616" s="175"/>
      <c r="NSB616" s="175"/>
      <c r="NSC616" s="175"/>
      <c r="NSD616" s="175"/>
      <c r="NSE616" s="175"/>
      <c r="NSF616" s="175"/>
      <c r="NSG616" s="175"/>
      <c r="NSH616" s="175"/>
      <c r="NSI616" s="175"/>
      <c r="NSJ616" s="175"/>
      <c r="NSK616" s="175"/>
      <c r="NSL616" s="175"/>
      <c r="NSM616" s="175"/>
      <c r="NSN616" s="175"/>
      <c r="NSO616" s="175"/>
      <c r="NSP616" s="175"/>
      <c r="NSQ616" s="175"/>
      <c r="NSR616" s="175"/>
      <c r="NSS616" s="175"/>
      <c r="NST616" s="175"/>
      <c r="NSU616" s="175"/>
      <c r="NSV616" s="175"/>
      <c r="NSW616" s="175"/>
      <c r="NSX616" s="175"/>
      <c r="NSY616" s="175"/>
      <c r="NSZ616" s="175"/>
      <c r="NTA616" s="175"/>
      <c r="NTB616" s="175"/>
      <c r="NTC616" s="175"/>
      <c r="NTD616" s="175"/>
      <c r="NTE616" s="175"/>
      <c r="NTF616" s="175"/>
      <c r="NTG616" s="175"/>
      <c r="NTH616" s="175"/>
      <c r="NTI616" s="175"/>
      <c r="NTJ616" s="175"/>
      <c r="NTK616" s="175"/>
      <c r="NTL616" s="175"/>
      <c r="NTM616" s="175"/>
      <c r="NTN616" s="175"/>
      <c r="NTO616" s="175"/>
      <c r="NTP616" s="175"/>
      <c r="NTQ616" s="175"/>
      <c r="NTR616" s="175"/>
      <c r="NTS616" s="175"/>
      <c r="NTT616" s="175"/>
      <c r="NTU616" s="175"/>
      <c r="NTV616" s="175"/>
      <c r="NTW616" s="175"/>
      <c r="NTX616" s="175"/>
      <c r="NTY616" s="175"/>
      <c r="NTZ616" s="175"/>
      <c r="NUA616" s="175"/>
      <c r="NUB616" s="175"/>
      <c r="NUC616" s="175"/>
      <c r="NUD616" s="175"/>
      <c r="NUE616" s="175"/>
      <c r="NUF616" s="175"/>
      <c r="NUG616" s="175"/>
      <c r="NUH616" s="175"/>
      <c r="NUI616" s="175"/>
      <c r="NUJ616" s="175"/>
      <c r="NUK616" s="175"/>
      <c r="NUL616" s="175"/>
      <c r="NUM616" s="175"/>
      <c r="NUN616" s="175"/>
      <c r="NUO616" s="175"/>
      <c r="NUP616" s="175"/>
      <c r="NUQ616" s="175"/>
      <c r="NUR616" s="175"/>
      <c r="NUS616" s="175"/>
      <c r="NUT616" s="175"/>
      <c r="NUU616" s="175"/>
      <c r="NUV616" s="175"/>
      <c r="NUW616" s="175"/>
      <c r="NUX616" s="175"/>
      <c r="NUY616" s="175"/>
      <c r="NUZ616" s="175"/>
      <c r="NVA616" s="175"/>
      <c r="NVB616" s="175"/>
      <c r="NVC616" s="175"/>
      <c r="NVD616" s="175"/>
      <c r="NVE616" s="175"/>
      <c r="NVF616" s="175"/>
      <c r="NVG616" s="175"/>
      <c r="NVH616" s="175"/>
      <c r="NVI616" s="175"/>
      <c r="NVJ616" s="175"/>
      <c r="NVK616" s="175"/>
      <c r="NVL616" s="175"/>
      <c r="NVM616" s="175"/>
      <c r="NVN616" s="175"/>
      <c r="NVO616" s="175"/>
      <c r="NVP616" s="175"/>
      <c r="NVQ616" s="175"/>
      <c r="NVR616" s="175"/>
      <c r="NVS616" s="175"/>
      <c r="NVT616" s="175"/>
      <c r="NVU616" s="175"/>
      <c r="NVV616" s="175"/>
      <c r="NVW616" s="175"/>
      <c r="NVX616" s="175"/>
      <c r="NVY616" s="175"/>
      <c r="NVZ616" s="175"/>
      <c r="NWA616" s="175"/>
      <c r="NWB616" s="175"/>
      <c r="NWC616" s="175"/>
      <c r="NWD616" s="175"/>
      <c r="NWE616" s="175"/>
      <c r="NWF616" s="175"/>
      <c r="NWG616" s="175"/>
      <c r="NWH616" s="175"/>
      <c r="NWI616" s="175"/>
      <c r="NWJ616" s="175"/>
      <c r="NWK616" s="175"/>
      <c r="NWL616" s="175"/>
      <c r="NWM616" s="175"/>
      <c r="NWN616" s="175"/>
      <c r="NWO616" s="175"/>
      <c r="NWP616" s="175"/>
      <c r="NWQ616" s="175"/>
      <c r="NWR616" s="175"/>
      <c r="NWS616" s="175"/>
      <c r="NWT616" s="175"/>
      <c r="NWU616" s="175"/>
      <c r="NWV616" s="175"/>
      <c r="NWW616" s="175"/>
      <c r="NWX616" s="175"/>
      <c r="NWY616" s="175"/>
      <c r="NWZ616" s="175"/>
      <c r="NXA616" s="175"/>
      <c r="NXB616" s="175"/>
      <c r="NXC616" s="175"/>
      <c r="NXD616" s="175"/>
      <c r="NXE616" s="175"/>
      <c r="NXF616" s="175"/>
      <c r="NXG616" s="175"/>
      <c r="NXH616" s="175"/>
      <c r="NXI616" s="175"/>
      <c r="NXJ616" s="175"/>
      <c r="NXK616" s="175"/>
      <c r="NXL616" s="175"/>
      <c r="NXM616" s="175"/>
      <c r="NXN616" s="175"/>
      <c r="NXO616" s="175"/>
      <c r="NXP616" s="175"/>
      <c r="NXQ616" s="175"/>
      <c r="NXR616" s="175"/>
      <c r="NXS616" s="175"/>
      <c r="NXT616" s="175"/>
      <c r="NXU616" s="175"/>
      <c r="NXV616" s="175"/>
      <c r="NXW616" s="175"/>
      <c r="NXX616" s="175"/>
      <c r="NXY616" s="175"/>
      <c r="NXZ616" s="175"/>
      <c r="NYA616" s="175"/>
      <c r="NYB616" s="175"/>
      <c r="NYC616" s="175"/>
      <c r="NYD616" s="175"/>
      <c r="NYE616" s="175"/>
      <c r="NYF616" s="175"/>
      <c r="NYG616" s="175"/>
      <c r="NYH616" s="175"/>
      <c r="NYI616" s="175"/>
      <c r="NYJ616" s="175"/>
      <c r="NYK616" s="175"/>
      <c r="NYL616" s="175"/>
      <c r="NYM616" s="175"/>
      <c r="NYN616" s="175"/>
      <c r="NYO616" s="175"/>
      <c r="NYP616" s="175"/>
      <c r="NYQ616" s="175"/>
      <c r="NYR616" s="175"/>
      <c r="NYS616" s="175"/>
      <c r="NYT616" s="175"/>
      <c r="NYU616" s="175"/>
      <c r="NYV616" s="175"/>
      <c r="NYW616" s="175"/>
      <c r="NYX616" s="175"/>
      <c r="NYY616" s="175"/>
      <c r="NYZ616" s="175"/>
      <c r="NZA616" s="175"/>
      <c r="NZB616" s="175"/>
      <c r="NZC616" s="175"/>
      <c r="NZD616" s="175"/>
      <c r="NZE616" s="175"/>
      <c r="NZF616" s="175"/>
      <c r="NZG616" s="175"/>
      <c r="NZH616" s="175"/>
      <c r="NZI616" s="175"/>
      <c r="NZJ616" s="175"/>
      <c r="NZK616" s="175"/>
      <c r="NZL616" s="175"/>
      <c r="NZM616" s="175"/>
      <c r="NZN616" s="175"/>
      <c r="NZO616" s="175"/>
      <c r="NZP616" s="175"/>
      <c r="NZQ616" s="175"/>
      <c r="NZR616" s="175"/>
      <c r="NZS616" s="175"/>
      <c r="NZT616" s="175"/>
      <c r="NZU616" s="175"/>
      <c r="NZV616" s="175"/>
      <c r="NZW616" s="175"/>
      <c r="NZX616" s="175"/>
      <c r="NZY616" s="175"/>
      <c r="NZZ616" s="175"/>
      <c r="OAA616" s="175"/>
      <c r="OAB616" s="175"/>
      <c r="OAC616" s="175"/>
      <c r="OAD616" s="175"/>
      <c r="OAE616" s="175"/>
      <c r="OAF616" s="175"/>
      <c r="OAG616" s="175"/>
      <c r="OAH616" s="175"/>
      <c r="OAI616" s="175"/>
      <c r="OAJ616" s="175"/>
      <c r="OAK616" s="175"/>
      <c r="OAL616" s="175"/>
      <c r="OAM616" s="175"/>
      <c r="OAN616" s="175"/>
      <c r="OAO616" s="175"/>
      <c r="OAP616" s="175"/>
      <c r="OAQ616" s="175"/>
      <c r="OAR616" s="175"/>
      <c r="OAS616" s="175"/>
      <c r="OAT616" s="175"/>
      <c r="OAU616" s="175"/>
      <c r="OAV616" s="175"/>
      <c r="OAW616" s="175"/>
      <c r="OAX616" s="175"/>
      <c r="OAY616" s="175"/>
      <c r="OAZ616" s="175"/>
      <c r="OBA616" s="175"/>
      <c r="OBB616" s="175"/>
      <c r="OBC616" s="175"/>
      <c r="OBD616" s="175"/>
      <c r="OBE616" s="175"/>
      <c r="OBF616" s="175"/>
      <c r="OBG616" s="175"/>
      <c r="OBH616" s="175"/>
      <c r="OBI616" s="175"/>
      <c r="OBJ616" s="175"/>
      <c r="OBK616" s="175"/>
      <c r="OBL616" s="175"/>
      <c r="OBM616" s="175"/>
      <c r="OBN616" s="175"/>
      <c r="OBO616" s="175"/>
      <c r="OBP616" s="175"/>
      <c r="OBQ616" s="175"/>
      <c r="OBR616" s="175"/>
      <c r="OBS616" s="175"/>
      <c r="OBT616" s="175"/>
      <c r="OBU616" s="175"/>
      <c r="OBV616" s="175"/>
      <c r="OBW616" s="175"/>
      <c r="OBX616" s="175"/>
      <c r="OBY616" s="175"/>
      <c r="OBZ616" s="175"/>
      <c r="OCA616" s="175"/>
      <c r="OCB616" s="175"/>
      <c r="OCC616" s="175"/>
      <c r="OCD616" s="175"/>
      <c r="OCE616" s="175"/>
      <c r="OCF616" s="175"/>
      <c r="OCG616" s="175"/>
      <c r="OCH616" s="175"/>
      <c r="OCI616" s="175"/>
      <c r="OCJ616" s="175"/>
      <c r="OCK616" s="175"/>
      <c r="OCL616" s="175"/>
      <c r="OCM616" s="175"/>
      <c r="OCN616" s="175"/>
      <c r="OCO616" s="175"/>
      <c r="OCP616" s="175"/>
      <c r="OCQ616" s="175"/>
      <c r="OCR616" s="175"/>
      <c r="OCS616" s="175"/>
      <c r="OCT616" s="175"/>
      <c r="OCU616" s="175"/>
      <c r="OCV616" s="175"/>
      <c r="OCW616" s="175"/>
      <c r="OCX616" s="175"/>
      <c r="OCY616" s="175"/>
      <c r="OCZ616" s="175"/>
      <c r="ODA616" s="175"/>
      <c r="ODB616" s="175"/>
      <c r="ODC616" s="175"/>
      <c r="ODD616" s="175"/>
      <c r="ODE616" s="175"/>
      <c r="ODF616" s="175"/>
      <c r="ODG616" s="175"/>
      <c r="ODH616" s="175"/>
      <c r="ODI616" s="175"/>
      <c r="ODJ616" s="175"/>
      <c r="ODK616" s="175"/>
      <c r="ODL616" s="175"/>
      <c r="ODM616" s="175"/>
      <c r="ODN616" s="175"/>
      <c r="ODO616" s="175"/>
      <c r="ODP616" s="175"/>
      <c r="ODQ616" s="175"/>
      <c r="ODR616" s="175"/>
      <c r="ODS616" s="175"/>
      <c r="ODT616" s="175"/>
      <c r="ODU616" s="175"/>
      <c r="ODV616" s="175"/>
      <c r="ODW616" s="175"/>
      <c r="ODX616" s="175"/>
      <c r="ODY616" s="175"/>
      <c r="ODZ616" s="175"/>
      <c r="OEA616" s="175"/>
      <c r="OEB616" s="175"/>
      <c r="OEC616" s="175"/>
      <c r="OED616" s="175"/>
      <c r="OEE616" s="175"/>
      <c r="OEF616" s="175"/>
      <c r="OEG616" s="175"/>
      <c r="OEH616" s="175"/>
      <c r="OEI616" s="175"/>
      <c r="OEJ616" s="175"/>
      <c r="OEK616" s="175"/>
      <c r="OEL616" s="175"/>
      <c r="OEM616" s="175"/>
      <c r="OEN616" s="175"/>
      <c r="OEO616" s="175"/>
      <c r="OEP616" s="175"/>
      <c r="OEQ616" s="175"/>
      <c r="OER616" s="175"/>
      <c r="OES616" s="175"/>
      <c r="OET616" s="175"/>
      <c r="OEU616" s="175"/>
      <c r="OEV616" s="175"/>
      <c r="OEW616" s="175"/>
      <c r="OEX616" s="175"/>
      <c r="OEY616" s="175"/>
      <c r="OEZ616" s="175"/>
      <c r="OFA616" s="175"/>
      <c r="OFB616" s="175"/>
      <c r="OFC616" s="175"/>
      <c r="OFD616" s="175"/>
      <c r="OFE616" s="175"/>
      <c r="OFF616" s="175"/>
      <c r="OFG616" s="175"/>
      <c r="OFH616" s="175"/>
      <c r="OFI616" s="175"/>
      <c r="OFJ616" s="175"/>
      <c r="OFK616" s="175"/>
      <c r="OFL616" s="175"/>
      <c r="OFM616" s="175"/>
      <c r="OFN616" s="175"/>
      <c r="OFO616" s="175"/>
      <c r="OFP616" s="175"/>
      <c r="OFQ616" s="175"/>
      <c r="OFR616" s="175"/>
      <c r="OFS616" s="175"/>
      <c r="OFT616" s="175"/>
      <c r="OFU616" s="175"/>
      <c r="OFV616" s="175"/>
      <c r="OFW616" s="175"/>
      <c r="OFX616" s="175"/>
      <c r="OFY616" s="175"/>
      <c r="OFZ616" s="175"/>
      <c r="OGA616" s="175"/>
      <c r="OGB616" s="175"/>
      <c r="OGC616" s="175"/>
      <c r="OGD616" s="175"/>
      <c r="OGE616" s="175"/>
      <c r="OGF616" s="175"/>
      <c r="OGG616" s="175"/>
      <c r="OGH616" s="175"/>
      <c r="OGI616" s="175"/>
      <c r="OGJ616" s="175"/>
      <c r="OGK616" s="175"/>
      <c r="OGL616" s="175"/>
      <c r="OGM616" s="175"/>
      <c r="OGN616" s="175"/>
      <c r="OGO616" s="175"/>
      <c r="OGP616" s="175"/>
      <c r="OGQ616" s="175"/>
      <c r="OGR616" s="175"/>
      <c r="OGS616" s="175"/>
      <c r="OGT616" s="175"/>
      <c r="OGU616" s="175"/>
      <c r="OGV616" s="175"/>
      <c r="OGW616" s="175"/>
      <c r="OGX616" s="175"/>
      <c r="OGY616" s="175"/>
      <c r="OGZ616" s="175"/>
      <c r="OHA616" s="175"/>
      <c r="OHB616" s="175"/>
      <c r="OHC616" s="175"/>
      <c r="OHD616" s="175"/>
      <c r="OHE616" s="175"/>
      <c r="OHF616" s="175"/>
      <c r="OHG616" s="175"/>
      <c r="OHH616" s="175"/>
      <c r="OHI616" s="175"/>
      <c r="OHJ616" s="175"/>
      <c r="OHK616" s="175"/>
      <c r="OHL616" s="175"/>
      <c r="OHM616" s="175"/>
      <c r="OHN616" s="175"/>
      <c r="OHO616" s="175"/>
      <c r="OHP616" s="175"/>
      <c r="OHQ616" s="175"/>
      <c r="OHR616" s="175"/>
      <c r="OHS616" s="175"/>
      <c r="OHT616" s="175"/>
      <c r="OHU616" s="175"/>
      <c r="OHV616" s="175"/>
      <c r="OHW616" s="175"/>
      <c r="OHX616" s="175"/>
      <c r="OHY616" s="175"/>
      <c r="OHZ616" s="175"/>
      <c r="OIA616" s="175"/>
      <c r="OIB616" s="175"/>
      <c r="OIC616" s="175"/>
      <c r="OID616" s="175"/>
      <c r="OIE616" s="175"/>
      <c r="OIF616" s="175"/>
      <c r="OIG616" s="175"/>
      <c r="OIH616" s="175"/>
      <c r="OII616" s="175"/>
      <c r="OIJ616" s="175"/>
      <c r="OIK616" s="175"/>
      <c r="OIL616" s="175"/>
      <c r="OIM616" s="175"/>
      <c r="OIN616" s="175"/>
      <c r="OIO616" s="175"/>
      <c r="OIP616" s="175"/>
      <c r="OIQ616" s="175"/>
      <c r="OIR616" s="175"/>
      <c r="OIS616" s="175"/>
      <c r="OIT616" s="175"/>
      <c r="OIU616" s="175"/>
      <c r="OIV616" s="175"/>
      <c r="OIW616" s="175"/>
      <c r="OIX616" s="175"/>
      <c r="OIY616" s="175"/>
      <c r="OIZ616" s="175"/>
      <c r="OJA616" s="175"/>
      <c r="OJB616" s="175"/>
      <c r="OJC616" s="175"/>
      <c r="OJD616" s="175"/>
      <c r="OJE616" s="175"/>
      <c r="OJF616" s="175"/>
      <c r="OJG616" s="175"/>
      <c r="OJH616" s="175"/>
      <c r="OJI616" s="175"/>
      <c r="OJJ616" s="175"/>
      <c r="OJK616" s="175"/>
      <c r="OJL616" s="175"/>
      <c r="OJM616" s="175"/>
      <c r="OJN616" s="175"/>
      <c r="OJO616" s="175"/>
      <c r="OJP616" s="175"/>
      <c r="OJQ616" s="175"/>
      <c r="OJR616" s="175"/>
      <c r="OJS616" s="175"/>
      <c r="OJT616" s="175"/>
      <c r="OJU616" s="175"/>
      <c r="OJV616" s="175"/>
      <c r="OJW616" s="175"/>
      <c r="OJX616" s="175"/>
      <c r="OJY616" s="175"/>
      <c r="OJZ616" s="175"/>
      <c r="OKA616" s="175"/>
      <c r="OKB616" s="175"/>
      <c r="OKC616" s="175"/>
      <c r="OKD616" s="175"/>
      <c r="OKE616" s="175"/>
      <c r="OKF616" s="175"/>
      <c r="OKG616" s="175"/>
      <c r="OKH616" s="175"/>
      <c r="OKI616" s="175"/>
      <c r="OKJ616" s="175"/>
      <c r="OKK616" s="175"/>
      <c r="OKL616" s="175"/>
      <c r="OKM616" s="175"/>
      <c r="OKN616" s="175"/>
      <c r="OKO616" s="175"/>
      <c r="OKP616" s="175"/>
      <c r="OKQ616" s="175"/>
      <c r="OKR616" s="175"/>
      <c r="OKS616" s="175"/>
      <c r="OKT616" s="175"/>
      <c r="OKU616" s="175"/>
      <c r="OKV616" s="175"/>
      <c r="OKW616" s="175"/>
      <c r="OKX616" s="175"/>
      <c r="OKY616" s="175"/>
      <c r="OKZ616" s="175"/>
      <c r="OLA616" s="175"/>
      <c r="OLB616" s="175"/>
      <c r="OLC616" s="175"/>
      <c r="OLD616" s="175"/>
      <c r="OLE616" s="175"/>
      <c r="OLF616" s="175"/>
      <c r="OLG616" s="175"/>
      <c r="OLH616" s="175"/>
      <c r="OLI616" s="175"/>
      <c r="OLJ616" s="175"/>
      <c r="OLK616" s="175"/>
      <c r="OLL616" s="175"/>
      <c r="OLM616" s="175"/>
      <c r="OLN616" s="175"/>
      <c r="OLO616" s="175"/>
      <c r="OLP616" s="175"/>
      <c r="OLQ616" s="175"/>
      <c r="OLR616" s="175"/>
      <c r="OLS616" s="175"/>
      <c r="OLT616" s="175"/>
      <c r="OLU616" s="175"/>
      <c r="OLV616" s="175"/>
      <c r="OLW616" s="175"/>
      <c r="OLX616" s="175"/>
      <c r="OLY616" s="175"/>
      <c r="OLZ616" s="175"/>
      <c r="OMA616" s="175"/>
      <c r="OMB616" s="175"/>
      <c r="OMC616" s="175"/>
      <c r="OMD616" s="175"/>
      <c r="OME616" s="175"/>
      <c r="OMF616" s="175"/>
      <c r="OMG616" s="175"/>
      <c r="OMH616" s="175"/>
      <c r="OMI616" s="175"/>
      <c r="OMJ616" s="175"/>
      <c r="OMK616" s="175"/>
      <c r="OML616" s="175"/>
      <c r="OMM616" s="175"/>
      <c r="OMN616" s="175"/>
      <c r="OMO616" s="175"/>
      <c r="OMP616" s="175"/>
      <c r="OMQ616" s="175"/>
      <c r="OMR616" s="175"/>
      <c r="OMS616" s="175"/>
      <c r="OMT616" s="175"/>
      <c r="OMU616" s="175"/>
      <c r="OMV616" s="175"/>
      <c r="OMW616" s="175"/>
      <c r="OMX616" s="175"/>
      <c r="OMY616" s="175"/>
      <c r="OMZ616" s="175"/>
      <c r="ONA616" s="175"/>
      <c r="ONB616" s="175"/>
      <c r="ONC616" s="175"/>
      <c r="OND616" s="175"/>
      <c r="ONE616" s="175"/>
      <c r="ONF616" s="175"/>
      <c r="ONG616" s="175"/>
      <c r="ONH616" s="175"/>
      <c r="ONI616" s="175"/>
      <c r="ONJ616" s="175"/>
      <c r="ONK616" s="175"/>
      <c r="ONL616" s="175"/>
      <c r="ONM616" s="175"/>
      <c r="ONN616" s="175"/>
      <c r="ONO616" s="175"/>
      <c r="ONP616" s="175"/>
      <c r="ONQ616" s="175"/>
      <c r="ONR616" s="175"/>
      <c r="ONS616" s="175"/>
      <c r="ONT616" s="175"/>
      <c r="ONU616" s="175"/>
      <c r="ONV616" s="175"/>
      <c r="ONW616" s="175"/>
      <c r="ONX616" s="175"/>
      <c r="ONY616" s="175"/>
      <c r="ONZ616" s="175"/>
      <c r="OOA616" s="175"/>
      <c r="OOB616" s="175"/>
      <c r="OOC616" s="175"/>
      <c r="OOD616" s="175"/>
      <c r="OOE616" s="175"/>
      <c r="OOF616" s="175"/>
      <c r="OOG616" s="175"/>
      <c r="OOH616" s="175"/>
      <c r="OOI616" s="175"/>
      <c r="OOJ616" s="175"/>
      <c r="OOK616" s="175"/>
      <c r="OOL616" s="175"/>
      <c r="OOM616" s="175"/>
      <c r="OON616" s="175"/>
      <c r="OOO616" s="175"/>
      <c r="OOP616" s="175"/>
      <c r="OOQ616" s="175"/>
      <c r="OOR616" s="175"/>
      <c r="OOS616" s="175"/>
      <c r="OOT616" s="175"/>
      <c r="OOU616" s="175"/>
      <c r="OOV616" s="175"/>
      <c r="OOW616" s="175"/>
      <c r="OOX616" s="175"/>
      <c r="OOY616" s="175"/>
      <c r="OOZ616" s="175"/>
      <c r="OPA616" s="175"/>
      <c r="OPB616" s="175"/>
      <c r="OPC616" s="175"/>
      <c r="OPD616" s="175"/>
      <c r="OPE616" s="175"/>
      <c r="OPF616" s="175"/>
      <c r="OPG616" s="175"/>
      <c r="OPH616" s="175"/>
      <c r="OPI616" s="175"/>
      <c r="OPJ616" s="175"/>
      <c r="OPK616" s="175"/>
      <c r="OPL616" s="175"/>
      <c r="OPM616" s="175"/>
      <c r="OPN616" s="175"/>
      <c r="OPO616" s="175"/>
      <c r="OPP616" s="175"/>
      <c r="OPQ616" s="175"/>
      <c r="OPR616" s="175"/>
      <c r="OPS616" s="175"/>
      <c r="OPT616" s="175"/>
      <c r="OPU616" s="175"/>
      <c r="OPV616" s="175"/>
      <c r="OPW616" s="175"/>
      <c r="OPX616" s="175"/>
      <c r="OPY616" s="175"/>
      <c r="OPZ616" s="175"/>
      <c r="OQA616" s="175"/>
      <c r="OQB616" s="175"/>
      <c r="OQC616" s="175"/>
      <c r="OQD616" s="175"/>
      <c r="OQE616" s="175"/>
      <c r="OQF616" s="175"/>
      <c r="OQG616" s="175"/>
      <c r="OQH616" s="175"/>
      <c r="OQI616" s="175"/>
      <c r="OQJ616" s="175"/>
      <c r="OQK616" s="175"/>
      <c r="OQL616" s="175"/>
      <c r="OQM616" s="175"/>
      <c r="OQN616" s="175"/>
      <c r="OQO616" s="175"/>
      <c r="OQP616" s="175"/>
      <c r="OQQ616" s="175"/>
      <c r="OQR616" s="175"/>
      <c r="OQS616" s="175"/>
      <c r="OQT616" s="175"/>
      <c r="OQU616" s="175"/>
      <c r="OQV616" s="175"/>
      <c r="OQW616" s="175"/>
      <c r="OQX616" s="175"/>
      <c r="OQY616" s="175"/>
      <c r="OQZ616" s="175"/>
      <c r="ORA616" s="175"/>
      <c r="ORB616" s="175"/>
      <c r="ORC616" s="175"/>
      <c r="ORD616" s="175"/>
      <c r="ORE616" s="175"/>
      <c r="ORF616" s="175"/>
      <c r="ORG616" s="175"/>
      <c r="ORH616" s="175"/>
      <c r="ORI616" s="175"/>
      <c r="ORJ616" s="175"/>
      <c r="ORK616" s="175"/>
      <c r="ORL616" s="175"/>
      <c r="ORM616" s="175"/>
      <c r="ORN616" s="175"/>
      <c r="ORO616" s="175"/>
      <c r="ORP616" s="175"/>
      <c r="ORQ616" s="175"/>
      <c r="ORR616" s="175"/>
      <c r="ORS616" s="175"/>
      <c r="ORT616" s="175"/>
      <c r="ORU616" s="175"/>
      <c r="ORV616" s="175"/>
      <c r="ORW616" s="175"/>
      <c r="ORX616" s="175"/>
      <c r="ORY616" s="175"/>
      <c r="ORZ616" s="175"/>
      <c r="OSA616" s="175"/>
      <c r="OSB616" s="175"/>
      <c r="OSC616" s="175"/>
      <c r="OSD616" s="175"/>
      <c r="OSE616" s="175"/>
      <c r="OSF616" s="175"/>
      <c r="OSG616" s="175"/>
      <c r="OSH616" s="175"/>
      <c r="OSI616" s="175"/>
      <c r="OSJ616" s="175"/>
      <c r="OSK616" s="175"/>
      <c r="OSL616" s="175"/>
      <c r="OSM616" s="175"/>
      <c r="OSN616" s="175"/>
      <c r="OSO616" s="175"/>
      <c r="OSP616" s="175"/>
      <c r="OSQ616" s="175"/>
      <c r="OSR616" s="175"/>
      <c r="OSS616" s="175"/>
      <c r="OST616" s="175"/>
      <c r="OSU616" s="175"/>
      <c r="OSV616" s="175"/>
      <c r="OSW616" s="175"/>
      <c r="OSX616" s="175"/>
      <c r="OSY616" s="175"/>
      <c r="OSZ616" s="175"/>
      <c r="OTA616" s="175"/>
      <c r="OTB616" s="175"/>
      <c r="OTC616" s="175"/>
      <c r="OTD616" s="175"/>
      <c r="OTE616" s="175"/>
      <c r="OTF616" s="175"/>
      <c r="OTG616" s="175"/>
      <c r="OTH616" s="175"/>
      <c r="OTI616" s="175"/>
      <c r="OTJ616" s="175"/>
      <c r="OTK616" s="175"/>
      <c r="OTL616" s="175"/>
      <c r="OTM616" s="175"/>
      <c r="OTN616" s="175"/>
      <c r="OTO616" s="175"/>
      <c r="OTP616" s="175"/>
      <c r="OTQ616" s="175"/>
      <c r="OTR616" s="175"/>
      <c r="OTS616" s="175"/>
      <c r="OTT616" s="175"/>
      <c r="OTU616" s="175"/>
      <c r="OTV616" s="175"/>
      <c r="OTW616" s="175"/>
      <c r="OTX616" s="175"/>
      <c r="OTY616" s="175"/>
      <c r="OTZ616" s="175"/>
      <c r="OUA616" s="175"/>
      <c r="OUB616" s="175"/>
      <c r="OUC616" s="175"/>
      <c r="OUD616" s="175"/>
      <c r="OUE616" s="175"/>
      <c r="OUF616" s="175"/>
      <c r="OUG616" s="175"/>
      <c r="OUH616" s="175"/>
      <c r="OUI616" s="175"/>
      <c r="OUJ616" s="175"/>
      <c r="OUK616" s="175"/>
      <c r="OUL616" s="175"/>
      <c r="OUM616" s="175"/>
      <c r="OUN616" s="175"/>
      <c r="OUO616" s="175"/>
      <c r="OUP616" s="175"/>
      <c r="OUQ616" s="175"/>
      <c r="OUR616" s="175"/>
      <c r="OUS616" s="175"/>
      <c r="OUT616" s="175"/>
      <c r="OUU616" s="175"/>
      <c r="OUV616" s="175"/>
      <c r="OUW616" s="175"/>
      <c r="OUX616" s="175"/>
      <c r="OUY616" s="175"/>
      <c r="OUZ616" s="175"/>
      <c r="OVA616" s="175"/>
      <c r="OVB616" s="175"/>
      <c r="OVC616" s="175"/>
      <c r="OVD616" s="175"/>
      <c r="OVE616" s="175"/>
      <c r="OVF616" s="175"/>
      <c r="OVG616" s="175"/>
      <c r="OVH616" s="175"/>
      <c r="OVI616" s="175"/>
      <c r="OVJ616" s="175"/>
      <c r="OVK616" s="175"/>
      <c r="OVL616" s="175"/>
      <c r="OVM616" s="175"/>
      <c r="OVN616" s="175"/>
      <c r="OVO616" s="175"/>
      <c r="OVP616" s="175"/>
      <c r="OVQ616" s="175"/>
      <c r="OVR616" s="175"/>
      <c r="OVS616" s="175"/>
      <c r="OVT616" s="175"/>
      <c r="OVU616" s="175"/>
      <c r="OVV616" s="175"/>
      <c r="OVW616" s="175"/>
      <c r="OVX616" s="175"/>
      <c r="OVY616" s="175"/>
      <c r="OVZ616" s="175"/>
      <c r="OWA616" s="175"/>
      <c r="OWB616" s="175"/>
      <c r="OWC616" s="175"/>
      <c r="OWD616" s="175"/>
      <c r="OWE616" s="175"/>
      <c r="OWF616" s="175"/>
      <c r="OWG616" s="175"/>
      <c r="OWH616" s="175"/>
      <c r="OWI616" s="175"/>
      <c r="OWJ616" s="175"/>
      <c r="OWK616" s="175"/>
      <c r="OWL616" s="175"/>
      <c r="OWM616" s="175"/>
      <c r="OWN616" s="175"/>
      <c r="OWO616" s="175"/>
      <c r="OWP616" s="175"/>
      <c r="OWQ616" s="175"/>
      <c r="OWR616" s="175"/>
      <c r="OWS616" s="175"/>
      <c r="OWT616" s="175"/>
      <c r="OWU616" s="175"/>
      <c r="OWV616" s="175"/>
      <c r="OWW616" s="175"/>
      <c r="OWX616" s="175"/>
      <c r="OWY616" s="175"/>
      <c r="OWZ616" s="175"/>
      <c r="OXA616" s="175"/>
      <c r="OXB616" s="175"/>
      <c r="OXC616" s="175"/>
      <c r="OXD616" s="175"/>
      <c r="OXE616" s="175"/>
      <c r="OXF616" s="175"/>
      <c r="OXG616" s="175"/>
      <c r="OXH616" s="175"/>
      <c r="OXI616" s="175"/>
      <c r="OXJ616" s="175"/>
      <c r="OXK616" s="175"/>
      <c r="OXL616" s="175"/>
      <c r="OXM616" s="175"/>
      <c r="OXN616" s="175"/>
      <c r="OXO616" s="175"/>
      <c r="OXP616" s="175"/>
      <c r="OXQ616" s="175"/>
      <c r="OXR616" s="175"/>
      <c r="OXS616" s="175"/>
      <c r="OXT616" s="175"/>
      <c r="OXU616" s="175"/>
      <c r="OXV616" s="175"/>
      <c r="OXW616" s="175"/>
      <c r="OXX616" s="175"/>
      <c r="OXY616" s="175"/>
      <c r="OXZ616" s="175"/>
      <c r="OYA616" s="175"/>
      <c r="OYB616" s="175"/>
      <c r="OYC616" s="175"/>
      <c r="OYD616" s="175"/>
      <c r="OYE616" s="175"/>
      <c r="OYF616" s="175"/>
      <c r="OYG616" s="175"/>
      <c r="OYH616" s="175"/>
      <c r="OYI616" s="175"/>
      <c r="OYJ616" s="175"/>
      <c r="OYK616" s="175"/>
      <c r="OYL616" s="175"/>
      <c r="OYM616" s="175"/>
      <c r="OYN616" s="175"/>
      <c r="OYO616" s="175"/>
      <c r="OYP616" s="175"/>
      <c r="OYQ616" s="175"/>
      <c r="OYR616" s="175"/>
      <c r="OYS616" s="175"/>
      <c r="OYT616" s="175"/>
      <c r="OYU616" s="175"/>
      <c r="OYV616" s="175"/>
      <c r="OYW616" s="175"/>
      <c r="OYX616" s="175"/>
      <c r="OYY616" s="175"/>
      <c r="OYZ616" s="175"/>
      <c r="OZA616" s="175"/>
      <c r="OZB616" s="175"/>
      <c r="OZC616" s="175"/>
      <c r="OZD616" s="175"/>
      <c r="OZE616" s="175"/>
      <c r="OZF616" s="175"/>
      <c r="OZG616" s="175"/>
      <c r="OZH616" s="175"/>
      <c r="OZI616" s="175"/>
      <c r="OZJ616" s="175"/>
      <c r="OZK616" s="175"/>
      <c r="OZL616" s="175"/>
      <c r="OZM616" s="175"/>
      <c r="OZN616" s="175"/>
      <c r="OZO616" s="175"/>
      <c r="OZP616" s="175"/>
      <c r="OZQ616" s="175"/>
      <c r="OZR616" s="175"/>
      <c r="OZS616" s="175"/>
      <c r="OZT616" s="175"/>
      <c r="OZU616" s="175"/>
      <c r="OZV616" s="175"/>
      <c r="OZW616" s="175"/>
      <c r="OZX616" s="175"/>
      <c r="OZY616" s="175"/>
      <c r="OZZ616" s="175"/>
      <c r="PAA616" s="175"/>
      <c r="PAB616" s="175"/>
      <c r="PAC616" s="175"/>
      <c r="PAD616" s="175"/>
      <c r="PAE616" s="175"/>
      <c r="PAF616" s="175"/>
      <c r="PAG616" s="175"/>
      <c r="PAH616" s="175"/>
      <c r="PAI616" s="175"/>
      <c r="PAJ616" s="175"/>
      <c r="PAK616" s="175"/>
      <c r="PAL616" s="175"/>
      <c r="PAM616" s="175"/>
      <c r="PAN616" s="175"/>
      <c r="PAO616" s="175"/>
      <c r="PAP616" s="175"/>
      <c r="PAQ616" s="175"/>
      <c r="PAR616" s="175"/>
      <c r="PAS616" s="175"/>
      <c r="PAT616" s="175"/>
      <c r="PAU616" s="175"/>
      <c r="PAV616" s="175"/>
      <c r="PAW616" s="175"/>
      <c r="PAX616" s="175"/>
      <c r="PAY616" s="175"/>
      <c r="PAZ616" s="175"/>
      <c r="PBA616" s="175"/>
      <c r="PBB616" s="175"/>
      <c r="PBC616" s="175"/>
      <c r="PBD616" s="175"/>
      <c r="PBE616" s="175"/>
      <c r="PBF616" s="175"/>
      <c r="PBG616" s="175"/>
      <c r="PBH616" s="175"/>
      <c r="PBI616" s="175"/>
      <c r="PBJ616" s="175"/>
      <c r="PBK616" s="175"/>
      <c r="PBL616" s="175"/>
      <c r="PBM616" s="175"/>
      <c r="PBN616" s="175"/>
      <c r="PBO616" s="175"/>
      <c r="PBP616" s="175"/>
      <c r="PBQ616" s="175"/>
      <c r="PBR616" s="175"/>
      <c r="PBS616" s="175"/>
      <c r="PBT616" s="175"/>
      <c r="PBU616" s="175"/>
      <c r="PBV616" s="175"/>
      <c r="PBW616" s="175"/>
      <c r="PBX616" s="175"/>
      <c r="PBY616" s="175"/>
      <c r="PBZ616" s="175"/>
      <c r="PCA616" s="175"/>
      <c r="PCB616" s="175"/>
      <c r="PCC616" s="175"/>
      <c r="PCD616" s="175"/>
      <c r="PCE616" s="175"/>
      <c r="PCF616" s="175"/>
      <c r="PCG616" s="175"/>
      <c r="PCH616" s="175"/>
      <c r="PCI616" s="175"/>
      <c r="PCJ616" s="175"/>
      <c r="PCK616" s="175"/>
      <c r="PCL616" s="175"/>
      <c r="PCM616" s="175"/>
      <c r="PCN616" s="175"/>
      <c r="PCO616" s="175"/>
      <c r="PCP616" s="175"/>
      <c r="PCQ616" s="175"/>
      <c r="PCR616" s="175"/>
      <c r="PCS616" s="175"/>
      <c r="PCT616" s="175"/>
      <c r="PCU616" s="175"/>
      <c r="PCV616" s="175"/>
      <c r="PCW616" s="175"/>
      <c r="PCX616" s="175"/>
      <c r="PCY616" s="175"/>
      <c r="PCZ616" s="175"/>
      <c r="PDA616" s="175"/>
      <c r="PDB616" s="175"/>
      <c r="PDC616" s="175"/>
      <c r="PDD616" s="175"/>
      <c r="PDE616" s="175"/>
      <c r="PDF616" s="175"/>
      <c r="PDG616" s="175"/>
      <c r="PDH616" s="175"/>
      <c r="PDI616" s="175"/>
      <c r="PDJ616" s="175"/>
      <c r="PDK616" s="175"/>
      <c r="PDL616" s="175"/>
      <c r="PDM616" s="175"/>
      <c r="PDN616" s="175"/>
      <c r="PDO616" s="175"/>
      <c r="PDP616" s="175"/>
      <c r="PDQ616" s="175"/>
      <c r="PDR616" s="175"/>
      <c r="PDS616" s="175"/>
      <c r="PDT616" s="175"/>
      <c r="PDU616" s="175"/>
      <c r="PDV616" s="175"/>
      <c r="PDW616" s="175"/>
      <c r="PDX616" s="175"/>
      <c r="PDY616" s="175"/>
      <c r="PDZ616" s="175"/>
      <c r="PEA616" s="175"/>
      <c r="PEB616" s="175"/>
      <c r="PEC616" s="175"/>
      <c r="PED616" s="175"/>
      <c r="PEE616" s="175"/>
      <c r="PEF616" s="175"/>
      <c r="PEG616" s="175"/>
      <c r="PEH616" s="175"/>
      <c r="PEI616" s="175"/>
      <c r="PEJ616" s="175"/>
      <c r="PEK616" s="175"/>
      <c r="PEL616" s="175"/>
      <c r="PEM616" s="175"/>
      <c r="PEN616" s="175"/>
      <c r="PEO616" s="175"/>
      <c r="PEP616" s="175"/>
      <c r="PEQ616" s="175"/>
      <c r="PER616" s="175"/>
      <c r="PES616" s="175"/>
      <c r="PET616" s="175"/>
      <c r="PEU616" s="175"/>
      <c r="PEV616" s="175"/>
      <c r="PEW616" s="175"/>
      <c r="PEX616" s="175"/>
      <c r="PEY616" s="175"/>
      <c r="PEZ616" s="175"/>
      <c r="PFA616" s="175"/>
      <c r="PFB616" s="175"/>
      <c r="PFC616" s="175"/>
      <c r="PFD616" s="175"/>
      <c r="PFE616" s="175"/>
      <c r="PFF616" s="175"/>
      <c r="PFG616" s="175"/>
      <c r="PFH616" s="175"/>
      <c r="PFI616" s="175"/>
      <c r="PFJ616" s="175"/>
      <c r="PFK616" s="175"/>
      <c r="PFL616" s="175"/>
      <c r="PFM616" s="175"/>
      <c r="PFN616" s="175"/>
      <c r="PFO616" s="175"/>
      <c r="PFP616" s="175"/>
      <c r="PFQ616" s="175"/>
      <c r="PFR616" s="175"/>
      <c r="PFS616" s="175"/>
      <c r="PFT616" s="175"/>
      <c r="PFU616" s="175"/>
      <c r="PFV616" s="175"/>
      <c r="PFW616" s="175"/>
      <c r="PFX616" s="175"/>
      <c r="PFY616" s="175"/>
      <c r="PFZ616" s="175"/>
      <c r="PGA616" s="175"/>
      <c r="PGB616" s="175"/>
      <c r="PGC616" s="175"/>
      <c r="PGD616" s="175"/>
      <c r="PGE616" s="175"/>
      <c r="PGF616" s="175"/>
      <c r="PGG616" s="175"/>
      <c r="PGH616" s="175"/>
      <c r="PGI616" s="175"/>
      <c r="PGJ616" s="175"/>
      <c r="PGK616" s="175"/>
      <c r="PGL616" s="175"/>
      <c r="PGM616" s="175"/>
      <c r="PGN616" s="175"/>
      <c r="PGO616" s="175"/>
      <c r="PGP616" s="175"/>
      <c r="PGQ616" s="175"/>
      <c r="PGR616" s="175"/>
      <c r="PGS616" s="175"/>
      <c r="PGT616" s="175"/>
      <c r="PGU616" s="175"/>
      <c r="PGV616" s="175"/>
      <c r="PGW616" s="175"/>
      <c r="PGX616" s="175"/>
      <c r="PGY616" s="175"/>
      <c r="PGZ616" s="175"/>
      <c r="PHA616" s="175"/>
      <c r="PHB616" s="175"/>
      <c r="PHC616" s="175"/>
      <c r="PHD616" s="175"/>
      <c r="PHE616" s="175"/>
      <c r="PHF616" s="175"/>
      <c r="PHG616" s="175"/>
      <c r="PHH616" s="175"/>
      <c r="PHI616" s="175"/>
      <c r="PHJ616" s="175"/>
      <c r="PHK616" s="175"/>
      <c r="PHL616" s="175"/>
      <c r="PHM616" s="175"/>
      <c r="PHN616" s="175"/>
      <c r="PHO616" s="175"/>
      <c r="PHP616" s="175"/>
      <c r="PHQ616" s="175"/>
      <c r="PHR616" s="175"/>
      <c r="PHS616" s="175"/>
      <c r="PHT616" s="175"/>
      <c r="PHU616" s="175"/>
      <c r="PHV616" s="175"/>
      <c r="PHW616" s="175"/>
      <c r="PHX616" s="175"/>
      <c r="PHY616" s="175"/>
      <c r="PHZ616" s="175"/>
      <c r="PIA616" s="175"/>
      <c r="PIB616" s="175"/>
      <c r="PIC616" s="175"/>
      <c r="PID616" s="175"/>
      <c r="PIE616" s="175"/>
      <c r="PIF616" s="175"/>
      <c r="PIG616" s="175"/>
      <c r="PIH616" s="175"/>
      <c r="PII616" s="175"/>
      <c r="PIJ616" s="175"/>
      <c r="PIK616" s="175"/>
      <c r="PIL616" s="175"/>
      <c r="PIM616" s="175"/>
      <c r="PIN616" s="175"/>
      <c r="PIO616" s="175"/>
      <c r="PIP616" s="175"/>
      <c r="PIQ616" s="175"/>
      <c r="PIR616" s="175"/>
      <c r="PIS616" s="175"/>
      <c r="PIT616" s="175"/>
      <c r="PIU616" s="175"/>
      <c r="PIV616" s="175"/>
      <c r="PIW616" s="175"/>
      <c r="PIX616" s="175"/>
      <c r="PIY616" s="175"/>
      <c r="PIZ616" s="175"/>
      <c r="PJA616" s="175"/>
      <c r="PJB616" s="175"/>
      <c r="PJC616" s="175"/>
      <c r="PJD616" s="175"/>
      <c r="PJE616" s="175"/>
      <c r="PJF616" s="175"/>
      <c r="PJG616" s="175"/>
      <c r="PJH616" s="175"/>
      <c r="PJI616" s="175"/>
      <c r="PJJ616" s="175"/>
      <c r="PJK616" s="175"/>
      <c r="PJL616" s="175"/>
      <c r="PJM616" s="175"/>
      <c r="PJN616" s="175"/>
      <c r="PJO616" s="175"/>
      <c r="PJP616" s="175"/>
      <c r="PJQ616" s="175"/>
      <c r="PJR616" s="175"/>
      <c r="PJS616" s="175"/>
      <c r="PJT616" s="175"/>
      <c r="PJU616" s="175"/>
      <c r="PJV616" s="175"/>
      <c r="PJW616" s="175"/>
      <c r="PJX616" s="175"/>
      <c r="PJY616" s="175"/>
      <c r="PJZ616" s="175"/>
      <c r="PKA616" s="175"/>
      <c r="PKB616" s="175"/>
      <c r="PKC616" s="175"/>
      <c r="PKD616" s="175"/>
      <c r="PKE616" s="175"/>
      <c r="PKF616" s="175"/>
      <c r="PKG616" s="175"/>
      <c r="PKH616" s="175"/>
      <c r="PKI616" s="175"/>
      <c r="PKJ616" s="175"/>
      <c r="PKK616" s="175"/>
      <c r="PKL616" s="175"/>
      <c r="PKM616" s="175"/>
      <c r="PKN616" s="175"/>
      <c r="PKO616" s="175"/>
      <c r="PKP616" s="175"/>
      <c r="PKQ616" s="175"/>
      <c r="PKR616" s="175"/>
      <c r="PKS616" s="175"/>
      <c r="PKT616" s="175"/>
      <c r="PKU616" s="175"/>
      <c r="PKV616" s="175"/>
      <c r="PKW616" s="175"/>
      <c r="PKX616" s="175"/>
      <c r="PKY616" s="175"/>
      <c r="PKZ616" s="175"/>
      <c r="PLA616" s="175"/>
      <c r="PLB616" s="175"/>
      <c r="PLC616" s="175"/>
      <c r="PLD616" s="175"/>
      <c r="PLE616" s="175"/>
      <c r="PLF616" s="175"/>
      <c r="PLG616" s="175"/>
      <c r="PLH616" s="175"/>
      <c r="PLI616" s="175"/>
      <c r="PLJ616" s="175"/>
      <c r="PLK616" s="175"/>
      <c r="PLL616" s="175"/>
      <c r="PLM616" s="175"/>
      <c r="PLN616" s="175"/>
      <c r="PLO616" s="175"/>
      <c r="PLP616" s="175"/>
      <c r="PLQ616" s="175"/>
      <c r="PLR616" s="175"/>
      <c r="PLS616" s="175"/>
      <c r="PLT616" s="175"/>
      <c r="PLU616" s="175"/>
      <c r="PLV616" s="175"/>
      <c r="PLW616" s="175"/>
      <c r="PLX616" s="175"/>
      <c r="PLY616" s="175"/>
      <c r="PLZ616" s="175"/>
      <c r="PMA616" s="175"/>
      <c r="PMB616" s="175"/>
      <c r="PMC616" s="175"/>
      <c r="PMD616" s="175"/>
      <c r="PME616" s="175"/>
      <c r="PMF616" s="175"/>
      <c r="PMG616" s="175"/>
      <c r="PMH616" s="175"/>
      <c r="PMI616" s="175"/>
      <c r="PMJ616" s="175"/>
      <c r="PMK616" s="175"/>
      <c r="PML616" s="175"/>
      <c r="PMM616" s="175"/>
      <c r="PMN616" s="175"/>
      <c r="PMO616" s="175"/>
      <c r="PMP616" s="175"/>
      <c r="PMQ616" s="175"/>
      <c r="PMR616" s="175"/>
      <c r="PMS616" s="175"/>
      <c r="PMT616" s="175"/>
      <c r="PMU616" s="175"/>
      <c r="PMV616" s="175"/>
      <c r="PMW616" s="175"/>
      <c r="PMX616" s="175"/>
      <c r="PMY616" s="175"/>
      <c r="PMZ616" s="175"/>
      <c r="PNA616" s="175"/>
      <c r="PNB616" s="175"/>
      <c r="PNC616" s="175"/>
      <c r="PND616" s="175"/>
      <c r="PNE616" s="175"/>
      <c r="PNF616" s="175"/>
      <c r="PNG616" s="175"/>
      <c r="PNH616" s="175"/>
      <c r="PNI616" s="175"/>
      <c r="PNJ616" s="175"/>
      <c r="PNK616" s="175"/>
      <c r="PNL616" s="175"/>
      <c r="PNM616" s="175"/>
      <c r="PNN616" s="175"/>
      <c r="PNO616" s="175"/>
      <c r="PNP616" s="175"/>
      <c r="PNQ616" s="175"/>
      <c r="PNR616" s="175"/>
      <c r="PNS616" s="175"/>
      <c r="PNT616" s="175"/>
      <c r="PNU616" s="175"/>
      <c r="PNV616" s="175"/>
      <c r="PNW616" s="175"/>
      <c r="PNX616" s="175"/>
      <c r="PNY616" s="175"/>
      <c r="PNZ616" s="175"/>
      <c r="POA616" s="175"/>
      <c r="POB616" s="175"/>
      <c r="POC616" s="175"/>
      <c r="POD616" s="175"/>
      <c r="POE616" s="175"/>
      <c r="POF616" s="175"/>
      <c r="POG616" s="175"/>
      <c r="POH616" s="175"/>
      <c r="POI616" s="175"/>
      <c r="POJ616" s="175"/>
      <c r="POK616" s="175"/>
      <c r="POL616" s="175"/>
      <c r="POM616" s="175"/>
      <c r="PON616" s="175"/>
      <c r="POO616" s="175"/>
      <c r="POP616" s="175"/>
      <c r="POQ616" s="175"/>
      <c r="POR616" s="175"/>
      <c r="POS616" s="175"/>
      <c r="POT616" s="175"/>
      <c r="POU616" s="175"/>
      <c r="POV616" s="175"/>
      <c r="POW616" s="175"/>
      <c r="POX616" s="175"/>
      <c r="POY616" s="175"/>
      <c r="POZ616" s="175"/>
      <c r="PPA616" s="175"/>
      <c r="PPB616" s="175"/>
      <c r="PPC616" s="175"/>
      <c r="PPD616" s="175"/>
      <c r="PPE616" s="175"/>
      <c r="PPF616" s="175"/>
      <c r="PPG616" s="175"/>
      <c r="PPH616" s="175"/>
      <c r="PPI616" s="175"/>
      <c r="PPJ616" s="175"/>
      <c r="PPK616" s="175"/>
      <c r="PPL616" s="175"/>
      <c r="PPM616" s="175"/>
      <c r="PPN616" s="175"/>
      <c r="PPO616" s="175"/>
      <c r="PPP616" s="175"/>
      <c r="PPQ616" s="175"/>
      <c r="PPR616" s="175"/>
      <c r="PPS616" s="175"/>
      <c r="PPT616" s="175"/>
      <c r="PPU616" s="175"/>
      <c r="PPV616" s="175"/>
      <c r="PPW616" s="175"/>
      <c r="PPX616" s="175"/>
      <c r="PPY616" s="175"/>
      <c r="PPZ616" s="175"/>
      <c r="PQA616" s="175"/>
      <c r="PQB616" s="175"/>
      <c r="PQC616" s="175"/>
      <c r="PQD616" s="175"/>
      <c r="PQE616" s="175"/>
      <c r="PQF616" s="175"/>
      <c r="PQG616" s="175"/>
      <c r="PQH616" s="175"/>
      <c r="PQI616" s="175"/>
      <c r="PQJ616" s="175"/>
      <c r="PQK616" s="175"/>
      <c r="PQL616" s="175"/>
      <c r="PQM616" s="175"/>
      <c r="PQN616" s="175"/>
      <c r="PQO616" s="175"/>
      <c r="PQP616" s="175"/>
      <c r="PQQ616" s="175"/>
      <c r="PQR616" s="175"/>
      <c r="PQS616" s="175"/>
      <c r="PQT616" s="175"/>
      <c r="PQU616" s="175"/>
      <c r="PQV616" s="175"/>
      <c r="PQW616" s="175"/>
      <c r="PQX616" s="175"/>
      <c r="PQY616" s="175"/>
      <c r="PQZ616" s="175"/>
      <c r="PRA616" s="175"/>
      <c r="PRB616" s="175"/>
      <c r="PRC616" s="175"/>
      <c r="PRD616" s="175"/>
      <c r="PRE616" s="175"/>
      <c r="PRF616" s="175"/>
      <c r="PRG616" s="175"/>
      <c r="PRH616" s="175"/>
      <c r="PRI616" s="175"/>
      <c r="PRJ616" s="175"/>
      <c r="PRK616" s="175"/>
      <c r="PRL616" s="175"/>
      <c r="PRM616" s="175"/>
      <c r="PRN616" s="175"/>
      <c r="PRO616" s="175"/>
      <c r="PRP616" s="175"/>
      <c r="PRQ616" s="175"/>
      <c r="PRR616" s="175"/>
      <c r="PRS616" s="175"/>
      <c r="PRT616" s="175"/>
      <c r="PRU616" s="175"/>
      <c r="PRV616" s="175"/>
      <c r="PRW616" s="175"/>
      <c r="PRX616" s="175"/>
      <c r="PRY616" s="175"/>
      <c r="PRZ616" s="175"/>
      <c r="PSA616" s="175"/>
      <c r="PSB616" s="175"/>
      <c r="PSC616" s="175"/>
      <c r="PSD616" s="175"/>
      <c r="PSE616" s="175"/>
      <c r="PSF616" s="175"/>
      <c r="PSG616" s="175"/>
      <c r="PSH616" s="175"/>
      <c r="PSI616" s="175"/>
      <c r="PSJ616" s="175"/>
      <c r="PSK616" s="175"/>
      <c r="PSL616" s="175"/>
      <c r="PSM616" s="175"/>
      <c r="PSN616" s="175"/>
      <c r="PSO616" s="175"/>
      <c r="PSP616" s="175"/>
      <c r="PSQ616" s="175"/>
      <c r="PSR616" s="175"/>
      <c r="PSS616" s="175"/>
      <c r="PST616" s="175"/>
      <c r="PSU616" s="175"/>
      <c r="PSV616" s="175"/>
      <c r="PSW616" s="175"/>
      <c r="PSX616" s="175"/>
      <c r="PSY616" s="175"/>
      <c r="PSZ616" s="175"/>
      <c r="PTA616" s="175"/>
      <c r="PTB616" s="175"/>
      <c r="PTC616" s="175"/>
      <c r="PTD616" s="175"/>
      <c r="PTE616" s="175"/>
      <c r="PTF616" s="175"/>
      <c r="PTG616" s="175"/>
      <c r="PTH616" s="175"/>
      <c r="PTI616" s="175"/>
      <c r="PTJ616" s="175"/>
      <c r="PTK616" s="175"/>
      <c r="PTL616" s="175"/>
      <c r="PTM616" s="175"/>
      <c r="PTN616" s="175"/>
      <c r="PTO616" s="175"/>
      <c r="PTP616" s="175"/>
      <c r="PTQ616" s="175"/>
      <c r="PTR616" s="175"/>
      <c r="PTS616" s="175"/>
      <c r="PTT616" s="175"/>
      <c r="PTU616" s="175"/>
      <c r="PTV616" s="175"/>
      <c r="PTW616" s="175"/>
      <c r="PTX616" s="175"/>
      <c r="PTY616" s="175"/>
      <c r="PTZ616" s="175"/>
      <c r="PUA616" s="175"/>
      <c r="PUB616" s="175"/>
      <c r="PUC616" s="175"/>
      <c r="PUD616" s="175"/>
      <c r="PUE616" s="175"/>
      <c r="PUF616" s="175"/>
      <c r="PUG616" s="175"/>
      <c r="PUH616" s="175"/>
      <c r="PUI616" s="175"/>
      <c r="PUJ616" s="175"/>
      <c r="PUK616" s="175"/>
      <c r="PUL616" s="175"/>
      <c r="PUM616" s="175"/>
      <c r="PUN616" s="175"/>
      <c r="PUO616" s="175"/>
      <c r="PUP616" s="175"/>
      <c r="PUQ616" s="175"/>
      <c r="PUR616" s="175"/>
      <c r="PUS616" s="175"/>
      <c r="PUT616" s="175"/>
      <c r="PUU616" s="175"/>
      <c r="PUV616" s="175"/>
      <c r="PUW616" s="175"/>
      <c r="PUX616" s="175"/>
      <c r="PUY616" s="175"/>
      <c r="PUZ616" s="175"/>
      <c r="PVA616" s="175"/>
      <c r="PVB616" s="175"/>
      <c r="PVC616" s="175"/>
      <c r="PVD616" s="175"/>
      <c r="PVE616" s="175"/>
      <c r="PVF616" s="175"/>
      <c r="PVG616" s="175"/>
      <c r="PVH616" s="175"/>
      <c r="PVI616" s="175"/>
      <c r="PVJ616" s="175"/>
      <c r="PVK616" s="175"/>
      <c r="PVL616" s="175"/>
      <c r="PVM616" s="175"/>
      <c r="PVN616" s="175"/>
      <c r="PVO616" s="175"/>
      <c r="PVP616" s="175"/>
      <c r="PVQ616" s="175"/>
      <c r="PVR616" s="175"/>
      <c r="PVS616" s="175"/>
      <c r="PVT616" s="175"/>
      <c r="PVU616" s="175"/>
      <c r="PVV616" s="175"/>
      <c r="PVW616" s="175"/>
      <c r="PVX616" s="175"/>
      <c r="PVY616" s="175"/>
      <c r="PVZ616" s="175"/>
      <c r="PWA616" s="175"/>
      <c r="PWB616" s="175"/>
      <c r="PWC616" s="175"/>
      <c r="PWD616" s="175"/>
      <c r="PWE616" s="175"/>
      <c r="PWF616" s="175"/>
      <c r="PWG616" s="175"/>
      <c r="PWH616" s="175"/>
      <c r="PWI616" s="175"/>
      <c r="PWJ616" s="175"/>
      <c r="PWK616" s="175"/>
      <c r="PWL616" s="175"/>
      <c r="PWM616" s="175"/>
      <c r="PWN616" s="175"/>
      <c r="PWO616" s="175"/>
      <c r="PWP616" s="175"/>
      <c r="PWQ616" s="175"/>
      <c r="PWR616" s="175"/>
      <c r="PWS616" s="175"/>
      <c r="PWT616" s="175"/>
      <c r="PWU616" s="175"/>
      <c r="PWV616" s="175"/>
      <c r="PWW616" s="175"/>
      <c r="PWX616" s="175"/>
      <c r="PWY616" s="175"/>
      <c r="PWZ616" s="175"/>
      <c r="PXA616" s="175"/>
      <c r="PXB616" s="175"/>
      <c r="PXC616" s="175"/>
      <c r="PXD616" s="175"/>
      <c r="PXE616" s="175"/>
      <c r="PXF616" s="175"/>
      <c r="PXG616" s="175"/>
      <c r="PXH616" s="175"/>
      <c r="PXI616" s="175"/>
      <c r="PXJ616" s="175"/>
      <c r="PXK616" s="175"/>
      <c r="PXL616" s="175"/>
      <c r="PXM616" s="175"/>
      <c r="PXN616" s="175"/>
      <c r="PXO616" s="175"/>
      <c r="PXP616" s="175"/>
      <c r="PXQ616" s="175"/>
      <c r="PXR616" s="175"/>
      <c r="PXS616" s="175"/>
      <c r="PXT616" s="175"/>
      <c r="PXU616" s="175"/>
      <c r="PXV616" s="175"/>
      <c r="PXW616" s="175"/>
      <c r="PXX616" s="175"/>
      <c r="PXY616" s="175"/>
      <c r="PXZ616" s="175"/>
      <c r="PYA616" s="175"/>
      <c r="PYB616" s="175"/>
      <c r="PYC616" s="175"/>
      <c r="PYD616" s="175"/>
      <c r="PYE616" s="175"/>
      <c r="PYF616" s="175"/>
      <c r="PYG616" s="175"/>
      <c r="PYH616" s="175"/>
      <c r="PYI616" s="175"/>
      <c r="PYJ616" s="175"/>
      <c r="PYK616" s="175"/>
      <c r="PYL616" s="175"/>
      <c r="PYM616" s="175"/>
      <c r="PYN616" s="175"/>
      <c r="PYO616" s="175"/>
      <c r="PYP616" s="175"/>
      <c r="PYQ616" s="175"/>
      <c r="PYR616" s="175"/>
      <c r="PYS616" s="175"/>
      <c r="PYT616" s="175"/>
      <c r="PYU616" s="175"/>
      <c r="PYV616" s="175"/>
      <c r="PYW616" s="175"/>
      <c r="PYX616" s="175"/>
      <c r="PYY616" s="175"/>
      <c r="PYZ616" s="175"/>
      <c r="PZA616" s="175"/>
      <c r="PZB616" s="175"/>
      <c r="PZC616" s="175"/>
      <c r="PZD616" s="175"/>
      <c r="PZE616" s="175"/>
      <c r="PZF616" s="175"/>
      <c r="PZG616" s="175"/>
      <c r="PZH616" s="175"/>
      <c r="PZI616" s="175"/>
      <c r="PZJ616" s="175"/>
      <c r="PZK616" s="175"/>
      <c r="PZL616" s="175"/>
      <c r="PZM616" s="175"/>
      <c r="PZN616" s="175"/>
      <c r="PZO616" s="175"/>
      <c r="PZP616" s="175"/>
      <c r="PZQ616" s="175"/>
      <c r="PZR616" s="175"/>
      <c r="PZS616" s="175"/>
      <c r="PZT616" s="175"/>
      <c r="PZU616" s="175"/>
      <c r="PZV616" s="175"/>
      <c r="PZW616" s="175"/>
      <c r="PZX616" s="175"/>
      <c r="PZY616" s="175"/>
      <c r="PZZ616" s="175"/>
      <c r="QAA616" s="175"/>
      <c r="QAB616" s="175"/>
      <c r="QAC616" s="175"/>
      <c r="QAD616" s="175"/>
      <c r="QAE616" s="175"/>
      <c r="QAF616" s="175"/>
      <c r="QAG616" s="175"/>
      <c r="QAH616" s="175"/>
      <c r="QAI616" s="175"/>
      <c r="QAJ616" s="175"/>
      <c r="QAK616" s="175"/>
      <c r="QAL616" s="175"/>
      <c r="QAM616" s="175"/>
      <c r="QAN616" s="175"/>
      <c r="QAO616" s="175"/>
      <c r="QAP616" s="175"/>
      <c r="QAQ616" s="175"/>
      <c r="QAR616" s="175"/>
      <c r="QAS616" s="175"/>
      <c r="QAT616" s="175"/>
      <c r="QAU616" s="175"/>
      <c r="QAV616" s="175"/>
      <c r="QAW616" s="175"/>
      <c r="QAX616" s="175"/>
      <c r="QAY616" s="175"/>
      <c r="QAZ616" s="175"/>
      <c r="QBA616" s="175"/>
      <c r="QBB616" s="175"/>
      <c r="QBC616" s="175"/>
      <c r="QBD616" s="175"/>
      <c r="QBE616" s="175"/>
      <c r="QBF616" s="175"/>
      <c r="QBG616" s="175"/>
      <c r="QBH616" s="175"/>
      <c r="QBI616" s="175"/>
      <c r="QBJ616" s="175"/>
      <c r="QBK616" s="175"/>
      <c r="QBL616" s="175"/>
      <c r="QBM616" s="175"/>
      <c r="QBN616" s="175"/>
      <c r="QBO616" s="175"/>
      <c r="QBP616" s="175"/>
      <c r="QBQ616" s="175"/>
      <c r="QBR616" s="175"/>
      <c r="QBS616" s="175"/>
      <c r="QBT616" s="175"/>
      <c r="QBU616" s="175"/>
      <c r="QBV616" s="175"/>
      <c r="QBW616" s="175"/>
      <c r="QBX616" s="175"/>
      <c r="QBY616" s="175"/>
      <c r="QBZ616" s="175"/>
      <c r="QCA616" s="175"/>
      <c r="QCB616" s="175"/>
      <c r="QCC616" s="175"/>
      <c r="QCD616" s="175"/>
      <c r="QCE616" s="175"/>
      <c r="QCF616" s="175"/>
      <c r="QCG616" s="175"/>
      <c r="QCH616" s="175"/>
      <c r="QCI616" s="175"/>
      <c r="QCJ616" s="175"/>
      <c r="QCK616" s="175"/>
      <c r="QCL616" s="175"/>
      <c r="QCM616" s="175"/>
      <c r="QCN616" s="175"/>
      <c r="QCO616" s="175"/>
      <c r="QCP616" s="175"/>
      <c r="QCQ616" s="175"/>
      <c r="QCR616" s="175"/>
      <c r="QCS616" s="175"/>
      <c r="QCT616" s="175"/>
      <c r="QCU616" s="175"/>
      <c r="QCV616" s="175"/>
      <c r="QCW616" s="175"/>
      <c r="QCX616" s="175"/>
      <c r="QCY616" s="175"/>
      <c r="QCZ616" s="175"/>
      <c r="QDA616" s="175"/>
      <c r="QDB616" s="175"/>
      <c r="QDC616" s="175"/>
      <c r="QDD616" s="175"/>
      <c r="QDE616" s="175"/>
      <c r="QDF616" s="175"/>
      <c r="QDG616" s="175"/>
      <c r="QDH616" s="175"/>
      <c r="QDI616" s="175"/>
      <c r="QDJ616" s="175"/>
      <c r="QDK616" s="175"/>
      <c r="QDL616" s="175"/>
      <c r="QDM616" s="175"/>
      <c r="QDN616" s="175"/>
      <c r="QDO616" s="175"/>
      <c r="QDP616" s="175"/>
      <c r="QDQ616" s="175"/>
      <c r="QDR616" s="175"/>
      <c r="QDS616" s="175"/>
      <c r="QDT616" s="175"/>
      <c r="QDU616" s="175"/>
      <c r="QDV616" s="175"/>
      <c r="QDW616" s="175"/>
      <c r="QDX616" s="175"/>
      <c r="QDY616" s="175"/>
      <c r="QDZ616" s="175"/>
      <c r="QEA616" s="175"/>
      <c r="QEB616" s="175"/>
      <c r="QEC616" s="175"/>
      <c r="QED616" s="175"/>
      <c r="QEE616" s="175"/>
      <c r="QEF616" s="175"/>
      <c r="QEG616" s="175"/>
      <c r="QEH616" s="175"/>
      <c r="QEI616" s="175"/>
      <c r="QEJ616" s="175"/>
      <c r="QEK616" s="175"/>
      <c r="QEL616" s="175"/>
      <c r="QEM616" s="175"/>
      <c r="QEN616" s="175"/>
      <c r="QEO616" s="175"/>
      <c r="QEP616" s="175"/>
      <c r="QEQ616" s="175"/>
      <c r="QER616" s="175"/>
      <c r="QES616" s="175"/>
      <c r="QET616" s="175"/>
      <c r="QEU616" s="175"/>
      <c r="QEV616" s="175"/>
      <c r="QEW616" s="175"/>
      <c r="QEX616" s="175"/>
      <c r="QEY616" s="175"/>
      <c r="QEZ616" s="175"/>
      <c r="QFA616" s="175"/>
      <c r="QFB616" s="175"/>
      <c r="QFC616" s="175"/>
      <c r="QFD616" s="175"/>
      <c r="QFE616" s="175"/>
      <c r="QFF616" s="175"/>
      <c r="QFG616" s="175"/>
      <c r="QFH616" s="175"/>
      <c r="QFI616" s="175"/>
      <c r="QFJ616" s="175"/>
      <c r="QFK616" s="175"/>
      <c r="QFL616" s="175"/>
      <c r="QFM616" s="175"/>
      <c r="QFN616" s="175"/>
      <c r="QFO616" s="175"/>
      <c r="QFP616" s="175"/>
      <c r="QFQ616" s="175"/>
      <c r="QFR616" s="175"/>
      <c r="QFS616" s="175"/>
      <c r="QFT616" s="175"/>
      <c r="QFU616" s="175"/>
      <c r="QFV616" s="175"/>
      <c r="QFW616" s="175"/>
      <c r="QFX616" s="175"/>
      <c r="QFY616" s="175"/>
      <c r="QFZ616" s="175"/>
      <c r="QGA616" s="175"/>
      <c r="QGB616" s="175"/>
      <c r="QGC616" s="175"/>
      <c r="QGD616" s="175"/>
      <c r="QGE616" s="175"/>
      <c r="QGF616" s="175"/>
      <c r="QGG616" s="175"/>
      <c r="QGH616" s="175"/>
      <c r="QGI616" s="175"/>
      <c r="QGJ616" s="175"/>
      <c r="QGK616" s="175"/>
      <c r="QGL616" s="175"/>
      <c r="QGM616" s="175"/>
      <c r="QGN616" s="175"/>
      <c r="QGO616" s="175"/>
      <c r="QGP616" s="175"/>
      <c r="QGQ616" s="175"/>
      <c r="QGR616" s="175"/>
      <c r="QGS616" s="175"/>
      <c r="QGT616" s="175"/>
      <c r="QGU616" s="175"/>
      <c r="QGV616" s="175"/>
      <c r="QGW616" s="175"/>
      <c r="QGX616" s="175"/>
      <c r="QGY616" s="175"/>
      <c r="QGZ616" s="175"/>
      <c r="QHA616" s="175"/>
      <c r="QHB616" s="175"/>
      <c r="QHC616" s="175"/>
      <c r="QHD616" s="175"/>
      <c r="QHE616" s="175"/>
      <c r="QHF616" s="175"/>
      <c r="QHG616" s="175"/>
      <c r="QHH616" s="175"/>
      <c r="QHI616" s="175"/>
      <c r="QHJ616" s="175"/>
      <c r="QHK616" s="175"/>
      <c r="QHL616" s="175"/>
      <c r="QHM616" s="175"/>
      <c r="QHN616" s="175"/>
      <c r="QHO616" s="175"/>
      <c r="QHP616" s="175"/>
      <c r="QHQ616" s="175"/>
      <c r="QHR616" s="175"/>
      <c r="QHS616" s="175"/>
      <c r="QHT616" s="175"/>
      <c r="QHU616" s="175"/>
      <c r="QHV616" s="175"/>
      <c r="QHW616" s="175"/>
      <c r="QHX616" s="175"/>
      <c r="QHY616" s="175"/>
      <c r="QHZ616" s="175"/>
      <c r="QIA616" s="175"/>
      <c r="QIB616" s="175"/>
      <c r="QIC616" s="175"/>
      <c r="QID616" s="175"/>
      <c r="QIE616" s="175"/>
      <c r="QIF616" s="175"/>
      <c r="QIG616" s="175"/>
      <c r="QIH616" s="175"/>
      <c r="QII616" s="175"/>
      <c r="QIJ616" s="175"/>
      <c r="QIK616" s="175"/>
      <c r="QIL616" s="175"/>
      <c r="QIM616" s="175"/>
      <c r="QIN616" s="175"/>
      <c r="QIO616" s="175"/>
      <c r="QIP616" s="175"/>
      <c r="QIQ616" s="175"/>
      <c r="QIR616" s="175"/>
      <c r="QIS616" s="175"/>
      <c r="QIT616" s="175"/>
      <c r="QIU616" s="175"/>
      <c r="QIV616" s="175"/>
      <c r="QIW616" s="175"/>
      <c r="QIX616" s="175"/>
      <c r="QIY616" s="175"/>
      <c r="QIZ616" s="175"/>
      <c r="QJA616" s="175"/>
      <c r="QJB616" s="175"/>
      <c r="QJC616" s="175"/>
      <c r="QJD616" s="175"/>
      <c r="QJE616" s="175"/>
      <c r="QJF616" s="175"/>
      <c r="QJG616" s="175"/>
      <c r="QJH616" s="175"/>
      <c r="QJI616" s="175"/>
      <c r="QJJ616" s="175"/>
      <c r="QJK616" s="175"/>
      <c r="QJL616" s="175"/>
      <c r="QJM616" s="175"/>
      <c r="QJN616" s="175"/>
      <c r="QJO616" s="175"/>
      <c r="QJP616" s="175"/>
      <c r="QJQ616" s="175"/>
      <c r="QJR616" s="175"/>
      <c r="QJS616" s="175"/>
      <c r="QJT616" s="175"/>
      <c r="QJU616" s="175"/>
      <c r="QJV616" s="175"/>
      <c r="QJW616" s="175"/>
      <c r="QJX616" s="175"/>
      <c r="QJY616" s="175"/>
      <c r="QJZ616" s="175"/>
      <c r="QKA616" s="175"/>
      <c r="QKB616" s="175"/>
      <c r="QKC616" s="175"/>
      <c r="QKD616" s="175"/>
      <c r="QKE616" s="175"/>
      <c r="QKF616" s="175"/>
      <c r="QKG616" s="175"/>
      <c r="QKH616" s="175"/>
      <c r="QKI616" s="175"/>
      <c r="QKJ616" s="175"/>
      <c r="QKK616" s="175"/>
      <c r="QKL616" s="175"/>
      <c r="QKM616" s="175"/>
      <c r="QKN616" s="175"/>
      <c r="QKO616" s="175"/>
      <c r="QKP616" s="175"/>
      <c r="QKQ616" s="175"/>
      <c r="QKR616" s="175"/>
      <c r="QKS616" s="175"/>
      <c r="QKT616" s="175"/>
      <c r="QKU616" s="175"/>
      <c r="QKV616" s="175"/>
      <c r="QKW616" s="175"/>
      <c r="QKX616" s="175"/>
      <c r="QKY616" s="175"/>
      <c r="QKZ616" s="175"/>
      <c r="QLA616" s="175"/>
      <c r="QLB616" s="175"/>
      <c r="QLC616" s="175"/>
      <c r="QLD616" s="175"/>
      <c r="QLE616" s="175"/>
      <c r="QLF616" s="175"/>
      <c r="QLG616" s="175"/>
      <c r="QLH616" s="175"/>
      <c r="QLI616" s="175"/>
      <c r="QLJ616" s="175"/>
      <c r="QLK616" s="175"/>
      <c r="QLL616" s="175"/>
      <c r="QLM616" s="175"/>
      <c r="QLN616" s="175"/>
      <c r="QLO616" s="175"/>
      <c r="QLP616" s="175"/>
      <c r="QLQ616" s="175"/>
      <c r="QLR616" s="175"/>
      <c r="QLS616" s="175"/>
      <c r="QLT616" s="175"/>
      <c r="QLU616" s="175"/>
      <c r="QLV616" s="175"/>
      <c r="QLW616" s="175"/>
      <c r="QLX616" s="175"/>
      <c r="QLY616" s="175"/>
      <c r="QLZ616" s="175"/>
      <c r="QMA616" s="175"/>
      <c r="QMB616" s="175"/>
      <c r="QMC616" s="175"/>
      <c r="QMD616" s="175"/>
      <c r="QME616" s="175"/>
      <c r="QMF616" s="175"/>
      <c r="QMG616" s="175"/>
      <c r="QMH616" s="175"/>
      <c r="QMI616" s="175"/>
      <c r="QMJ616" s="175"/>
      <c r="QMK616" s="175"/>
      <c r="QML616" s="175"/>
      <c r="QMM616" s="175"/>
      <c r="QMN616" s="175"/>
      <c r="QMO616" s="175"/>
      <c r="QMP616" s="175"/>
      <c r="QMQ616" s="175"/>
      <c r="QMR616" s="175"/>
      <c r="QMS616" s="175"/>
      <c r="QMT616" s="175"/>
      <c r="QMU616" s="175"/>
      <c r="QMV616" s="175"/>
      <c r="QMW616" s="175"/>
      <c r="QMX616" s="175"/>
      <c r="QMY616" s="175"/>
      <c r="QMZ616" s="175"/>
      <c r="QNA616" s="175"/>
      <c r="QNB616" s="175"/>
      <c r="QNC616" s="175"/>
      <c r="QND616" s="175"/>
      <c r="QNE616" s="175"/>
      <c r="QNF616" s="175"/>
      <c r="QNG616" s="175"/>
      <c r="QNH616" s="175"/>
      <c r="QNI616" s="175"/>
      <c r="QNJ616" s="175"/>
      <c r="QNK616" s="175"/>
      <c r="QNL616" s="175"/>
      <c r="QNM616" s="175"/>
      <c r="QNN616" s="175"/>
      <c r="QNO616" s="175"/>
      <c r="QNP616" s="175"/>
      <c r="QNQ616" s="175"/>
      <c r="QNR616" s="175"/>
      <c r="QNS616" s="175"/>
      <c r="QNT616" s="175"/>
      <c r="QNU616" s="175"/>
      <c r="QNV616" s="175"/>
      <c r="QNW616" s="175"/>
      <c r="QNX616" s="175"/>
      <c r="QNY616" s="175"/>
      <c r="QNZ616" s="175"/>
      <c r="QOA616" s="175"/>
      <c r="QOB616" s="175"/>
      <c r="QOC616" s="175"/>
      <c r="QOD616" s="175"/>
      <c r="QOE616" s="175"/>
      <c r="QOF616" s="175"/>
      <c r="QOG616" s="175"/>
      <c r="QOH616" s="175"/>
      <c r="QOI616" s="175"/>
      <c r="QOJ616" s="175"/>
      <c r="QOK616" s="175"/>
      <c r="QOL616" s="175"/>
      <c r="QOM616" s="175"/>
      <c r="QON616" s="175"/>
      <c r="QOO616" s="175"/>
      <c r="QOP616" s="175"/>
      <c r="QOQ616" s="175"/>
      <c r="QOR616" s="175"/>
      <c r="QOS616" s="175"/>
      <c r="QOT616" s="175"/>
      <c r="QOU616" s="175"/>
      <c r="QOV616" s="175"/>
      <c r="QOW616" s="175"/>
      <c r="QOX616" s="175"/>
      <c r="QOY616" s="175"/>
      <c r="QOZ616" s="175"/>
      <c r="QPA616" s="175"/>
      <c r="QPB616" s="175"/>
      <c r="QPC616" s="175"/>
      <c r="QPD616" s="175"/>
      <c r="QPE616" s="175"/>
      <c r="QPF616" s="175"/>
      <c r="QPG616" s="175"/>
      <c r="QPH616" s="175"/>
      <c r="QPI616" s="175"/>
      <c r="QPJ616" s="175"/>
      <c r="QPK616" s="175"/>
      <c r="QPL616" s="175"/>
      <c r="QPM616" s="175"/>
      <c r="QPN616" s="175"/>
      <c r="QPO616" s="175"/>
      <c r="QPP616" s="175"/>
      <c r="QPQ616" s="175"/>
      <c r="QPR616" s="175"/>
      <c r="QPS616" s="175"/>
      <c r="QPT616" s="175"/>
      <c r="QPU616" s="175"/>
      <c r="QPV616" s="175"/>
      <c r="QPW616" s="175"/>
      <c r="QPX616" s="175"/>
      <c r="QPY616" s="175"/>
      <c r="QPZ616" s="175"/>
      <c r="QQA616" s="175"/>
      <c r="QQB616" s="175"/>
      <c r="QQC616" s="175"/>
      <c r="QQD616" s="175"/>
      <c r="QQE616" s="175"/>
      <c r="QQF616" s="175"/>
      <c r="QQG616" s="175"/>
      <c r="QQH616" s="175"/>
      <c r="QQI616" s="175"/>
      <c r="QQJ616" s="175"/>
      <c r="QQK616" s="175"/>
      <c r="QQL616" s="175"/>
      <c r="QQM616" s="175"/>
      <c r="QQN616" s="175"/>
      <c r="QQO616" s="175"/>
      <c r="QQP616" s="175"/>
      <c r="QQQ616" s="175"/>
      <c r="QQR616" s="175"/>
      <c r="QQS616" s="175"/>
      <c r="QQT616" s="175"/>
      <c r="QQU616" s="175"/>
      <c r="QQV616" s="175"/>
      <c r="QQW616" s="175"/>
      <c r="QQX616" s="175"/>
      <c r="QQY616" s="175"/>
      <c r="QQZ616" s="175"/>
      <c r="QRA616" s="175"/>
      <c r="QRB616" s="175"/>
      <c r="QRC616" s="175"/>
      <c r="QRD616" s="175"/>
      <c r="QRE616" s="175"/>
      <c r="QRF616" s="175"/>
      <c r="QRG616" s="175"/>
      <c r="QRH616" s="175"/>
      <c r="QRI616" s="175"/>
      <c r="QRJ616" s="175"/>
      <c r="QRK616" s="175"/>
      <c r="QRL616" s="175"/>
      <c r="QRM616" s="175"/>
      <c r="QRN616" s="175"/>
      <c r="QRO616" s="175"/>
      <c r="QRP616" s="175"/>
      <c r="QRQ616" s="175"/>
      <c r="QRR616" s="175"/>
      <c r="QRS616" s="175"/>
      <c r="QRT616" s="175"/>
      <c r="QRU616" s="175"/>
      <c r="QRV616" s="175"/>
      <c r="QRW616" s="175"/>
      <c r="QRX616" s="175"/>
      <c r="QRY616" s="175"/>
      <c r="QRZ616" s="175"/>
      <c r="QSA616" s="175"/>
      <c r="QSB616" s="175"/>
      <c r="QSC616" s="175"/>
      <c r="QSD616" s="175"/>
      <c r="QSE616" s="175"/>
      <c r="QSF616" s="175"/>
      <c r="QSG616" s="175"/>
      <c r="QSH616" s="175"/>
      <c r="QSI616" s="175"/>
      <c r="QSJ616" s="175"/>
      <c r="QSK616" s="175"/>
      <c r="QSL616" s="175"/>
      <c r="QSM616" s="175"/>
      <c r="QSN616" s="175"/>
      <c r="QSO616" s="175"/>
      <c r="QSP616" s="175"/>
      <c r="QSQ616" s="175"/>
      <c r="QSR616" s="175"/>
      <c r="QSS616" s="175"/>
      <c r="QST616" s="175"/>
      <c r="QSU616" s="175"/>
      <c r="QSV616" s="175"/>
      <c r="QSW616" s="175"/>
      <c r="QSX616" s="175"/>
      <c r="QSY616" s="175"/>
      <c r="QSZ616" s="175"/>
      <c r="QTA616" s="175"/>
      <c r="QTB616" s="175"/>
      <c r="QTC616" s="175"/>
      <c r="QTD616" s="175"/>
      <c r="QTE616" s="175"/>
      <c r="QTF616" s="175"/>
      <c r="QTG616" s="175"/>
      <c r="QTH616" s="175"/>
      <c r="QTI616" s="175"/>
      <c r="QTJ616" s="175"/>
      <c r="QTK616" s="175"/>
      <c r="QTL616" s="175"/>
      <c r="QTM616" s="175"/>
      <c r="QTN616" s="175"/>
      <c r="QTO616" s="175"/>
      <c r="QTP616" s="175"/>
      <c r="QTQ616" s="175"/>
      <c r="QTR616" s="175"/>
      <c r="QTS616" s="175"/>
      <c r="QTT616" s="175"/>
      <c r="QTU616" s="175"/>
      <c r="QTV616" s="175"/>
      <c r="QTW616" s="175"/>
      <c r="QTX616" s="175"/>
      <c r="QTY616" s="175"/>
      <c r="QTZ616" s="175"/>
      <c r="QUA616" s="175"/>
      <c r="QUB616" s="175"/>
      <c r="QUC616" s="175"/>
      <c r="QUD616" s="175"/>
      <c r="QUE616" s="175"/>
      <c r="QUF616" s="175"/>
      <c r="QUG616" s="175"/>
      <c r="QUH616" s="175"/>
      <c r="QUI616" s="175"/>
      <c r="QUJ616" s="175"/>
      <c r="QUK616" s="175"/>
      <c r="QUL616" s="175"/>
      <c r="QUM616" s="175"/>
      <c r="QUN616" s="175"/>
      <c r="QUO616" s="175"/>
      <c r="QUP616" s="175"/>
      <c r="QUQ616" s="175"/>
      <c r="QUR616" s="175"/>
      <c r="QUS616" s="175"/>
      <c r="QUT616" s="175"/>
      <c r="QUU616" s="175"/>
      <c r="QUV616" s="175"/>
      <c r="QUW616" s="175"/>
      <c r="QUX616" s="175"/>
      <c r="QUY616" s="175"/>
      <c r="QUZ616" s="175"/>
      <c r="QVA616" s="175"/>
      <c r="QVB616" s="175"/>
      <c r="QVC616" s="175"/>
      <c r="QVD616" s="175"/>
      <c r="QVE616" s="175"/>
      <c r="QVF616" s="175"/>
      <c r="QVG616" s="175"/>
      <c r="QVH616" s="175"/>
      <c r="QVI616" s="175"/>
      <c r="QVJ616" s="175"/>
      <c r="QVK616" s="175"/>
      <c r="QVL616" s="175"/>
      <c r="QVM616" s="175"/>
      <c r="QVN616" s="175"/>
      <c r="QVO616" s="175"/>
      <c r="QVP616" s="175"/>
      <c r="QVQ616" s="175"/>
      <c r="QVR616" s="175"/>
      <c r="QVS616" s="175"/>
      <c r="QVT616" s="175"/>
      <c r="QVU616" s="175"/>
      <c r="QVV616" s="175"/>
      <c r="QVW616" s="175"/>
      <c r="QVX616" s="175"/>
      <c r="QVY616" s="175"/>
      <c r="QVZ616" s="175"/>
      <c r="QWA616" s="175"/>
      <c r="QWB616" s="175"/>
      <c r="QWC616" s="175"/>
      <c r="QWD616" s="175"/>
      <c r="QWE616" s="175"/>
      <c r="QWF616" s="175"/>
      <c r="QWG616" s="175"/>
      <c r="QWH616" s="175"/>
      <c r="QWI616" s="175"/>
      <c r="QWJ616" s="175"/>
      <c r="QWK616" s="175"/>
      <c r="QWL616" s="175"/>
      <c r="QWM616" s="175"/>
      <c r="QWN616" s="175"/>
      <c r="QWO616" s="175"/>
      <c r="QWP616" s="175"/>
      <c r="QWQ616" s="175"/>
      <c r="QWR616" s="175"/>
      <c r="QWS616" s="175"/>
      <c r="QWT616" s="175"/>
      <c r="QWU616" s="175"/>
      <c r="QWV616" s="175"/>
      <c r="QWW616" s="175"/>
      <c r="QWX616" s="175"/>
      <c r="QWY616" s="175"/>
      <c r="QWZ616" s="175"/>
      <c r="QXA616" s="175"/>
      <c r="QXB616" s="175"/>
      <c r="QXC616" s="175"/>
      <c r="QXD616" s="175"/>
      <c r="QXE616" s="175"/>
      <c r="QXF616" s="175"/>
      <c r="QXG616" s="175"/>
      <c r="QXH616" s="175"/>
      <c r="QXI616" s="175"/>
      <c r="QXJ616" s="175"/>
      <c r="QXK616" s="175"/>
      <c r="QXL616" s="175"/>
      <c r="QXM616" s="175"/>
      <c r="QXN616" s="175"/>
      <c r="QXO616" s="175"/>
      <c r="QXP616" s="175"/>
      <c r="QXQ616" s="175"/>
      <c r="QXR616" s="175"/>
      <c r="QXS616" s="175"/>
      <c r="QXT616" s="175"/>
      <c r="QXU616" s="175"/>
      <c r="QXV616" s="175"/>
      <c r="QXW616" s="175"/>
      <c r="QXX616" s="175"/>
      <c r="QXY616" s="175"/>
      <c r="QXZ616" s="175"/>
      <c r="QYA616" s="175"/>
      <c r="QYB616" s="175"/>
      <c r="QYC616" s="175"/>
      <c r="QYD616" s="175"/>
      <c r="QYE616" s="175"/>
      <c r="QYF616" s="175"/>
      <c r="QYG616" s="175"/>
      <c r="QYH616" s="175"/>
      <c r="QYI616" s="175"/>
      <c r="QYJ616" s="175"/>
      <c r="QYK616" s="175"/>
      <c r="QYL616" s="175"/>
      <c r="QYM616" s="175"/>
      <c r="QYN616" s="175"/>
      <c r="QYO616" s="175"/>
      <c r="QYP616" s="175"/>
      <c r="QYQ616" s="175"/>
      <c r="QYR616" s="175"/>
      <c r="QYS616" s="175"/>
      <c r="QYT616" s="175"/>
      <c r="QYU616" s="175"/>
      <c r="QYV616" s="175"/>
      <c r="QYW616" s="175"/>
      <c r="QYX616" s="175"/>
      <c r="QYY616" s="175"/>
      <c r="QYZ616" s="175"/>
      <c r="QZA616" s="175"/>
      <c r="QZB616" s="175"/>
      <c r="QZC616" s="175"/>
      <c r="QZD616" s="175"/>
      <c r="QZE616" s="175"/>
      <c r="QZF616" s="175"/>
      <c r="QZG616" s="175"/>
      <c r="QZH616" s="175"/>
      <c r="QZI616" s="175"/>
      <c r="QZJ616" s="175"/>
      <c r="QZK616" s="175"/>
      <c r="QZL616" s="175"/>
      <c r="QZM616" s="175"/>
      <c r="QZN616" s="175"/>
      <c r="QZO616" s="175"/>
      <c r="QZP616" s="175"/>
      <c r="QZQ616" s="175"/>
      <c r="QZR616" s="175"/>
      <c r="QZS616" s="175"/>
      <c r="QZT616" s="175"/>
      <c r="QZU616" s="175"/>
      <c r="QZV616" s="175"/>
      <c r="QZW616" s="175"/>
      <c r="QZX616" s="175"/>
      <c r="QZY616" s="175"/>
      <c r="QZZ616" s="175"/>
      <c r="RAA616" s="175"/>
      <c r="RAB616" s="175"/>
      <c r="RAC616" s="175"/>
      <c r="RAD616" s="175"/>
      <c r="RAE616" s="175"/>
      <c r="RAF616" s="175"/>
      <c r="RAG616" s="175"/>
      <c r="RAH616" s="175"/>
      <c r="RAI616" s="175"/>
      <c r="RAJ616" s="175"/>
      <c r="RAK616" s="175"/>
      <c r="RAL616" s="175"/>
      <c r="RAM616" s="175"/>
      <c r="RAN616" s="175"/>
      <c r="RAO616" s="175"/>
      <c r="RAP616" s="175"/>
      <c r="RAQ616" s="175"/>
      <c r="RAR616" s="175"/>
      <c r="RAS616" s="175"/>
      <c r="RAT616" s="175"/>
      <c r="RAU616" s="175"/>
      <c r="RAV616" s="175"/>
      <c r="RAW616" s="175"/>
      <c r="RAX616" s="175"/>
      <c r="RAY616" s="175"/>
      <c r="RAZ616" s="175"/>
      <c r="RBA616" s="175"/>
      <c r="RBB616" s="175"/>
      <c r="RBC616" s="175"/>
      <c r="RBD616" s="175"/>
      <c r="RBE616" s="175"/>
      <c r="RBF616" s="175"/>
      <c r="RBG616" s="175"/>
      <c r="RBH616" s="175"/>
      <c r="RBI616" s="175"/>
      <c r="RBJ616" s="175"/>
      <c r="RBK616" s="175"/>
      <c r="RBL616" s="175"/>
      <c r="RBM616" s="175"/>
      <c r="RBN616" s="175"/>
      <c r="RBO616" s="175"/>
      <c r="RBP616" s="175"/>
      <c r="RBQ616" s="175"/>
      <c r="RBR616" s="175"/>
      <c r="RBS616" s="175"/>
      <c r="RBT616" s="175"/>
      <c r="RBU616" s="175"/>
      <c r="RBV616" s="175"/>
      <c r="RBW616" s="175"/>
      <c r="RBX616" s="175"/>
      <c r="RBY616" s="175"/>
      <c r="RBZ616" s="175"/>
      <c r="RCA616" s="175"/>
      <c r="RCB616" s="175"/>
      <c r="RCC616" s="175"/>
      <c r="RCD616" s="175"/>
      <c r="RCE616" s="175"/>
      <c r="RCF616" s="175"/>
      <c r="RCG616" s="175"/>
      <c r="RCH616" s="175"/>
      <c r="RCI616" s="175"/>
      <c r="RCJ616" s="175"/>
      <c r="RCK616" s="175"/>
      <c r="RCL616" s="175"/>
      <c r="RCM616" s="175"/>
      <c r="RCN616" s="175"/>
      <c r="RCO616" s="175"/>
      <c r="RCP616" s="175"/>
      <c r="RCQ616" s="175"/>
      <c r="RCR616" s="175"/>
      <c r="RCS616" s="175"/>
      <c r="RCT616" s="175"/>
      <c r="RCU616" s="175"/>
      <c r="RCV616" s="175"/>
      <c r="RCW616" s="175"/>
      <c r="RCX616" s="175"/>
      <c r="RCY616" s="175"/>
      <c r="RCZ616" s="175"/>
      <c r="RDA616" s="175"/>
      <c r="RDB616" s="175"/>
      <c r="RDC616" s="175"/>
      <c r="RDD616" s="175"/>
      <c r="RDE616" s="175"/>
      <c r="RDF616" s="175"/>
      <c r="RDG616" s="175"/>
      <c r="RDH616" s="175"/>
      <c r="RDI616" s="175"/>
      <c r="RDJ616" s="175"/>
      <c r="RDK616" s="175"/>
      <c r="RDL616" s="175"/>
      <c r="RDM616" s="175"/>
      <c r="RDN616" s="175"/>
      <c r="RDO616" s="175"/>
      <c r="RDP616" s="175"/>
      <c r="RDQ616" s="175"/>
      <c r="RDR616" s="175"/>
      <c r="RDS616" s="175"/>
      <c r="RDT616" s="175"/>
      <c r="RDU616" s="175"/>
      <c r="RDV616" s="175"/>
      <c r="RDW616" s="175"/>
      <c r="RDX616" s="175"/>
      <c r="RDY616" s="175"/>
      <c r="RDZ616" s="175"/>
      <c r="REA616" s="175"/>
      <c r="REB616" s="175"/>
      <c r="REC616" s="175"/>
      <c r="RED616" s="175"/>
      <c r="REE616" s="175"/>
      <c r="REF616" s="175"/>
      <c r="REG616" s="175"/>
      <c r="REH616" s="175"/>
      <c r="REI616" s="175"/>
      <c r="REJ616" s="175"/>
      <c r="REK616" s="175"/>
      <c r="REL616" s="175"/>
      <c r="REM616" s="175"/>
      <c r="REN616" s="175"/>
      <c r="REO616" s="175"/>
      <c r="REP616" s="175"/>
      <c r="REQ616" s="175"/>
      <c r="RER616" s="175"/>
      <c r="RES616" s="175"/>
      <c r="RET616" s="175"/>
      <c r="REU616" s="175"/>
      <c r="REV616" s="175"/>
      <c r="REW616" s="175"/>
      <c r="REX616" s="175"/>
      <c r="REY616" s="175"/>
      <c r="REZ616" s="175"/>
      <c r="RFA616" s="175"/>
      <c r="RFB616" s="175"/>
      <c r="RFC616" s="175"/>
      <c r="RFD616" s="175"/>
      <c r="RFE616" s="175"/>
      <c r="RFF616" s="175"/>
      <c r="RFG616" s="175"/>
      <c r="RFH616" s="175"/>
      <c r="RFI616" s="175"/>
      <c r="RFJ616" s="175"/>
      <c r="RFK616" s="175"/>
      <c r="RFL616" s="175"/>
      <c r="RFM616" s="175"/>
      <c r="RFN616" s="175"/>
      <c r="RFO616" s="175"/>
      <c r="RFP616" s="175"/>
      <c r="RFQ616" s="175"/>
      <c r="RFR616" s="175"/>
      <c r="RFS616" s="175"/>
      <c r="RFT616" s="175"/>
      <c r="RFU616" s="175"/>
      <c r="RFV616" s="175"/>
      <c r="RFW616" s="175"/>
      <c r="RFX616" s="175"/>
      <c r="RFY616" s="175"/>
      <c r="RFZ616" s="175"/>
      <c r="RGA616" s="175"/>
      <c r="RGB616" s="175"/>
      <c r="RGC616" s="175"/>
      <c r="RGD616" s="175"/>
      <c r="RGE616" s="175"/>
      <c r="RGF616" s="175"/>
      <c r="RGG616" s="175"/>
      <c r="RGH616" s="175"/>
      <c r="RGI616" s="175"/>
      <c r="RGJ616" s="175"/>
      <c r="RGK616" s="175"/>
      <c r="RGL616" s="175"/>
      <c r="RGM616" s="175"/>
      <c r="RGN616" s="175"/>
      <c r="RGO616" s="175"/>
      <c r="RGP616" s="175"/>
      <c r="RGQ616" s="175"/>
      <c r="RGR616" s="175"/>
      <c r="RGS616" s="175"/>
      <c r="RGT616" s="175"/>
      <c r="RGU616" s="175"/>
      <c r="RGV616" s="175"/>
      <c r="RGW616" s="175"/>
      <c r="RGX616" s="175"/>
      <c r="RGY616" s="175"/>
      <c r="RGZ616" s="175"/>
      <c r="RHA616" s="175"/>
      <c r="RHB616" s="175"/>
      <c r="RHC616" s="175"/>
      <c r="RHD616" s="175"/>
      <c r="RHE616" s="175"/>
      <c r="RHF616" s="175"/>
      <c r="RHG616" s="175"/>
      <c r="RHH616" s="175"/>
      <c r="RHI616" s="175"/>
      <c r="RHJ616" s="175"/>
      <c r="RHK616" s="175"/>
      <c r="RHL616" s="175"/>
      <c r="RHM616" s="175"/>
      <c r="RHN616" s="175"/>
      <c r="RHO616" s="175"/>
      <c r="RHP616" s="175"/>
      <c r="RHQ616" s="175"/>
      <c r="RHR616" s="175"/>
      <c r="RHS616" s="175"/>
      <c r="RHT616" s="175"/>
      <c r="RHU616" s="175"/>
      <c r="RHV616" s="175"/>
      <c r="RHW616" s="175"/>
      <c r="RHX616" s="175"/>
      <c r="RHY616" s="175"/>
      <c r="RHZ616" s="175"/>
      <c r="RIA616" s="175"/>
      <c r="RIB616" s="175"/>
      <c r="RIC616" s="175"/>
      <c r="RID616" s="175"/>
      <c r="RIE616" s="175"/>
      <c r="RIF616" s="175"/>
      <c r="RIG616" s="175"/>
      <c r="RIH616" s="175"/>
      <c r="RII616" s="175"/>
      <c r="RIJ616" s="175"/>
      <c r="RIK616" s="175"/>
      <c r="RIL616" s="175"/>
      <c r="RIM616" s="175"/>
      <c r="RIN616" s="175"/>
      <c r="RIO616" s="175"/>
      <c r="RIP616" s="175"/>
      <c r="RIQ616" s="175"/>
      <c r="RIR616" s="175"/>
      <c r="RIS616" s="175"/>
      <c r="RIT616" s="175"/>
      <c r="RIU616" s="175"/>
      <c r="RIV616" s="175"/>
      <c r="RIW616" s="175"/>
      <c r="RIX616" s="175"/>
      <c r="RIY616" s="175"/>
      <c r="RIZ616" s="175"/>
      <c r="RJA616" s="175"/>
      <c r="RJB616" s="175"/>
      <c r="RJC616" s="175"/>
      <c r="RJD616" s="175"/>
      <c r="RJE616" s="175"/>
      <c r="RJF616" s="175"/>
      <c r="RJG616" s="175"/>
      <c r="RJH616" s="175"/>
      <c r="RJI616" s="175"/>
      <c r="RJJ616" s="175"/>
      <c r="RJK616" s="175"/>
      <c r="RJL616" s="175"/>
      <c r="RJM616" s="175"/>
      <c r="RJN616" s="175"/>
      <c r="RJO616" s="175"/>
      <c r="RJP616" s="175"/>
      <c r="RJQ616" s="175"/>
      <c r="RJR616" s="175"/>
      <c r="RJS616" s="175"/>
      <c r="RJT616" s="175"/>
      <c r="RJU616" s="175"/>
      <c r="RJV616" s="175"/>
      <c r="RJW616" s="175"/>
      <c r="RJX616" s="175"/>
      <c r="RJY616" s="175"/>
      <c r="RJZ616" s="175"/>
      <c r="RKA616" s="175"/>
      <c r="RKB616" s="175"/>
      <c r="RKC616" s="175"/>
      <c r="RKD616" s="175"/>
      <c r="RKE616" s="175"/>
      <c r="RKF616" s="175"/>
      <c r="RKG616" s="175"/>
      <c r="RKH616" s="175"/>
      <c r="RKI616" s="175"/>
      <c r="RKJ616" s="175"/>
      <c r="RKK616" s="175"/>
      <c r="RKL616" s="175"/>
      <c r="RKM616" s="175"/>
      <c r="RKN616" s="175"/>
      <c r="RKO616" s="175"/>
      <c r="RKP616" s="175"/>
      <c r="RKQ616" s="175"/>
      <c r="RKR616" s="175"/>
      <c r="RKS616" s="175"/>
      <c r="RKT616" s="175"/>
      <c r="RKU616" s="175"/>
      <c r="RKV616" s="175"/>
      <c r="RKW616" s="175"/>
      <c r="RKX616" s="175"/>
      <c r="RKY616" s="175"/>
      <c r="RKZ616" s="175"/>
      <c r="RLA616" s="175"/>
      <c r="RLB616" s="175"/>
      <c r="RLC616" s="175"/>
      <c r="RLD616" s="175"/>
      <c r="RLE616" s="175"/>
      <c r="RLF616" s="175"/>
      <c r="RLG616" s="175"/>
      <c r="RLH616" s="175"/>
      <c r="RLI616" s="175"/>
      <c r="RLJ616" s="175"/>
      <c r="RLK616" s="175"/>
      <c r="RLL616" s="175"/>
      <c r="RLM616" s="175"/>
      <c r="RLN616" s="175"/>
      <c r="RLO616" s="175"/>
      <c r="RLP616" s="175"/>
      <c r="RLQ616" s="175"/>
      <c r="RLR616" s="175"/>
      <c r="RLS616" s="175"/>
      <c r="RLT616" s="175"/>
      <c r="RLU616" s="175"/>
      <c r="RLV616" s="175"/>
      <c r="RLW616" s="175"/>
      <c r="RLX616" s="175"/>
      <c r="RLY616" s="175"/>
      <c r="RLZ616" s="175"/>
      <c r="RMA616" s="175"/>
      <c r="RMB616" s="175"/>
      <c r="RMC616" s="175"/>
      <c r="RMD616" s="175"/>
      <c r="RME616" s="175"/>
      <c r="RMF616" s="175"/>
      <c r="RMG616" s="175"/>
      <c r="RMH616" s="175"/>
      <c r="RMI616" s="175"/>
      <c r="RMJ616" s="175"/>
      <c r="RMK616" s="175"/>
      <c r="RML616" s="175"/>
      <c r="RMM616" s="175"/>
      <c r="RMN616" s="175"/>
      <c r="RMO616" s="175"/>
      <c r="RMP616" s="175"/>
      <c r="RMQ616" s="175"/>
      <c r="RMR616" s="175"/>
      <c r="RMS616" s="175"/>
      <c r="RMT616" s="175"/>
      <c r="RMU616" s="175"/>
      <c r="RMV616" s="175"/>
      <c r="RMW616" s="175"/>
      <c r="RMX616" s="175"/>
      <c r="RMY616" s="175"/>
      <c r="RMZ616" s="175"/>
      <c r="RNA616" s="175"/>
      <c r="RNB616" s="175"/>
      <c r="RNC616" s="175"/>
      <c r="RND616" s="175"/>
      <c r="RNE616" s="175"/>
      <c r="RNF616" s="175"/>
      <c r="RNG616" s="175"/>
      <c r="RNH616" s="175"/>
      <c r="RNI616" s="175"/>
      <c r="RNJ616" s="175"/>
      <c r="RNK616" s="175"/>
      <c r="RNL616" s="175"/>
      <c r="RNM616" s="175"/>
      <c r="RNN616" s="175"/>
      <c r="RNO616" s="175"/>
      <c r="RNP616" s="175"/>
      <c r="RNQ616" s="175"/>
      <c r="RNR616" s="175"/>
      <c r="RNS616" s="175"/>
      <c r="RNT616" s="175"/>
      <c r="RNU616" s="175"/>
      <c r="RNV616" s="175"/>
      <c r="RNW616" s="175"/>
      <c r="RNX616" s="175"/>
      <c r="RNY616" s="175"/>
      <c r="RNZ616" s="175"/>
      <c r="ROA616" s="175"/>
      <c r="ROB616" s="175"/>
      <c r="ROC616" s="175"/>
      <c r="ROD616" s="175"/>
      <c r="ROE616" s="175"/>
      <c r="ROF616" s="175"/>
      <c r="ROG616" s="175"/>
      <c r="ROH616" s="175"/>
      <c r="ROI616" s="175"/>
      <c r="ROJ616" s="175"/>
      <c r="ROK616" s="175"/>
      <c r="ROL616" s="175"/>
      <c r="ROM616" s="175"/>
      <c r="RON616" s="175"/>
      <c r="ROO616" s="175"/>
      <c r="ROP616" s="175"/>
      <c r="ROQ616" s="175"/>
      <c r="ROR616" s="175"/>
      <c r="ROS616" s="175"/>
      <c r="ROT616" s="175"/>
      <c r="ROU616" s="175"/>
      <c r="ROV616" s="175"/>
      <c r="ROW616" s="175"/>
      <c r="ROX616" s="175"/>
      <c r="ROY616" s="175"/>
      <c r="ROZ616" s="175"/>
      <c r="RPA616" s="175"/>
      <c r="RPB616" s="175"/>
      <c r="RPC616" s="175"/>
      <c r="RPD616" s="175"/>
      <c r="RPE616" s="175"/>
      <c r="RPF616" s="175"/>
      <c r="RPG616" s="175"/>
      <c r="RPH616" s="175"/>
      <c r="RPI616" s="175"/>
      <c r="RPJ616" s="175"/>
      <c r="RPK616" s="175"/>
      <c r="RPL616" s="175"/>
      <c r="RPM616" s="175"/>
      <c r="RPN616" s="175"/>
      <c r="RPO616" s="175"/>
      <c r="RPP616" s="175"/>
      <c r="RPQ616" s="175"/>
      <c r="RPR616" s="175"/>
      <c r="RPS616" s="175"/>
      <c r="RPT616" s="175"/>
      <c r="RPU616" s="175"/>
      <c r="RPV616" s="175"/>
      <c r="RPW616" s="175"/>
      <c r="RPX616" s="175"/>
      <c r="RPY616" s="175"/>
      <c r="RPZ616" s="175"/>
      <c r="RQA616" s="175"/>
      <c r="RQB616" s="175"/>
      <c r="RQC616" s="175"/>
      <c r="RQD616" s="175"/>
      <c r="RQE616" s="175"/>
      <c r="RQF616" s="175"/>
      <c r="RQG616" s="175"/>
      <c r="RQH616" s="175"/>
      <c r="RQI616" s="175"/>
      <c r="RQJ616" s="175"/>
      <c r="RQK616" s="175"/>
      <c r="RQL616" s="175"/>
      <c r="RQM616" s="175"/>
      <c r="RQN616" s="175"/>
      <c r="RQO616" s="175"/>
      <c r="RQP616" s="175"/>
      <c r="RQQ616" s="175"/>
      <c r="RQR616" s="175"/>
      <c r="RQS616" s="175"/>
      <c r="RQT616" s="175"/>
      <c r="RQU616" s="175"/>
      <c r="RQV616" s="175"/>
      <c r="RQW616" s="175"/>
      <c r="RQX616" s="175"/>
      <c r="RQY616" s="175"/>
      <c r="RQZ616" s="175"/>
      <c r="RRA616" s="175"/>
      <c r="RRB616" s="175"/>
      <c r="RRC616" s="175"/>
      <c r="RRD616" s="175"/>
      <c r="RRE616" s="175"/>
      <c r="RRF616" s="175"/>
      <c r="RRG616" s="175"/>
      <c r="RRH616" s="175"/>
      <c r="RRI616" s="175"/>
      <c r="RRJ616" s="175"/>
      <c r="RRK616" s="175"/>
      <c r="RRL616" s="175"/>
      <c r="RRM616" s="175"/>
      <c r="RRN616" s="175"/>
      <c r="RRO616" s="175"/>
      <c r="RRP616" s="175"/>
      <c r="RRQ616" s="175"/>
      <c r="RRR616" s="175"/>
      <c r="RRS616" s="175"/>
      <c r="RRT616" s="175"/>
      <c r="RRU616" s="175"/>
      <c r="RRV616" s="175"/>
      <c r="RRW616" s="175"/>
      <c r="RRX616" s="175"/>
      <c r="RRY616" s="175"/>
      <c r="RRZ616" s="175"/>
      <c r="RSA616" s="175"/>
      <c r="RSB616" s="175"/>
      <c r="RSC616" s="175"/>
      <c r="RSD616" s="175"/>
      <c r="RSE616" s="175"/>
      <c r="RSF616" s="175"/>
      <c r="RSG616" s="175"/>
      <c r="RSH616" s="175"/>
      <c r="RSI616" s="175"/>
      <c r="RSJ616" s="175"/>
      <c r="RSK616" s="175"/>
      <c r="RSL616" s="175"/>
      <c r="RSM616" s="175"/>
      <c r="RSN616" s="175"/>
      <c r="RSO616" s="175"/>
      <c r="RSP616" s="175"/>
      <c r="RSQ616" s="175"/>
      <c r="RSR616" s="175"/>
      <c r="RSS616" s="175"/>
      <c r="RST616" s="175"/>
      <c r="RSU616" s="175"/>
      <c r="RSV616" s="175"/>
      <c r="RSW616" s="175"/>
      <c r="RSX616" s="175"/>
      <c r="RSY616" s="175"/>
      <c r="RSZ616" s="175"/>
      <c r="RTA616" s="175"/>
      <c r="RTB616" s="175"/>
      <c r="RTC616" s="175"/>
      <c r="RTD616" s="175"/>
      <c r="RTE616" s="175"/>
      <c r="RTF616" s="175"/>
      <c r="RTG616" s="175"/>
      <c r="RTH616" s="175"/>
      <c r="RTI616" s="175"/>
      <c r="RTJ616" s="175"/>
      <c r="RTK616" s="175"/>
      <c r="RTL616" s="175"/>
      <c r="RTM616" s="175"/>
      <c r="RTN616" s="175"/>
      <c r="RTO616" s="175"/>
      <c r="RTP616" s="175"/>
      <c r="RTQ616" s="175"/>
      <c r="RTR616" s="175"/>
      <c r="RTS616" s="175"/>
      <c r="RTT616" s="175"/>
      <c r="RTU616" s="175"/>
      <c r="RTV616" s="175"/>
      <c r="RTW616" s="175"/>
      <c r="RTX616" s="175"/>
      <c r="RTY616" s="175"/>
      <c r="RTZ616" s="175"/>
      <c r="RUA616" s="175"/>
      <c r="RUB616" s="175"/>
      <c r="RUC616" s="175"/>
      <c r="RUD616" s="175"/>
      <c r="RUE616" s="175"/>
      <c r="RUF616" s="175"/>
      <c r="RUG616" s="175"/>
      <c r="RUH616" s="175"/>
      <c r="RUI616" s="175"/>
      <c r="RUJ616" s="175"/>
      <c r="RUK616" s="175"/>
      <c r="RUL616" s="175"/>
      <c r="RUM616" s="175"/>
      <c r="RUN616" s="175"/>
      <c r="RUO616" s="175"/>
      <c r="RUP616" s="175"/>
      <c r="RUQ616" s="175"/>
      <c r="RUR616" s="175"/>
      <c r="RUS616" s="175"/>
      <c r="RUT616" s="175"/>
      <c r="RUU616" s="175"/>
      <c r="RUV616" s="175"/>
      <c r="RUW616" s="175"/>
      <c r="RUX616" s="175"/>
      <c r="RUY616" s="175"/>
      <c r="RUZ616" s="175"/>
      <c r="RVA616" s="175"/>
      <c r="RVB616" s="175"/>
      <c r="RVC616" s="175"/>
      <c r="RVD616" s="175"/>
      <c r="RVE616" s="175"/>
      <c r="RVF616" s="175"/>
      <c r="RVG616" s="175"/>
      <c r="RVH616" s="175"/>
      <c r="RVI616" s="175"/>
      <c r="RVJ616" s="175"/>
      <c r="RVK616" s="175"/>
      <c r="RVL616" s="175"/>
      <c r="RVM616" s="175"/>
      <c r="RVN616" s="175"/>
      <c r="RVO616" s="175"/>
      <c r="RVP616" s="175"/>
      <c r="RVQ616" s="175"/>
      <c r="RVR616" s="175"/>
      <c r="RVS616" s="175"/>
      <c r="RVT616" s="175"/>
      <c r="RVU616" s="175"/>
      <c r="RVV616" s="175"/>
      <c r="RVW616" s="175"/>
      <c r="RVX616" s="175"/>
      <c r="RVY616" s="175"/>
      <c r="RVZ616" s="175"/>
      <c r="RWA616" s="175"/>
      <c r="RWB616" s="175"/>
      <c r="RWC616" s="175"/>
      <c r="RWD616" s="175"/>
      <c r="RWE616" s="175"/>
      <c r="RWF616" s="175"/>
      <c r="RWG616" s="175"/>
      <c r="RWH616" s="175"/>
      <c r="RWI616" s="175"/>
      <c r="RWJ616" s="175"/>
      <c r="RWK616" s="175"/>
      <c r="RWL616" s="175"/>
      <c r="RWM616" s="175"/>
      <c r="RWN616" s="175"/>
      <c r="RWO616" s="175"/>
      <c r="RWP616" s="175"/>
      <c r="RWQ616" s="175"/>
      <c r="RWR616" s="175"/>
      <c r="RWS616" s="175"/>
      <c r="RWT616" s="175"/>
      <c r="RWU616" s="175"/>
      <c r="RWV616" s="175"/>
      <c r="RWW616" s="175"/>
      <c r="RWX616" s="175"/>
      <c r="RWY616" s="175"/>
      <c r="RWZ616" s="175"/>
      <c r="RXA616" s="175"/>
      <c r="RXB616" s="175"/>
      <c r="RXC616" s="175"/>
      <c r="RXD616" s="175"/>
      <c r="RXE616" s="175"/>
      <c r="RXF616" s="175"/>
      <c r="RXG616" s="175"/>
      <c r="RXH616" s="175"/>
      <c r="RXI616" s="175"/>
      <c r="RXJ616" s="175"/>
      <c r="RXK616" s="175"/>
      <c r="RXL616" s="175"/>
      <c r="RXM616" s="175"/>
      <c r="RXN616" s="175"/>
      <c r="RXO616" s="175"/>
      <c r="RXP616" s="175"/>
      <c r="RXQ616" s="175"/>
      <c r="RXR616" s="175"/>
      <c r="RXS616" s="175"/>
      <c r="RXT616" s="175"/>
      <c r="RXU616" s="175"/>
      <c r="RXV616" s="175"/>
      <c r="RXW616" s="175"/>
      <c r="RXX616" s="175"/>
      <c r="RXY616" s="175"/>
      <c r="RXZ616" s="175"/>
      <c r="RYA616" s="175"/>
      <c r="RYB616" s="175"/>
      <c r="RYC616" s="175"/>
      <c r="RYD616" s="175"/>
      <c r="RYE616" s="175"/>
      <c r="RYF616" s="175"/>
      <c r="RYG616" s="175"/>
      <c r="RYH616" s="175"/>
      <c r="RYI616" s="175"/>
      <c r="RYJ616" s="175"/>
      <c r="RYK616" s="175"/>
      <c r="RYL616" s="175"/>
      <c r="RYM616" s="175"/>
      <c r="RYN616" s="175"/>
      <c r="RYO616" s="175"/>
      <c r="RYP616" s="175"/>
      <c r="RYQ616" s="175"/>
      <c r="RYR616" s="175"/>
      <c r="RYS616" s="175"/>
      <c r="RYT616" s="175"/>
      <c r="RYU616" s="175"/>
      <c r="RYV616" s="175"/>
      <c r="RYW616" s="175"/>
      <c r="RYX616" s="175"/>
      <c r="RYY616" s="175"/>
      <c r="RYZ616" s="175"/>
      <c r="RZA616" s="175"/>
      <c r="RZB616" s="175"/>
      <c r="RZC616" s="175"/>
      <c r="RZD616" s="175"/>
      <c r="RZE616" s="175"/>
      <c r="RZF616" s="175"/>
      <c r="RZG616" s="175"/>
      <c r="RZH616" s="175"/>
      <c r="RZI616" s="175"/>
      <c r="RZJ616" s="175"/>
      <c r="RZK616" s="175"/>
      <c r="RZL616" s="175"/>
      <c r="RZM616" s="175"/>
      <c r="RZN616" s="175"/>
      <c r="RZO616" s="175"/>
      <c r="RZP616" s="175"/>
      <c r="RZQ616" s="175"/>
      <c r="RZR616" s="175"/>
      <c r="RZS616" s="175"/>
      <c r="RZT616" s="175"/>
      <c r="RZU616" s="175"/>
      <c r="RZV616" s="175"/>
      <c r="RZW616" s="175"/>
      <c r="RZX616" s="175"/>
      <c r="RZY616" s="175"/>
      <c r="RZZ616" s="175"/>
      <c r="SAA616" s="175"/>
      <c r="SAB616" s="175"/>
      <c r="SAC616" s="175"/>
      <c r="SAD616" s="175"/>
      <c r="SAE616" s="175"/>
      <c r="SAF616" s="175"/>
      <c r="SAG616" s="175"/>
      <c r="SAH616" s="175"/>
      <c r="SAI616" s="175"/>
      <c r="SAJ616" s="175"/>
      <c r="SAK616" s="175"/>
      <c r="SAL616" s="175"/>
      <c r="SAM616" s="175"/>
      <c r="SAN616" s="175"/>
      <c r="SAO616" s="175"/>
      <c r="SAP616" s="175"/>
      <c r="SAQ616" s="175"/>
      <c r="SAR616" s="175"/>
      <c r="SAS616" s="175"/>
      <c r="SAT616" s="175"/>
      <c r="SAU616" s="175"/>
      <c r="SAV616" s="175"/>
      <c r="SAW616" s="175"/>
      <c r="SAX616" s="175"/>
      <c r="SAY616" s="175"/>
      <c r="SAZ616" s="175"/>
      <c r="SBA616" s="175"/>
      <c r="SBB616" s="175"/>
      <c r="SBC616" s="175"/>
      <c r="SBD616" s="175"/>
      <c r="SBE616" s="175"/>
      <c r="SBF616" s="175"/>
      <c r="SBG616" s="175"/>
      <c r="SBH616" s="175"/>
      <c r="SBI616" s="175"/>
      <c r="SBJ616" s="175"/>
      <c r="SBK616" s="175"/>
      <c r="SBL616" s="175"/>
      <c r="SBM616" s="175"/>
      <c r="SBN616" s="175"/>
      <c r="SBO616" s="175"/>
      <c r="SBP616" s="175"/>
      <c r="SBQ616" s="175"/>
      <c r="SBR616" s="175"/>
      <c r="SBS616" s="175"/>
      <c r="SBT616" s="175"/>
      <c r="SBU616" s="175"/>
      <c r="SBV616" s="175"/>
      <c r="SBW616" s="175"/>
      <c r="SBX616" s="175"/>
      <c r="SBY616" s="175"/>
      <c r="SBZ616" s="175"/>
      <c r="SCA616" s="175"/>
      <c r="SCB616" s="175"/>
      <c r="SCC616" s="175"/>
      <c r="SCD616" s="175"/>
      <c r="SCE616" s="175"/>
      <c r="SCF616" s="175"/>
      <c r="SCG616" s="175"/>
      <c r="SCH616" s="175"/>
      <c r="SCI616" s="175"/>
      <c r="SCJ616" s="175"/>
      <c r="SCK616" s="175"/>
      <c r="SCL616" s="175"/>
      <c r="SCM616" s="175"/>
      <c r="SCN616" s="175"/>
      <c r="SCO616" s="175"/>
      <c r="SCP616" s="175"/>
      <c r="SCQ616" s="175"/>
      <c r="SCR616" s="175"/>
      <c r="SCS616" s="175"/>
      <c r="SCT616" s="175"/>
      <c r="SCU616" s="175"/>
      <c r="SCV616" s="175"/>
      <c r="SCW616" s="175"/>
      <c r="SCX616" s="175"/>
      <c r="SCY616" s="175"/>
      <c r="SCZ616" s="175"/>
      <c r="SDA616" s="175"/>
      <c r="SDB616" s="175"/>
      <c r="SDC616" s="175"/>
      <c r="SDD616" s="175"/>
      <c r="SDE616" s="175"/>
      <c r="SDF616" s="175"/>
      <c r="SDG616" s="175"/>
      <c r="SDH616" s="175"/>
      <c r="SDI616" s="175"/>
      <c r="SDJ616" s="175"/>
      <c r="SDK616" s="175"/>
      <c r="SDL616" s="175"/>
      <c r="SDM616" s="175"/>
      <c r="SDN616" s="175"/>
      <c r="SDO616" s="175"/>
      <c r="SDP616" s="175"/>
      <c r="SDQ616" s="175"/>
      <c r="SDR616" s="175"/>
      <c r="SDS616" s="175"/>
      <c r="SDT616" s="175"/>
      <c r="SDU616" s="175"/>
      <c r="SDV616" s="175"/>
      <c r="SDW616" s="175"/>
      <c r="SDX616" s="175"/>
      <c r="SDY616" s="175"/>
      <c r="SDZ616" s="175"/>
      <c r="SEA616" s="175"/>
      <c r="SEB616" s="175"/>
      <c r="SEC616" s="175"/>
      <c r="SED616" s="175"/>
      <c r="SEE616" s="175"/>
      <c r="SEF616" s="175"/>
      <c r="SEG616" s="175"/>
      <c r="SEH616" s="175"/>
      <c r="SEI616" s="175"/>
      <c r="SEJ616" s="175"/>
      <c r="SEK616" s="175"/>
      <c r="SEL616" s="175"/>
      <c r="SEM616" s="175"/>
      <c r="SEN616" s="175"/>
      <c r="SEO616" s="175"/>
      <c r="SEP616" s="175"/>
      <c r="SEQ616" s="175"/>
      <c r="SER616" s="175"/>
      <c r="SES616" s="175"/>
      <c r="SET616" s="175"/>
      <c r="SEU616" s="175"/>
      <c r="SEV616" s="175"/>
      <c r="SEW616" s="175"/>
      <c r="SEX616" s="175"/>
      <c r="SEY616" s="175"/>
      <c r="SEZ616" s="175"/>
      <c r="SFA616" s="175"/>
      <c r="SFB616" s="175"/>
      <c r="SFC616" s="175"/>
      <c r="SFD616" s="175"/>
      <c r="SFE616" s="175"/>
      <c r="SFF616" s="175"/>
      <c r="SFG616" s="175"/>
      <c r="SFH616" s="175"/>
      <c r="SFI616" s="175"/>
      <c r="SFJ616" s="175"/>
      <c r="SFK616" s="175"/>
      <c r="SFL616" s="175"/>
      <c r="SFM616" s="175"/>
      <c r="SFN616" s="175"/>
      <c r="SFO616" s="175"/>
      <c r="SFP616" s="175"/>
      <c r="SFQ616" s="175"/>
      <c r="SFR616" s="175"/>
      <c r="SFS616" s="175"/>
      <c r="SFT616" s="175"/>
      <c r="SFU616" s="175"/>
      <c r="SFV616" s="175"/>
      <c r="SFW616" s="175"/>
      <c r="SFX616" s="175"/>
      <c r="SFY616" s="175"/>
      <c r="SFZ616" s="175"/>
      <c r="SGA616" s="175"/>
      <c r="SGB616" s="175"/>
      <c r="SGC616" s="175"/>
      <c r="SGD616" s="175"/>
      <c r="SGE616" s="175"/>
      <c r="SGF616" s="175"/>
      <c r="SGG616" s="175"/>
      <c r="SGH616" s="175"/>
      <c r="SGI616" s="175"/>
      <c r="SGJ616" s="175"/>
      <c r="SGK616" s="175"/>
      <c r="SGL616" s="175"/>
      <c r="SGM616" s="175"/>
      <c r="SGN616" s="175"/>
      <c r="SGO616" s="175"/>
      <c r="SGP616" s="175"/>
      <c r="SGQ616" s="175"/>
      <c r="SGR616" s="175"/>
      <c r="SGS616" s="175"/>
      <c r="SGT616" s="175"/>
      <c r="SGU616" s="175"/>
      <c r="SGV616" s="175"/>
      <c r="SGW616" s="175"/>
      <c r="SGX616" s="175"/>
      <c r="SGY616" s="175"/>
      <c r="SGZ616" s="175"/>
      <c r="SHA616" s="175"/>
      <c r="SHB616" s="175"/>
      <c r="SHC616" s="175"/>
      <c r="SHD616" s="175"/>
      <c r="SHE616" s="175"/>
      <c r="SHF616" s="175"/>
      <c r="SHG616" s="175"/>
      <c r="SHH616" s="175"/>
      <c r="SHI616" s="175"/>
      <c r="SHJ616" s="175"/>
      <c r="SHK616" s="175"/>
      <c r="SHL616" s="175"/>
      <c r="SHM616" s="175"/>
      <c r="SHN616" s="175"/>
      <c r="SHO616" s="175"/>
      <c r="SHP616" s="175"/>
      <c r="SHQ616" s="175"/>
      <c r="SHR616" s="175"/>
      <c r="SHS616" s="175"/>
      <c r="SHT616" s="175"/>
      <c r="SHU616" s="175"/>
      <c r="SHV616" s="175"/>
      <c r="SHW616" s="175"/>
      <c r="SHX616" s="175"/>
      <c r="SHY616" s="175"/>
      <c r="SHZ616" s="175"/>
      <c r="SIA616" s="175"/>
      <c r="SIB616" s="175"/>
      <c r="SIC616" s="175"/>
      <c r="SID616" s="175"/>
      <c r="SIE616" s="175"/>
      <c r="SIF616" s="175"/>
      <c r="SIG616" s="175"/>
      <c r="SIH616" s="175"/>
      <c r="SII616" s="175"/>
      <c r="SIJ616" s="175"/>
      <c r="SIK616" s="175"/>
      <c r="SIL616" s="175"/>
      <c r="SIM616" s="175"/>
      <c r="SIN616" s="175"/>
      <c r="SIO616" s="175"/>
      <c r="SIP616" s="175"/>
      <c r="SIQ616" s="175"/>
      <c r="SIR616" s="175"/>
      <c r="SIS616" s="175"/>
      <c r="SIT616" s="175"/>
      <c r="SIU616" s="175"/>
      <c r="SIV616" s="175"/>
      <c r="SIW616" s="175"/>
      <c r="SIX616" s="175"/>
      <c r="SIY616" s="175"/>
      <c r="SIZ616" s="175"/>
      <c r="SJA616" s="175"/>
      <c r="SJB616" s="175"/>
      <c r="SJC616" s="175"/>
      <c r="SJD616" s="175"/>
      <c r="SJE616" s="175"/>
      <c r="SJF616" s="175"/>
      <c r="SJG616" s="175"/>
      <c r="SJH616" s="175"/>
      <c r="SJI616" s="175"/>
      <c r="SJJ616" s="175"/>
      <c r="SJK616" s="175"/>
      <c r="SJL616" s="175"/>
      <c r="SJM616" s="175"/>
      <c r="SJN616" s="175"/>
      <c r="SJO616" s="175"/>
      <c r="SJP616" s="175"/>
      <c r="SJQ616" s="175"/>
      <c r="SJR616" s="175"/>
      <c r="SJS616" s="175"/>
      <c r="SJT616" s="175"/>
      <c r="SJU616" s="175"/>
      <c r="SJV616" s="175"/>
      <c r="SJW616" s="175"/>
      <c r="SJX616" s="175"/>
      <c r="SJY616" s="175"/>
      <c r="SJZ616" s="175"/>
      <c r="SKA616" s="175"/>
      <c r="SKB616" s="175"/>
      <c r="SKC616" s="175"/>
      <c r="SKD616" s="175"/>
      <c r="SKE616" s="175"/>
      <c r="SKF616" s="175"/>
      <c r="SKG616" s="175"/>
      <c r="SKH616" s="175"/>
      <c r="SKI616" s="175"/>
      <c r="SKJ616" s="175"/>
      <c r="SKK616" s="175"/>
      <c r="SKL616" s="175"/>
      <c r="SKM616" s="175"/>
      <c r="SKN616" s="175"/>
      <c r="SKO616" s="175"/>
      <c r="SKP616" s="175"/>
      <c r="SKQ616" s="175"/>
      <c r="SKR616" s="175"/>
      <c r="SKS616" s="175"/>
      <c r="SKT616" s="175"/>
      <c r="SKU616" s="175"/>
      <c r="SKV616" s="175"/>
      <c r="SKW616" s="175"/>
      <c r="SKX616" s="175"/>
      <c r="SKY616" s="175"/>
      <c r="SKZ616" s="175"/>
      <c r="SLA616" s="175"/>
      <c r="SLB616" s="175"/>
      <c r="SLC616" s="175"/>
      <c r="SLD616" s="175"/>
      <c r="SLE616" s="175"/>
      <c r="SLF616" s="175"/>
      <c r="SLG616" s="175"/>
      <c r="SLH616" s="175"/>
      <c r="SLI616" s="175"/>
      <c r="SLJ616" s="175"/>
      <c r="SLK616" s="175"/>
      <c r="SLL616" s="175"/>
      <c r="SLM616" s="175"/>
      <c r="SLN616" s="175"/>
      <c r="SLO616" s="175"/>
      <c r="SLP616" s="175"/>
      <c r="SLQ616" s="175"/>
      <c r="SLR616" s="175"/>
      <c r="SLS616" s="175"/>
      <c r="SLT616" s="175"/>
      <c r="SLU616" s="175"/>
      <c r="SLV616" s="175"/>
      <c r="SLW616" s="175"/>
      <c r="SLX616" s="175"/>
      <c r="SLY616" s="175"/>
      <c r="SLZ616" s="175"/>
      <c r="SMA616" s="175"/>
      <c r="SMB616" s="175"/>
      <c r="SMC616" s="175"/>
      <c r="SMD616" s="175"/>
      <c r="SME616" s="175"/>
      <c r="SMF616" s="175"/>
      <c r="SMG616" s="175"/>
      <c r="SMH616" s="175"/>
      <c r="SMI616" s="175"/>
      <c r="SMJ616" s="175"/>
      <c r="SMK616" s="175"/>
      <c r="SML616" s="175"/>
      <c r="SMM616" s="175"/>
      <c r="SMN616" s="175"/>
      <c r="SMO616" s="175"/>
      <c r="SMP616" s="175"/>
      <c r="SMQ616" s="175"/>
      <c r="SMR616" s="175"/>
      <c r="SMS616" s="175"/>
      <c r="SMT616" s="175"/>
      <c r="SMU616" s="175"/>
      <c r="SMV616" s="175"/>
      <c r="SMW616" s="175"/>
      <c r="SMX616" s="175"/>
      <c r="SMY616" s="175"/>
      <c r="SMZ616" s="175"/>
      <c r="SNA616" s="175"/>
      <c r="SNB616" s="175"/>
      <c r="SNC616" s="175"/>
      <c r="SND616" s="175"/>
      <c r="SNE616" s="175"/>
      <c r="SNF616" s="175"/>
      <c r="SNG616" s="175"/>
      <c r="SNH616" s="175"/>
      <c r="SNI616" s="175"/>
      <c r="SNJ616" s="175"/>
      <c r="SNK616" s="175"/>
      <c r="SNL616" s="175"/>
      <c r="SNM616" s="175"/>
      <c r="SNN616" s="175"/>
      <c r="SNO616" s="175"/>
      <c r="SNP616" s="175"/>
      <c r="SNQ616" s="175"/>
      <c r="SNR616" s="175"/>
      <c r="SNS616" s="175"/>
      <c r="SNT616" s="175"/>
      <c r="SNU616" s="175"/>
      <c r="SNV616" s="175"/>
      <c r="SNW616" s="175"/>
      <c r="SNX616" s="175"/>
      <c r="SNY616" s="175"/>
      <c r="SNZ616" s="175"/>
      <c r="SOA616" s="175"/>
      <c r="SOB616" s="175"/>
      <c r="SOC616" s="175"/>
      <c r="SOD616" s="175"/>
      <c r="SOE616" s="175"/>
      <c r="SOF616" s="175"/>
      <c r="SOG616" s="175"/>
      <c r="SOH616" s="175"/>
      <c r="SOI616" s="175"/>
      <c r="SOJ616" s="175"/>
      <c r="SOK616" s="175"/>
      <c r="SOL616" s="175"/>
      <c r="SOM616" s="175"/>
      <c r="SON616" s="175"/>
      <c r="SOO616" s="175"/>
      <c r="SOP616" s="175"/>
      <c r="SOQ616" s="175"/>
      <c r="SOR616" s="175"/>
      <c r="SOS616" s="175"/>
      <c r="SOT616" s="175"/>
      <c r="SOU616" s="175"/>
      <c r="SOV616" s="175"/>
      <c r="SOW616" s="175"/>
      <c r="SOX616" s="175"/>
      <c r="SOY616" s="175"/>
      <c r="SOZ616" s="175"/>
      <c r="SPA616" s="175"/>
      <c r="SPB616" s="175"/>
      <c r="SPC616" s="175"/>
      <c r="SPD616" s="175"/>
      <c r="SPE616" s="175"/>
      <c r="SPF616" s="175"/>
      <c r="SPG616" s="175"/>
      <c r="SPH616" s="175"/>
      <c r="SPI616" s="175"/>
      <c r="SPJ616" s="175"/>
      <c r="SPK616" s="175"/>
      <c r="SPL616" s="175"/>
      <c r="SPM616" s="175"/>
      <c r="SPN616" s="175"/>
      <c r="SPO616" s="175"/>
      <c r="SPP616" s="175"/>
      <c r="SPQ616" s="175"/>
      <c r="SPR616" s="175"/>
      <c r="SPS616" s="175"/>
      <c r="SPT616" s="175"/>
      <c r="SPU616" s="175"/>
      <c r="SPV616" s="175"/>
      <c r="SPW616" s="175"/>
      <c r="SPX616" s="175"/>
      <c r="SPY616" s="175"/>
      <c r="SPZ616" s="175"/>
      <c r="SQA616" s="175"/>
      <c r="SQB616" s="175"/>
      <c r="SQC616" s="175"/>
      <c r="SQD616" s="175"/>
      <c r="SQE616" s="175"/>
      <c r="SQF616" s="175"/>
      <c r="SQG616" s="175"/>
      <c r="SQH616" s="175"/>
      <c r="SQI616" s="175"/>
      <c r="SQJ616" s="175"/>
      <c r="SQK616" s="175"/>
      <c r="SQL616" s="175"/>
      <c r="SQM616" s="175"/>
      <c r="SQN616" s="175"/>
      <c r="SQO616" s="175"/>
      <c r="SQP616" s="175"/>
      <c r="SQQ616" s="175"/>
      <c r="SQR616" s="175"/>
      <c r="SQS616" s="175"/>
      <c r="SQT616" s="175"/>
      <c r="SQU616" s="175"/>
      <c r="SQV616" s="175"/>
      <c r="SQW616" s="175"/>
      <c r="SQX616" s="175"/>
      <c r="SQY616" s="175"/>
      <c r="SQZ616" s="175"/>
      <c r="SRA616" s="175"/>
      <c r="SRB616" s="175"/>
      <c r="SRC616" s="175"/>
      <c r="SRD616" s="175"/>
      <c r="SRE616" s="175"/>
      <c r="SRF616" s="175"/>
      <c r="SRG616" s="175"/>
      <c r="SRH616" s="175"/>
      <c r="SRI616" s="175"/>
      <c r="SRJ616" s="175"/>
      <c r="SRK616" s="175"/>
      <c r="SRL616" s="175"/>
      <c r="SRM616" s="175"/>
      <c r="SRN616" s="175"/>
      <c r="SRO616" s="175"/>
      <c r="SRP616" s="175"/>
      <c r="SRQ616" s="175"/>
      <c r="SRR616" s="175"/>
      <c r="SRS616" s="175"/>
      <c r="SRT616" s="175"/>
      <c r="SRU616" s="175"/>
      <c r="SRV616" s="175"/>
      <c r="SRW616" s="175"/>
      <c r="SRX616" s="175"/>
      <c r="SRY616" s="175"/>
      <c r="SRZ616" s="175"/>
      <c r="SSA616" s="175"/>
      <c r="SSB616" s="175"/>
      <c r="SSC616" s="175"/>
      <c r="SSD616" s="175"/>
      <c r="SSE616" s="175"/>
      <c r="SSF616" s="175"/>
      <c r="SSG616" s="175"/>
      <c r="SSH616" s="175"/>
      <c r="SSI616" s="175"/>
      <c r="SSJ616" s="175"/>
      <c r="SSK616" s="175"/>
      <c r="SSL616" s="175"/>
      <c r="SSM616" s="175"/>
      <c r="SSN616" s="175"/>
      <c r="SSO616" s="175"/>
      <c r="SSP616" s="175"/>
      <c r="SSQ616" s="175"/>
      <c r="SSR616" s="175"/>
      <c r="SSS616" s="175"/>
      <c r="SST616" s="175"/>
      <c r="SSU616" s="175"/>
      <c r="SSV616" s="175"/>
      <c r="SSW616" s="175"/>
      <c r="SSX616" s="175"/>
      <c r="SSY616" s="175"/>
      <c r="SSZ616" s="175"/>
      <c r="STA616" s="175"/>
      <c r="STB616" s="175"/>
      <c r="STC616" s="175"/>
      <c r="STD616" s="175"/>
      <c r="STE616" s="175"/>
      <c r="STF616" s="175"/>
      <c r="STG616" s="175"/>
      <c r="STH616" s="175"/>
      <c r="STI616" s="175"/>
      <c r="STJ616" s="175"/>
      <c r="STK616" s="175"/>
      <c r="STL616" s="175"/>
      <c r="STM616" s="175"/>
      <c r="STN616" s="175"/>
      <c r="STO616" s="175"/>
      <c r="STP616" s="175"/>
      <c r="STQ616" s="175"/>
      <c r="STR616" s="175"/>
      <c r="STS616" s="175"/>
      <c r="STT616" s="175"/>
      <c r="STU616" s="175"/>
      <c r="STV616" s="175"/>
      <c r="STW616" s="175"/>
      <c r="STX616" s="175"/>
      <c r="STY616" s="175"/>
      <c r="STZ616" s="175"/>
      <c r="SUA616" s="175"/>
      <c r="SUB616" s="175"/>
      <c r="SUC616" s="175"/>
      <c r="SUD616" s="175"/>
      <c r="SUE616" s="175"/>
      <c r="SUF616" s="175"/>
      <c r="SUG616" s="175"/>
      <c r="SUH616" s="175"/>
      <c r="SUI616" s="175"/>
      <c r="SUJ616" s="175"/>
      <c r="SUK616" s="175"/>
      <c r="SUL616" s="175"/>
      <c r="SUM616" s="175"/>
      <c r="SUN616" s="175"/>
      <c r="SUO616" s="175"/>
      <c r="SUP616" s="175"/>
      <c r="SUQ616" s="175"/>
      <c r="SUR616" s="175"/>
      <c r="SUS616" s="175"/>
      <c r="SUT616" s="175"/>
      <c r="SUU616" s="175"/>
      <c r="SUV616" s="175"/>
      <c r="SUW616" s="175"/>
      <c r="SUX616" s="175"/>
      <c r="SUY616" s="175"/>
      <c r="SUZ616" s="175"/>
      <c r="SVA616" s="175"/>
      <c r="SVB616" s="175"/>
      <c r="SVC616" s="175"/>
      <c r="SVD616" s="175"/>
      <c r="SVE616" s="175"/>
      <c r="SVF616" s="175"/>
      <c r="SVG616" s="175"/>
      <c r="SVH616" s="175"/>
      <c r="SVI616" s="175"/>
      <c r="SVJ616" s="175"/>
      <c r="SVK616" s="175"/>
      <c r="SVL616" s="175"/>
      <c r="SVM616" s="175"/>
      <c r="SVN616" s="175"/>
      <c r="SVO616" s="175"/>
      <c r="SVP616" s="175"/>
      <c r="SVQ616" s="175"/>
      <c r="SVR616" s="175"/>
      <c r="SVS616" s="175"/>
      <c r="SVT616" s="175"/>
      <c r="SVU616" s="175"/>
      <c r="SVV616" s="175"/>
      <c r="SVW616" s="175"/>
      <c r="SVX616" s="175"/>
      <c r="SVY616" s="175"/>
      <c r="SVZ616" s="175"/>
      <c r="SWA616" s="175"/>
      <c r="SWB616" s="175"/>
      <c r="SWC616" s="175"/>
      <c r="SWD616" s="175"/>
      <c r="SWE616" s="175"/>
      <c r="SWF616" s="175"/>
      <c r="SWG616" s="175"/>
      <c r="SWH616" s="175"/>
      <c r="SWI616" s="175"/>
      <c r="SWJ616" s="175"/>
      <c r="SWK616" s="175"/>
      <c r="SWL616" s="175"/>
      <c r="SWM616" s="175"/>
      <c r="SWN616" s="175"/>
      <c r="SWO616" s="175"/>
      <c r="SWP616" s="175"/>
      <c r="SWQ616" s="175"/>
      <c r="SWR616" s="175"/>
      <c r="SWS616" s="175"/>
      <c r="SWT616" s="175"/>
      <c r="SWU616" s="175"/>
      <c r="SWV616" s="175"/>
      <c r="SWW616" s="175"/>
      <c r="SWX616" s="175"/>
      <c r="SWY616" s="175"/>
      <c r="SWZ616" s="175"/>
      <c r="SXA616" s="175"/>
      <c r="SXB616" s="175"/>
      <c r="SXC616" s="175"/>
      <c r="SXD616" s="175"/>
      <c r="SXE616" s="175"/>
      <c r="SXF616" s="175"/>
      <c r="SXG616" s="175"/>
      <c r="SXH616" s="175"/>
      <c r="SXI616" s="175"/>
      <c r="SXJ616" s="175"/>
      <c r="SXK616" s="175"/>
      <c r="SXL616" s="175"/>
      <c r="SXM616" s="175"/>
      <c r="SXN616" s="175"/>
      <c r="SXO616" s="175"/>
      <c r="SXP616" s="175"/>
      <c r="SXQ616" s="175"/>
      <c r="SXR616" s="175"/>
      <c r="SXS616" s="175"/>
      <c r="SXT616" s="175"/>
      <c r="SXU616" s="175"/>
      <c r="SXV616" s="175"/>
      <c r="SXW616" s="175"/>
      <c r="SXX616" s="175"/>
      <c r="SXY616" s="175"/>
      <c r="SXZ616" s="175"/>
      <c r="SYA616" s="175"/>
      <c r="SYB616" s="175"/>
      <c r="SYC616" s="175"/>
      <c r="SYD616" s="175"/>
      <c r="SYE616" s="175"/>
      <c r="SYF616" s="175"/>
      <c r="SYG616" s="175"/>
      <c r="SYH616" s="175"/>
      <c r="SYI616" s="175"/>
      <c r="SYJ616" s="175"/>
      <c r="SYK616" s="175"/>
      <c r="SYL616" s="175"/>
      <c r="SYM616" s="175"/>
      <c r="SYN616" s="175"/>
      <c r="SYO616" s="175"/>
      <c r="SYP616" s="175"/>
      <c r="SYQ616" s="175"/>
      <c r="SYR616" s="175"/>
      <c r="SYS616" s="175"/>
      <c r="SYT616" s="175"/>
      <c r="SYU616" s="175"/>
      <c r="SYV616" s="175"/>
      <c r="SYW616" s="175"/>
      <c r="SYX616" s="175"/>
      <c r="SYY616" s="175"/>
      <c r="SYZ616" s="175"/>
      <c r="SZA616" s="175"/>
      <c r="SZB616" s="175"/>
      <c r="SZC616" s="175"/>
      <c r="SZD616" s="175"/>
      <c r="SZE616" s="175"/>
      <c r="SZF616" s="175"/>
      <c r="SZG616" s="175"/>
      <c r="SZH616" s="175"/>
      <c r="SZI616" s="175"/>
      <c r="SZJ616" s="175"/>
      <c r="SZK616" s="175"/>
      <c r="SZL616" s="175"/>
      <c r="SZM616" s="175"/>
      <c r="SZN616" s="175"/>
      <c r="SZO616" s="175"/>
      <c r="SZP616" s="175"/>
      <c r="SZQ616" s="175"/>
      <c r="SZR616" s="175"/>
      <c r="SZS616" s="175"/>
      <c r="SZT616" s="175"/>
      <c r="SZU616" s="175"/>
      <c r="SZV616" s="175"/>
      <c r="SZW616" s="175"/>
      <c r="SZX616" s="175"/>
      <c r="SZY616" s="175"/>
      <c r="SZZ616" s="175"/>
      <c r="TAA616" s="175"/>
      <c r="TAB616" s="175"/>
      <c r="TAC616" s="175"/>
      <c r="TAD616" s="175"/>
      <c r="TAE616" s="175"/>
      <c r="TAF616" s="175"/>
      <c r="TAG616" s="175"/>
      <c r="TAH616" s="175"/>
      <c r="TAI616" s="175"/>
      <c r="TAJ616" s="175"/>
      <c r="TAK616" s="175"/>
      <c r="TAL616" s="175"/>
      <c r="TAM616" s="175"/>
      <c r="TAN616" s="175"/>
      <c r="TAO616" s="175"/>
      <c r="TAP616" s="175"/>
      <c r="TAQ616" s="175"/>
      <c r="TAR616" s="175"/>
      <c r="TAS616" s="175"/>
      <c r="TAT616" s="175"/>
      <c r="TAU616" s="175"/>
      <c r="TAV616" s="175"/>
      <c r="TAW616" s="175"/>
      <c r="TAX616" s="175"/>
      <c r="TAY616" s="175"/>
      <c r="TAZ616" s="175"/>
      <c r="TBA616" s="175"/>
      <c r="TBB616" s="175"/>
      <c r="TBC616" s="175"/>
      <c r="TBD616" s="175"/>
      <c r="TBE616" s="175"/>
      <c r="TBF616" s="175"/>
      <c r="TBG616" s="175"/>
      <c r="TBH616" s="175"/>
      <c r="TBI616" s="175"/>
      <c r="TBJ616" s="175"/>
      <c r="TBK616" s="175"/>
      <c r="TBL616" s="175"/>
      <c r="TBM616" s="175"/>
      <c r="TBN616" s="175"/>
      <c r="TBO616" s="175"/>
      <c r="TBP616" s="175"/>
      <c r="TBQ616" s="175"/>
      <c r="TBR616" s="175"/>
      <c r="TBS616" s="175"/>
      <c r="TBT616" s="175"/>
      <c r="TBU616" s="175"/>
      <c r="TBV616" s="175"/>
      <c r="TBW616" s="175"/>
      <c r="TBX616" s="175"/>
      <c r="TBY616" s="175"/>
      <c r="TBZ616" s="175"/>
      <c r="TCA616" s="175"/>
      <c r="TCB616" s="175"/>
      <c r="TCC616" s="175"/>
      <c r="TCD616" s="175"/>
      <c r="TCE616" s="175"/>
      <c r="TCF616" s="175"/>
      <c r="TCG616" s="175"/>
      <c r="TCH616" s="175"/>
      <c r="TCI616" s="175"/>
      <c r="TCJ616" s="175"/>
      <c r="TCK616" s="175"/>
      <c r="TCL616" s="175"/>
      <c r="TCM616" s="175"/>
      <c r="TCN616" s="175"/>
      <c r="TCO616" s="175"/>
      <c r="TCP616" s="175"/>
      <c r="TCQ616" s="175"/>
      <c r="TCR616" s="175"/>
      <c r="TCS616" s="175"/>
      <c r="TCT616" s="175"/>
      <c r="TCU616" s="175"/>
      <c r="TCV616" s="175"/>
      <c r="TCW616" s="175"/>
      <c r="TCX616" s="175"/>
      <c r="TCY616" s="175"/>
      <c r="TCZ616" s="175"/>
      <c r="TDA616" s="175"/>
      <c r="TDB616" s="175"/>
      <c r="TDC616" s="175"/>
      <c r="TDD616" s="175"/>
      <c r="TDE616" s="175"/>
      <c r="TDF616" s="175"/>
      <c r="TDG616" s="175"/>
      <c r="TDH616" s="175"/>
      <c r="TDI616" s="175"/>
      <c r="TDJ616" s="175"/>
      <c r="TDK616" s="175"/>
      <c r="TDL616" s="175"/>
      <c r="TDM616" s="175"/>
      <c r="TDN616" s="175"/>
      <c r="TDO616" s="175"/>
      <c r="TDP616" s="175"/>
      <c r="TDQ616" s="175"/>
      <c r="TDR616" s="175"/>
      <c r="TDS616" s="175"/>
      <c r="TDT616" s="175"/>
      <c r="TDU616" s="175"/>
      <c r="TDV616" s="175"/>
      <c r="TDW616" s="175"/>
      <c r="TDX616" s="175"/>
      <c r="TDY616" s="175"/>
      <c r="TDZ616" s="175"/>
      <c r="TEA616" s="175"/>
      <c r="TEB616" s="175"/>
      <c r="TEC616" s="175"/>
      <c r="TED616" s="175"/>
      <c r="TEE616" s="175"/>
      <c r="TEF616" s="175"/>
      <c r="TEG616" s="175"/>
      <c r="TEH616" s="175"/>
      <c r="TEI616" s="175"/>
      <c r="TEJ616" s="175"/>
      <c r="TEK616" s="175"/>
      <c r="TEL616" s="175"/>
      <c r="TEM616" s="175"/>
      <c r="TEN616" s="175"/>
      <c r="TEO616" s="175"/>
      <c r="TEP616" s="175"/>
      <c r="TEQ616" s="175"/>
      <c r="TER616" s="175"/>
      <c r="TES616" s="175"/>
      <c r="TET616" s="175"/>
      <c r="TEU616" s="175"/>
      <c r="TEV616" s="175"/>
      <c r="TEW616" s="175"/>
      <c r="TEX616" s="175"/>
      <c r="TEY616" s="175"/>
      <c r="TEZ616" s="175"/>
      <c r="TFA616" s="175"/>
      <c r="TFB616" s="175"/>
      <c r="TFC616" s="175"/>
      <c r="TFD616" s="175"/>
      <c r="TFE616" s="175"/>
      <c r="TFF616" s="175"/>
      <c r="TFG616" s="175"/>
      <c r="TFH616" s="175"/>
      <c r="TFI616" s="175"/>
      <c r="TFJ616" s="175"/>
      <c r="TFK616" s="175"/>
      <c r="TFL616" s="175"/>
      <c r="TFM616" s="175"/>
      <c r="TFN616" s="175"/>
      <c r="TFO616" s="175"/>
      <c r="TFP616" s="175"/>
      <c r="TFQ616" s="175"/>
      <c r="TFR616" s="175"/>
      <c r="TFS616" s="175"/>
      <c r="TFT616" s="175"/>
      <c r="TFU616" s="175"/>
      <c r="TFV616" s="175"/>
      <c r="TFW616" s="175"/>
      <c r="TFX616" s="175"/>
      <c r="TFY616" s="175"/>
      <c r="TFZ616" s="175"/>
      <c r="TGA616" s="175"/>
      <c r="TGB616" s="175"/>
      <c r="TGC616" s="175"/>
      <c r="TGD616" s="175"/>
      <c r="TGE616" s="175"/>
      <c r="TGF616" s="175"/>
      <c r="TGG616" s="175"/>
      <c r="TGH616" s="175"/>
      <c r="TGI616" s="175"/>
      <c r="TGJ616" s="175"/>
      <c r="TGK616" s="175"/>
      <c r="TGL616" s="175"/>
      <c r="TGM616" s="175"/>
      <c r="TGN616" s="175"/>
      <c r="TGO616" s="175"/>
      <c r="TGP616" s="175"/>
      <c r="TGQ616" s="175"/>
      <c r="TGR616" s="175"/>
      <c r="TGS616" s="175"/>
      <c r="TGT616" s="175"/>
      <c r="TGU616" s="175"/>
      <c r="TGV616" s="175"/>
      <c r="TGW616" s="175"/>
      <c r="TGX616" s="175"/>
      <c r="TGY616" s="175"/>
      <c r="TGZ616" s="175"/>
      <c r="THA616" s="175"/>
      <c r="THB616" s="175"/>
      <c r="THC616" s="175"/>
      <c r="THD616" s="175"/>
      <c r="THE616" s="175"/>
      <c r="THF616" s="175"/>
      <c r="THG616" s="175"/>
      <c r="THH616" s="175"/>
      <c r="THI616" s="175"/>
      <c r="THJ616" s="175"/>
      <c r="THK616" s="175"/>
      <c r="THL616" s="175"/>
      <c r="THM616" s="175"/>
      <c r="THN616" s="175"/>
      <c r="THO616" s="175"/>
      <c r="THP616" s="175"/>
      <c r="THQ616" s="175"/>
      <c r="THR616" s="175"/>
      <c r="THS616" s="175"/>
      <c r="THT616" s="175"/>
      <c r="THU616" s="175"/>
      <c r="THV616" s="175"/>
      <c r="THW616" s="175"/>
      <c r="THX616" s="175"/>
      <c r="THY616" s="175"/>
      <c r="THZ616" s="175"/>
      <c r="TIA616" s="175"/>
      <c r="TIB616" s="175"/>
      <c r="TIC616" s="175"/>
      <c r="TID616" s="175"/>
      <c r="TIE616" s="175"/>
      <c r="TIF616" s="175"/>
      <c r="TIG616" s="175"/>
      <c r="TIH616" s="175"/>
      <c r="TII616" s="175"/>
      <c r="TIJ616" s="175"/>
      <c r="TIK616" s="175"/>
      <c r="TIL616" s="175"/>
      <c r="TIM616" s="175"/>
      <c r="TIN616" s="175"/>
      <c r="TIO616" s="175"/>
      <c r="TIP616" s="175"/>
      <c r="TIQ616" s="175"/>
      <c r="TIR616" s="175"/>
      <c r="TIS616" s="175"/>
      <c r="TIT616" s="175"/>
      <c r="TIU616" s="175"/>
      <c r="TIV616" s="175"/>
      <c r="TIW616" s="175"/>
      <c r="TIX616" s="175"/>
      <c r="TIY616" s="175"/>
      <c r="TIZ616" s="175"/>
      <c r="TJA616" s="175"/>
      <c r="TJB616" s="175"/>
      <c r="TJC616" s="175"/>
      <c r="TJD616" s="175"/>
      <c r="TJE616" s="175"/>
      <c r="TJF616" s="175"/>
      <c r="TJG616" s="175"/>
      <c r="TJH616" s="175"/>
      <c r="TJI616" s="175"/>
      <c r="TJJ616" s="175"/>
      <c r="TJK616" s="175"/>
      <c r="TJL616" s="175"/>
      <c r="TJM616" s="175"/>
      <c r="TJN616" s="175"/>
      <c r="TJO616" s="175"/>
      <c r="TJP616" s="175"/>
      <c r="TJQ616" s="175"/>
      <c r="TJR616" s="175"/>
      <c r="TJS616" s="175"/>
      <c r="TJT616" s="175"/>
      <c r="TJU616" s="175"/>
      <c r="TJV616" s="175"/>
      <c r="TJW616" s="175"/>
      <c r="TJX616" s="175"/>
      <c r="TJY616" s="175"/>
      <c r="TJZ616" s="175"/>
      <c r="TKA616" s="175"/>
      <c r="TKB616" s="175"/>
      <c r="TKC616" s="175"/>
      <c r="TKD616" s="175"/>
      <c r="TKE616" s="175"/>
      <c r="TKF616" s="175"/>
      <c r="TKG616" s="175"/>
      <c r="TKH616" s="175"/>
      <c r="TKI616" s="175"/>
      <c r="TKJ616" s="175"/>
      <c r="TKK616" s="175"/>
      <c r="TKL616" s="175"/>
      <c r="TKM616" s="175"/>
      <c r="TKN616" s="175"/>
      <c r="TKO616" s="175"/>
      <c r="TKP616" s="175"/>
      <c r="TKQ616" s="175"/>
      <c r="TKR616" s="175"/>
      <c r="TKS616" s="175"/>
      <c r="TKT616" s="175"/>
      <c r="TKU616" s="175"/>
      <c r="TKV616" s="175"/>
      <c r="TKW616" s="175"/>
      <c r="TKX616" s="175"/>
      <c r="TKY616" s="175"/>
      <c r="TKZ616" s="175"/>
      <c r="TLA616" s="175"/>
      <c r="TLB616" s="175"/>
      <c r="TLC616" s="175"/>
      <c r="TLD616" s="175"/>
      <c r="TLE616" s="175"/>
      <c r="TLF616" s="175"/>
      <c r="TLG616" s="175"/>
      <c r="TLH616" s="175"/>
      <c r="TLI616" s="175"/>
      <c r="TLJ616" s="175"/>
      <c r="TLK616" s="175"/>
      <c r="TLL616" s="175"/>
      <c r="TLM616" s="175"/>
      <c r="TLN616" s="175"/>
      <c r="TLO616" s="175"/>
      <c r="TLP616" s="175"/>
      <c r="TLQ616" s="175"/>
      <c r="TLR616" s="175"/>
      <c r="TLS616" s="175"/>
      <c r="TLT616" s="175"/>
      <c r="TLU616" s="175"/>
      <c r="TLV616" s="175"/>
      <c r="TLW616" s="175"/>
      <c r="TLX616" s="175"/>
      <c r="TLY616" s="175"/>
      <c r="TLZ616" s="175"/>
      <c r="TMA616" s="175"/>
      <c r="TMB616" s="175"/>
      <c r="TMC616" s="175"/>
      <c r="TMD616" s="175"/>
      <c r="TME616" s="175"/>
      <c r="TMF616" s="175"/>
      <c r="TMG616" s="175"/>
      <c r="TMH616" s="175"/>
      <c r="TMI616" s="175"/>
      <c r="TMJ616" s="175"/>
      <c r="TMK616" s="175"/>
      <c r="TML616" s="175"/>
      <c r="TMM616" s="175"/>
      <c r="TMN616" s="175"/>
      <c r="TMO616" s="175"/>
      <c r="TMP616" s="175"/>
      <c r="TMQ616" s="175"/>
      <c r="TMR616" s="175"/>
      <c r="TMS616" s="175"/>
      <c r="TMT616" s="175"/>
      <c r="TMU616" s="175"/>
      <c r="TMV616" s="175"/>
      <c r="TMW616" s="175"/>
      <c r="TMX616" s="175"/>
      <c r="TMY616" s="175"/>
      <c r="TMZ616" s="175"/>
      <c r="TNA616" s="175"/>
      <c r="TNB616" s="175"/>
      <c r="TNC616" s="175"/>
      <c r="TND616" s="175"/>
      <c r="TNE616" s="175"/>
      <c r="TNF616" s="175"/>
      <c r="TNG616" s="175"/>
      <c r="TNH616" s="175"/>
      <c r="TNI616" s="175"/>
      <c r="TNJ616" s="175"/>
      <c r="TNK616" s="175"/>
      <c r="TNL616" s="175"/>
      <c r="TNM616" s="175"/>
      <c r="TNN616" s="175"/>
      <c r="TNO616" s="175"/>
      <c r="TNP616" s="175"/>
      <c r="TNQ616" s="175"/>
      <c r="TNR616" s="175"/>
      <c r="TNS616" s="175"/>
      <c r="TNT616" s="175"/>
      <c r="TNU616" s="175"/>
      <c r="TNV616" s="175"/>
      <c r="TNW616" s="175"/>
      <c r="TNX616" s="175"/>
      <c r="TNY616" s="175"/>
      <c r="TNZ616" s="175"/>
      <c r="TOA616" s="175"/>
      <c r="TOB616" s="175"/>
      <c r="TOC616" s="175"/>
      <c r="TOD616" s="175"/>
      <c r="TOE616" s="175"/>
      <c r="TOF616" s="175"/>
      <c r="TOG616" s="175"/>
      <c r="TOH616" s="175"/>
      <c r="TOI616" s="175"/>
      <c r="TOJ616" s="175"/>
      <c r="TOK616" s="175"/>
      <c r="TOL616" s="175"/>
      <c r="TOM616" s="175"/>
      <c r="TON616" s="175"/>
      <c r="TOO616" s="175"/>
      <c r="TOP616" s="175"/>
      <c r="TOQ616" s="175"/>
      <c r="TOR616" s="175"/>
      <c r="TOS616" s="175"/>
      <c r="TOT616" s="175"/>
      <c r="TOU616" s="175"/>
      <c r="TOV616" s="175"/>
      <c r="TOW616" s="175"/>
      <c r="TOX616" s="175"/>
      <c r="TOY616" s="175"/>
      <c r="TOZ616" s="175"/>
      <c r="TPA616" s="175"/>
      <c r="TPB616" s="175"/>
      <c r="TPC616" s="175"/>
      <c r="TPD616" s="175"/>
      <c r="TPE616" s="175"/>
      <c r="TPF616" s="175"/>
      <c r="TPG616" s="175"/>
      <c r="TPH616" s="175"/>
      <c r="TPI616" s="175"/>
      <c r="TPJ616" s="175"/>
      <c r="TPK616" s="175"/>
      <c r="TPL616" s="175"/>
      <c r="TPM616" s="175"/>
      <c r="TPN616" s="175"/>
      <c r="TPO616" s="175"/>
      <c r="TPP616" s="175"/>
      <c r="TPQ616" s="175"/>
      <c r="TPR616" s="175"/>
      <c r="TPS616" s="175"/>
      <c r="TPT616" s="175"/>
      <c r="TPU616" s="175"/>
      <c r="TPV616" s="175"/>
      <c r="TPW616" s="175"/>
      <c r="TPX616" s="175"/>
      <c r="TPY616" s="175"/>
      <c r="TPZ616" s="175"/>
      <c r="TQA616" s="175"/>
      <c r="TQB616" s="175"/>
      <c r="TQC616" s="175"/>
      <c r="TQD616" s="175"/>
      <c r="TQE616" s="175"/>
      <c r="TQF616" s="175"/>
      <c r="TQG616" s="175"/>
      <c r="TQH616" s="175"/>
      <c r="TQI616" s="175"/>
      <c r="TQJ616" s="175"/>
      <c r="TQK616" s="175"/>
      <c r="TQL616" s="175"/>
      <c r="TQM616" s="175"/>
      <c r="TQN616" s="175"/>
      <c r="TQO616" s="175"/>
      <c r="TQP616" s="175"/>
      <c r="TQQ616" s="175"/>
      <c r="TQR616" s="175"/>
      <c r="TQS616" s="175"/>
      <c r="TQT616" s="175"/>
      <c r="TQU616" s="175"/>
      <c r="TQV616" s="175"/>
      <c r="TQW616" s="175"/>
      <c r="TQX616" s="175"/>
      <c r="TQY616" s="175"/>
      <c r="TQZ616" s="175"/>
      <c r="TRA616" s="175"/>
      <c r="TRB616" s="175"/>
      <c r="TRC616" s="175"/>
      <c r="TRD616" s="175"/>
      <c r="TRE616" s="175"/>
      <c r="TRF616" s="175"/>
      <c r="TRG616" s="175"/>
      <c r="TRH616" s="175"/>
      <c r="TRI616" s="175"/>
      <c r="TRJ616" s="175"/>
      <c r="TRK616" s="175"/>
      <c r="TRL616" s="175"/>
      <c r="TRM616" s="175"/>
      <c r="TRN616" s="175"/>
      <c r="TRO616" s="175"/>
      <c r="TRP616" s="175"/>
      <c r="TRQ616" s="175"/>
      <c r="TRR616" s="175"/>
      <c r="TRS616" s="175"/>
      <c r="TRT616" s="175"/>
      <c r="TRU616" s="175"/>
      <c r="TRV616" s="175"/>
      <c r="TRW616" s="175"/>
      <c r="TRX616" s="175"/>
      <c r="TRY616" s="175"/>
      <c r="TRZ616" s="175"/>
      <c r="TSA616" s="175"/>
      <c r="TSB616" s="175"/>
      <c r="TSC616" s="175"/>
      <c r="TSD616" s="175"/>
      <c r="TSE616" s="175"/>
      <c r="TSF616" s="175"/>
      <c r="TSG616" s="175"/>
      <c r="TSH616" s="175"/>
      <c r="TSI616" s="175"/>
      <c r="TSJ616" s="175"/>
      <c r="TSK616" s="175"/>
      <c r="TSL616" s="175"/>
      <c r="TSM616" s="175"/>
      <c r="TSN616" s="175"/>
      <c r="TSO616" s="175"/>
      <c r="TSP616" s="175"/>
      <c r="TSQ616" s="175"/>
      <c r="TSR616" s="175"/>
      <c r="TSS616" s="175"/>
      <c r="TST616" s="175"/>
      <c r="TSU616" s="175"/>
      <c r="TSV616" s="175"/>
      <c r="TSW616" s="175"/>
      <c r="TSX616" s="175"/>
      <c r="TSY616" s="175"/>
      <c r="TSZ616" s="175"/>
      <c r="TTA616" s="175"/>
      <c r="TTB616" s="175"/>
      <c r="TTC616" s="175"/>
      <c r="TTD616" s="175"/>
      <c r="TTE616" s="175"/>
      <c r="TTF616" s="175"/>
      <c r="TTG616" s="175"/>
      <c r="TTH616" s="175"/>
      <c r="TTI616" s="175"/>
      <c r="TTJ616" s="175"/>
      <c r="TTK616" s="175"/>
      <c r="TTL616" s="175"/>
      <c r="TTM616" s="175"/>
      <c r="TTN616" s="175"/>
      <c r="TTO616" s="175"/>
      <c r="TTP616" s="175"/>
      <c r="TTQ616" s="175"/>
      <c r="TTR616" s="175"/>
      <c r="TTS616" s="175"/>
      <c r="TTT616" s="175"/>
      <c r="TTU616" s="175"/>
      <c r="TTV616" s="175"/>
      <c r="TTW616" s="175"/>
      <c r="TTX616" s="175"/>
      <c r="TTY616" s="175"/>
      <c r="TTZ616" s="175"/>
      <c r="TUA616" s="175"/>
      <c r="TUB616" s="175"/>
      <c r="TUC616" s="175"/>
      <c r="TUD616" s="175"/>
      <c r="TUE616" s="175"/>
      <c r="TUF616" s="175"/>
      <c r="TUG616" s="175"/>
      <c r="TUH616" s="175"/>
      <c r="TUI616" s="175"/>
      <c r="TUJ616" s="175"/>
      <c r="TUK616" s="175"/>
      <c r="TUL616" s="175"/>
      <c r="TUM616" s="175"/>
      <c r="TUN616" s="175"/>
      <c r="TUO616" s="175"/>
      <c r="TUP616" s="175"/>
      <c r="TUQ616" s="175"/>
      <c r="TUR616" s="175"/>
      <c r="TUS616" s="175"/>
      <c r="TUT616" s="175"/>
      <c r="TUU616" s="175"/>
      <c r="TUV616" s="175"/>
      <c r="TUW616" s="175"/>
      <c r="TUX616" s="175"/>
      <c r="TUY616" s="175"/>
      <c r="TUZ616" s="175"/>
      <c r="TVA616" s="175"/>
      <c r="TVB616" s="175"/>
      <c r="TVC616" s="175"/>
      <c r="TVD616" s="175"/>
      <c r="TVE616" s="175"/>
      <c r="TVF616" s="175"/>
      <c r="TVG616" s="175"/>
      <c r="TVH616" s="175"/>
      <c r="TVI616" s="175"/>
      <c r="TVJ616" s="175"/>
      <c r="TVK616" s="175"/>
      <c r="TVL616" s="175"/>
      <c r="TVM616" s="175"/>
      <c r="TVN616" s="175"/>
      <c r="TVO616" s="175"/>
      <c r="TVP616" s="175"/>
      <c r="TVQ616" s="175"/>
      <c r="TVR616" s="175"/>
      <c r="TVS616" s="175"/>
      <c r="TVT616" s="175"/>
      <c r="TVU616" s="175"/>
      <c r="TVV616" s="175"/>
      <c r="TVW616" s="175"/>
      <c r="TVX616" s="175"/>
      <c r="TVY616" s="175"/>
      <c r="TVZ616" s="175"/>
      <c r="TWA616" s="175"/>
      <c r="TWB616" s="175"/>
      <c r="TWC616" s="175"/>
      <c r="TWD616" s="175"/>
      <c r="TWE616" s="175"/>
      <c r="TWF616" s="175"/>
      <c r="TWG616" s="175"/>
      <c r="TWH616" s="175"/>
      <c r="TWI616" s="175"/>
      <c r="TWJ616" s="175"/>
      <c r="TWK616" s="175"/>
      <c r="TWL616" s="175"/>
      <c r="TWM616" s="175"/>
      <c r="TWN616" s="175"/>
      <c r="TWO616" s="175"/>
      <c r="TWP616" s="175"/>
      <c r="TWQ616" s="175"/>
      <c r="TWR616" s="175"/>
      <c r="TWS616" s="175"/>
      <c r="TWT616" s="175"/>
      <c r="TWU616" s="175"/>
      <c r="TWV616" s="175"/>
      <c r="TWW616" s="175"/>
      <c r="TWX616" s="175"/>
      <c r="TWY616" s="175"/>
      <c r="TWZ616" s="175"/>
      <c r="TXA616" s="175"/>
      <c r="TXB616" s="175"/>
      <c r="TXC616" s="175"/>
      <c r="TXD616" s="175"/>
      <c r="TXE616" s="175"/>
      <c r="TXF616" s="175"/>
      <c r="TXG616" s="175"/>
      <c r="TXH616" s="175"/>
      <c r="TXI616" s="175"/>
      <c r="TXJ616" s="175"/>
      <c r="TXK616" s="175"/>
      <c r="TXL616" s="175"/>
      <c r="TXM616" s="175"/>
      <c r="TXN616" s="175"/>
      <c r="TXO616" s="175"/>
      <c r="TXP616" s="175"/>
      <c r="TXQ616" s="175"/>
      <c r="TXR616" s="175"/>
      <c r="TXS616" s="175"/>
      <c r="TXT616" s="175"/>
      <c r="TXU616" s="175"/>
      <c r="TXV616" s="175"/>
      <c r="TXW616" s="175"/>
      <c r="TXX616" s="175"/>
      <c r="TXY616" s="175"/>
      <c r="TXZ616" s="175"/>
      <c r="TYA616" s="175"/>
      <c r="TYB616" s="175"/>
      <c r="TYC616" s="175"/>
      <c r="TYD616" s="175"/>
      <c r="TYE616" s="175"/>
      <c r="TYF616" s="175"/>
      <c r="TYG616" s="175"/>
      <c r="TYH616" s="175"/>
      <c r="TYI616" s="175"/>
      <c r="TYJ616" s="175"/>
      <c r="TYK616" s="175"/>
      <c r="TYL616" s="175"/>
      <c r="TYM616" s="175"/>
      <c r="TYN616" s="175"/>
      <c r="TYO616" s="175"/>
      <c r="TYP616" s="175"/>
      <c r="TYQ616" s="175"/>
      <c r="TYR616" s="175"/>
      <c r="TYS616" s="175"/>
      <c r="TYT616" s="175"/>
      <c r="TYU616" s="175"/>
      <c r="TYV616" s="175"/>
      <c r="TYW616" s="175"/>
      <c r="TYX616" s="175"/>
      <c r="TYY616" s="175"/>
      <c r="TYZ616" s="175"/>
      <c r="TZA616" s="175"/>
      <c r="TZB616" s="175"/>
      <c r="TZC616" s="175"/>
      <c r="TZD616" s="175"/>
      <c r="TZE616" s="175"/>
      <c r="TZF616" s="175"/>
      <c r="TZG616" s="175"/>
      <c r="TZH616" s="175"/>
      <c r="TZI616" s="175"/>
      <c r="TZJ616" s="175"/>
      <c r="TZK616" s="175"/>
      <c r="TZL616" s="175"/>
      <c r="TZM616" s="175"/>
      <c r="TZN616" s="175"/>
      <c r="TZO616" s="175"/>
      <c r="TZP616" s="175"/>
      <c r="TZQ616" s="175"/>
      <c r="TZR616" s="175"/>
      <c r="TZS616" s="175"/>
      <c r="TZT616" s="175"/>
      <c r="TZU616" s="175"/>
      <c r="TZV616" s="175"/>
      <c r="TZW616" s="175"/>
      <c r="TZX616" s="175"/>
      <c r="TZY616" s="175"/>
      <c r="TZZ616" s="175"/>
      <c r="UAA616" s="175"/>
      <c r="UAB616" s="175"/>
      <c r="UAC616" s="175"/>
      <c r="UAD616" s="175"/>
      <c r="UAE616" s="175"/>
      <c r="UAF616" s="175"/>
      <c r="UAG616" s="175"/>
      <c r="UAH616" s="175"/>
      <c r="UAI616" s="175"/>
      <c r="UAJ616" s="175"/>
      <c r="UAK616" s="175"/>
      <c r="UAL616" s="175"/>
      <c r="UAM616" s="175"/>
      <c r="UAN616" s="175"/>
      <c r="UAO616" s="175"/>
      <c r="UAP616" s="175"/>
      <c r="UAQ616" s="175"/>
      <c r="UAR616" s="175"/>
      <c r="UAS616" s="175"/>
      <c r="UAT616" s="175"/>
      <c r="UAU616" s="175"/>
      <c r="UAV616" s="175"/>
      <c r="UAW616" s="175"/>
      <c r="UAX616" s="175"/>
      <c r="UAY616" s="175"/>
      <c r="UAZ616" s="175"/>
      <c r="UBA616" s="175"/>
      <c r="UBB616" s="175"/>
      <c r="UBC616" s="175"/>
      <c r="UBD616" s="175"/>
      <c r="UBE616" s="175"/>
      <c r="UBF616" s="175"/>
      <c r="UBG616" s="175"/>
      <c r="UBH616" s="175"/>
      <c r="UBI616" s="175"/>
      <c r="UBJ616" s="175"/>
      <c r="UBK616" s="175"/>
      <c r="UBL616" s="175"/>
      <c r="UBM616" s="175"/>
      <c r="UBN616" s="175"/>
      <c r="UBO616" s="175"/>
      <c r="UBP616" s="175"/>
      <c r="UBQ616" s="175"/>
      <c r="UBR616" s="175"/>
      <c r="UBS616" s="175"/>
      <c r="UBT616" s="175"/>
      <c r="UBU616" s="175"/>
      <c r="UBV616" s="175"/>
      <c r="UBW616" s="175"/>
      <c r="UBX616" s="175"/>
      <c r="UBY616" s="175"/>
      <c r="UBZ616" s="175"/>
      <c r="UCA616" s="175"/>
      <c r="UCB616" s="175"/>
      <c r="UCC616" s="175"/>
      <c r="UCD616" s="175"/>
      <c r="UCE616" s="175"/>
      <c r="UCF616" s="175"/>
      <c r="UCG616" s="175"/>
      <c r="UCH616" s="175"/>
      <c r="UCI616" s="175"/>
      <c r="UCJ616" s="175"/>
      <c r="UCK616" s="175"/>
      <c r="UCL616" s="175"/>
      <c r="UCM616" s="175"/>
      <c r="UCN616" s="175"/>
      <c r="UCO616" s="175"/>
      <c r="UCP616" s="175"/>
      <c r="UCQ616" s="175"/>
      <c r="UCR616" s="175"/>
      <c r="UCS616" s="175"/>
      <c r="UCT616" s="175"/>
      <c r="UCU616" s="175"/>
      <c r="UCV616" s="175"/>
      <c r="UCW616" s="175"/>
      <c r="UCX616" s="175"/>
      <c r="UCY616" s="175"/>
      <c r="UCZ616" s="175"/>
      <c r="UDA616" s="175"/>
      <c r="UDB616" s="175"/>
      <c r="UDC616" s="175"/>
      <c r="UDD616" s="175"/>
      <c r="UDE616" s="175"/>
      <c r="UDF616" s="175"/>
      <c r="UDG616" s="175"/>
      <c r="UDH616" s="175"/>
      <c r="UDI616" s="175"/>
      <c r="UDJ616" s="175"/>
      <c r="UDK616" s="175"/>
      <c r="UDL616" s="175"/>
      <c r="UDM616" s="175"/>
      <c r="UDN616" s="175"/>
      <c r="UDO616" s="175"/>
      <c r="UDP616" s="175"/>
      <c r="UDQ616" s="175"/>
      <c r="UDR616" s="175"/>
      <c r="UDS616" s="175"/>
      <c r="UDT616" s="175"/>
      <c r="UDU616" s="175"/>
      <c r="UDV616" s="175"/>
      <c r="UDW616" s="175"/>
      <c r="UDX616" s="175"/>
      <c r="UDY616" s="175"/>
      <c r="UDZ616" s="175"/>
      <c r="UEA616" s="175"/>
      <c r="UEB616" s="175"/>
      <c r="UEC616" s="175"/>
      <c r="UED616" s="175"/>
      <c r="UEE616" s="175"/>
      <c r="UEF616" s="175"/>
      <c r="UEG616" s="175"/>
      <c r="UEH616" s="175"/>
      <c r="UEI616" s="175"/>
      <c r="UEJ616" s="175"/>
      <c r="UEK616" s="175"/>
      <c r="UEL616" s="175"/>
      <c r="UEM616" s="175"/>
      <c r="UEN616" s="175"/>
      <c r="UEO616" s="175"/>
      <c r="UEP616" s="175"/>
      <c r="UEQ616" s="175"/>
      <c r="UER616" s="175"/>
      <c r="UES616" s="175"/>
      <c r="UET616" s="175"/>
      <c r="UEU616" s="175"/>
      <c r="UEV616" s="175"/>
      <c r="UEW616" s="175"/>
      <c r="UEX616" s="175"/>
      <c r="UEY616" s="175"/>
      <c r="UEZ616" s="175"/>
      <c r="UFA616" s="175"/>
      <c r="UFB616" s="175"/>
      <c r="UFC616" s="175"/>
      <c r="UFD616" s="175"/>
      <c r="UFE616" s="175"/>
      <c r="UFF616" s="175"/>
      <c r="UFG616" s="175"/>
      <c r="UFH616" s="175"/>
      <c r="UFI616" s="175"/>
      <c r="UFJ616" s="175"/>
      <c r="UFK616" s="175"/>
      <c r="UFL616" s="175"/>
      <c r="UFM616" s="175"/>
      <c r="UFN616" s="175"/>
      <c r="UFO616" s="175"/>
      <c r="UFP616" s="175"/>
      <c r="UFQ616" s="175"/>
      <c r="UFR616" s="175"/>
      <c r="UFS616" s="175"/>
      <c r="UFT616" s="175"/>
      <c r="UFU616" s="175"/>
      <c r="UFV616" s="175"/>
      <c r="UFW616" s="175"/>
      <c r="UFX616" s="175"/>
      <c r="UFY616" s="175"/>
      <c r="UFZ616" s="175"/>
      <c r="UGA616" s="175"/>
      <c r="UGB616" s="175"/>
      <c r="UGC616" s="175"/>
      <c r="UGD616" s="175"/>
      <c r="UGE616" s="175"/>
      <c r="UGF616" s="175"/>
      <c r="UGG616" s="175"/>
      <c r="UGH616" s="175"/>
      <c r="UGI616" s="175"/>
      <c r="UGJ616" s="175"/>
      <c r="UGK616" s="175"/>
      <c r="UGL616" s="175"/>
      <c r="UGM616" s="175"/>
      <c r="UGN616" s="175"/>
      <c r="UGO616" s="175"/>
      <c r="UGP616" s="175"/>
      <c r="UGQ616" s="175"/>
      <c r="UGR616" s="175"/>
      <c r="UGS616" s="175"/>
      <c r="UGT616" s="175"/>
      <c r="UGU616" s="175"/>
      <c r="UGV616" s="175"/>
      <c r="UGW616" s="175"/>
      <c r="UGX616" s="175"/>
      <c r="UGY616" s="175"/>
      <c r="UGZ616" s="175"/>
      <c r="UHA616" s="175"/>
      <c r="UHB616" s="175"/>
      <c r="UHC616" s="175"/>
      <c r="UHD616" s="175"/>
      <c r="UHE616" s="175"/>
      <c r="UHF616" s="175"/>
      <c r="UHG616" s="175"/>
      <c r="UHH616" s="175"/>
      <c r="UHI616" s="175"/>
      <c r="UHJ616" s="175"/>
      <c r="UHK616" s="175"/>
      <c r="UHL616" s="175"/>
      <c r="UHM616" s="175"/>
      <c r="UHN616" s="175"/>
      <c r="UHO616" s="175"/>
      <c r="UHP616" s="175"/>
      <c r="UHQ616" s="175"/>
      <c r="UHR616" s="175"/>
      <c r="UHS616" s="175"/>
      <c r="UHT616" s="175"/>
      <c r="UHU616" s="175"/>
      <c r="UHV616" s="175"/>
      <c r="UHW616" s="175"/>
      <c r="UHX616" s="175"/>
      <c r="UHY616" s="175"/>
      <c r="UHZ616" s="175"/>
      <c r="UIA616" s="175"/>
      <c r="UIB616" s="175"/>
      <c r="UIC616" s="175"/>
      <c r="UID616" s="175"/>
      <c r="UIE616" s="175"/>
      <c r="UIF616" s="175"/>
      <c r="UIG616" s="175"/>
      <c r="UIH616" s="175"/>
      <c r="UII616" s="175"/>
      <c r="UIJ616" s="175"/>
      <c r="UIK616" s="175"/>
      <c r="UIL616" s="175"/>
      <c r="UIM616" s="175"/>
      <c r="UIN616" s="175"/>
      <c r="UIO616" s="175"/>
      <c r="UIP616" s="175"/>
      <c r="UIQ616" s="175"/>
      <c r="UIR616" s="175"/>
      <c r="UIS616" s="175"/>
      <c r="UIT616" s="175"/>
      <c r="UIU616" s="175"/>
      <c r="UIV616" s="175"/>
      <c r="UIW616" s="175"/>
      <c r="UIX616" s="175"/>
      <c r="UIY616" s="175"/>
      <c r="UIZ616" s="175"/>
      <c r="UJA616" s="175"/>
      <c r="UJB616" s="175"/>
      <c r="UJC616" s="175"/>
      <c r="UJD616" s="175"/>
      <c r="UJE616" s="175"/>
      <c r="UJF616" s="175"/>
      <c r="UJG616" s="175"/>
      <c r="UJH616" s="175"/>
      <c r="UJI616" s="175"/>
      <c r="UJJ616" s="175"/>
      <c r="UJK616" s="175"/>
      <c r="UJL616" s="175"/>
      <c r="UJM616" s="175"/>
      <c r="UJN616" s="175"/>
      <c r="UJO616" s="175"/>
      <c r="UJP616" s="175"/>
      <c r="UJQ616" s="175"/>
      <c r="UJR616" s="175"/>
      <c r="UJS616" s="175"/>
      <c r="UJT616" s="175"/>
      <c r="UJU616" s="175"/>
      <c r="UJV616" s="175"/>
      <c r="UJW616" s="175"/>
      <c r="UJX616" s="175"/>
      <c r="UJY616" s="175"/>
      <c r="UJZ616" s="175"/>
      <c r="UKA616" s="175"/>
      <c r="UKB616" s="175"/>
      <c r="UKC616" s="175"/>
      <c r="UKD616" s="175"/>
      <c r="UKE616" s="175"/>
      <c r="UKF616" s="175"/>
      <c r="UKG616" s="175"/>
      <c r="UKH616" s="175"/>
      <c r="UKI616" s="175"/>
      <c r="UKJ616" s="175"/>
      <c r="UKK616" s="175"/>
      <c r="UKL616" s="175"/>
      <c r="UKM616" s="175"/>
      <c r="UKN616" s="175"/>
      <c r="UKO616" s="175"/>
      <c r="UKP616" s="175"/>
      <c r="UKQ616" s="175"/>
      <c r="UKR616" s="175"/>
      <c r="UKS616" s="175"/>
      <c r="UKT616" s="175"/>
      <c r="UKU616" s="175"/>
      <c r="UKV616" s="175"/>
      <c r="UKW616" s="175"/>
      <c r="UKX616" s="175"/>
      <c r="UKY616" s="175"/>
      <c r="UKZ616" s="175"/>
      <c r="ULA616" s="175"/>
      <c r="ULB616" s="175"/>
      <c r="ULC616" s="175"/>
      <c r="ULD616" s="175"/>
      <c r="ULE616" s="175"/>
      <c r="ULF616" s="175"/>
      <c r="ULG616" s="175"/>
      <c r="ULH616" s="175"/>
      <c r="ULI616" s="175"/>
      <c r="ULJ616" s="175"/>
      <c r="ULK616" s="175"/>
      <c r="ULL616" s="175"/>
      <c r="ULM616" s="175"/>
      <c r="ULN616" s="175"/>
      <c r="ULO616" s="175"/>
      <c r="ULP616" s="175"/>
      <c r="ULQ616" s="175"/>
      <c r="ULR616" s="175"/>
      <c r="ULS616" s="175"/>
      <c r="ULT616" s="175"/>
      <c r="ULU616" s="175"/>
      <c r="ULV616" s="175"/>
      <c r="ULW616" s="175"/>
      <c r="ULX616" s="175"/>
      <c r="ULY616" s="175"/>
      <c r="ULZ616" s="175"/>
      <c r="UMA616" s="175"/>
      <c r="UMB616" s="175"/>
      <c r="UMC616" s="175"/>
      <c r="UMD616" s="175"/>
      <c r="UME616" s="175"/>
      <c r="UMF616" s="175"/>
      <c r="UMG616" s="175"/>
      <c r="UMH616" s="175"/>
      <c r="UMI616" s="175"/>
      <c r="UMJ616" s="175"/>
      <c r="UMK616" s="175"/>
      <c r="UML616" s="175"/>
      <c r="UMM616" s="175"/>
      <c r="UMN616" s="175"/>
      <c r="UMO616" s="175"/>
      <c r="UMP616" s="175"/>
      <c r="UMQ616" s="175"/>
      <c r="UMR616" s="175"/>
      <c r="UMS616" s="175"/>
      <c r="UMT616" s="175"/>
      <c r="UMU616" s="175"/>
      <c r="UMV616" s="175"/>
      <c r="UMW616" s="175"/>
      <c r="UMX616" s="175"/>
      <c r="UMY616" s="175"/>
      <c r="UMZ616" s="175"/>
      <c r="UNA616" s="175"/>
      <c r="UNB616" s="175"/>
      <c r="UNC616" s="175"/>
      <c r="UND616" s="175"/>
      <c r="UNE616" s="175"/>
      <c r="UNF616" s="175"/>
      <c r="UNG616" s="175"/>
      <c r="UNH616" s="175"/>
      <c r="UNI616" s="175"/>
      <c r="UNJ616" s="175"/>
      <c r="UNK616" s="175"/>
      <c r="UNL616" s="175"/>
      <c r="UNM616" s="175"/>
      <c r="UNN616" s="175"/>
      <c r="UNO616" s="175"/>
      <c r="UNP616" s="175"/>
      <c r="UNQ616" s="175"/>
      <c r="UNR616" s="175"/>
      <c r="UNS616" s="175"/>
      <c r="UNT616" s="175"/>
      <c r="UNU616" s="175"/>
      <c r="UNV616" s="175"/>
      <c r="UNW616" s="175"/>
      <c r="UNX616" s="175"/>
      <c r="UNY616" s="175"/>
      <c r="UNZ616" s="175"/>
      <c r="UOA616" s="175"/>
      <c r="UOB616" s="175"/>
      <c r="UOC616" s="175"/>
      <c r="UOD616" s="175"/>
      <c r="UOE616" s="175"/>
      <c r="UOF616" s="175"/>
      <c r="UOG616" s="175"/>
      <c r="UOH616" s="175"/>
      <c r="UOI616" s="175"/>
      <c r="UOJ616" s="175"/>
      <c r="UOK616" s="175"/>
      <c r="UOL616" s="175"/>
      <c r="UOM616" s="175"/>
      <c r="UON616" s="175"/>
      <c r="UOO616" s="175"/>
      <c r="UOP616" s="175"/>
      <c r="UOQ616" s="175"/>
      <c r="UOR616" s="175"/>
      <c r="UOS616" s="175"/>
      <c r="UOT616" s="175"/>
      <c r="UOU616" s="175"/>
      <c r="UOV616" s="175"/>
      <c r="UOW616" s="175"/>
      <c r="UOX616" s="175"/>
      <c r="UOY616" s="175"/>
      <c r="UOZ616" s="175"/>
      <c r="UPA616" s="175"/>
      <c r="UPB616" s="175"/>
      <c r="UPC616" s="175"/>
      <c r="UPD616" s="175"/>
      <c r="UPE616" s="175"/>
      <c r="UPF616" s="175"/>
      <c r="UPG616" s="175"/>
      <c r="UPH616" s="175"/>
      <c r="UPI616" s="175"/>
      <c r="UPJ616" s="175"/>
      <c r="UPK616" s="175"/>
      <c r="UPL616" s="175"/>
      <c r="UPM616" s="175"/>
      <c r="UPN616" s="175"/>
      <c r="UPO616" s="175"/>
      <c r="UPP616" s="175"/>
      <c r="UPQ616" s="175"/>
      <c r="UPR616" s="175"/>
      <c r="UPS616" s="175"/>
      <c r="UPT616" s="175"/>
      <c r="UPU616" s="175"/>
      <c r="UPV616" s="175"/>
      <c r="UPW616" s="175"/>
      <c r="UPX616" s="175"/>
      <c r="UPY616" s="175"/>
      <c r="UPZ616" s="175"/>
      <c r="UQA616" s="175"/>
      <c r="UQB616" s="175"/>
      <c r="UQC616" s="175"/>
      <c r="UQD616" s="175"/>
      <c r="UQE616" s="175"/>
      <c r="UQF616" s="175"/>
      <c r="UQG616" s="175"/>
      <c r="UQH616" s="175"/>
      <c r="UQI616" s="175"/>
      <c r="UQJ616" s="175"/>
      <c r="UQK616" s="175"/>
      <c r="UQL616" s="175"/>
      <c r="UQM616" s="175"/>
      <c r="UQN616" s="175"/>
      <c r="UQO616" s="175"/>
      <c r="UQP616" s="175"/>
      <c r="UQQ616" s="175"/>
      <c r="UQR616" s="175"/>
      <c r="UQS616" s="175"/>
      <c r="UQT616" s="175"/>
      <c r="UQU616" s="175"/>
      <c r="UQV616" s="175"/>
      <c r="UQW616" s="175"/>
      <c r="UQX616" s="175"/>
      <c r="UQY616" s="175"/>
      <c r="UQZ616" s="175"/>
      <c r="URA616" s="175"/>
      <c r="URB616" s="175"/>
      <c r="URC616" s="175"/>
      <c r="URD616" s="175"/>
      <c r="URE616" s="175"/>
      <c r="URF616" s="175"/>
      <c r="URG616" s="175"/>
      <c r="URH616" s="175"/>
      <c r="URI616" s="175"/>
      <c r="URJ616" s="175"/>
      <c r="URK616" s="175"/>
      <c r="URL616" s="175"/>
      <c r="URM616" s="175"/>
      <c r="URN616" s="175"/>
      <c r="URO616" s="175"/>
      <c r="URP616" s="175"/>
      <c r="URQ616" s="175"/>
      <c r="URR616" s="175"/>
      <c r="URS616" s="175"/>
      <c r="URT616" s="175"/>
      <c r="URU616" s="175"/>
      <c r="URV616" s="175"/>
      <c r="URW616" s="175"/>
      <c r="URX616" s="175"/>
      <c r="URY616" s="175"/>
      <c r="URZ616" s="175"/>
      <c r="USA616" s="175"/>
      <c r="USB616" s="175"/>
      <c r="USC616" s="175"/>
      <c r="USD616" s="175"/>
      <c r="USE616" s="175"/>
      <c r="USF616" s="175"/>
      <c r="USG616" s="175"/>
      <c r="USH616" s="175"/>
      <c r="USI616" s="175"/>
      <c r="USJ616" s="175"/>
      <c r="USK616" s="175"/>
      <c r="USL616" s="175"/>
      <c r="USM616" s="175"/>
      <c r="USN616" s="175"/>
      <c r="USO616" s="175"/>
      <c r="USP616" s="175"/>
      <c r="USQ616" s="175"/>
      <c r="USR616" s="175"/>
      <c r="USS616" s="175"/>
      <c r="UST616" s="175"/>
      <c r="USU616" s="175"/>
      <c r="USV616" s="175"/>
      <c r="USW616" s="175"/>
      <c r="USX616" s="175"/>
      <c r="USY616" s="175"/>
      <c r="USZ616" s="175"/>
      <c r="UTA616" s="175"/>
      <c r="UTB616" s="175"/>
      <c r="UTC616" s="175"/>
      <c r="UTD616" s="175"/>
      <c r="UTE616" s="175"/>
      <c r="UTF616" s="175"/>
      <c r="UTG616" s="175"/>
      <c r="UTH616" s="175"/>
      <c r="UTI616" s="175"/>
      <c r="UTJ616" s="175"/>
      <c r="UTK616" s="175"/>
      <c r="UTL616" s="175"/>
      <c r="UTM616" s="175"/>
      <c r="UTN616" s="175"/>
      <c r="UTO616" s="175"/>
      <c r="UTP616" s="175"/>
      <c r="UTQ616" s="175"/>
      <c r="UTR616" s="175"/>
      <c r="UTS616" s="175"/>
      <c r="UTT616" s="175"/>
      <c r="UTU616" s="175"/>
      <c r="UTV616" s="175"/>
      <c r="UTW616" s="175"/>
      <c r="UTX616" s="175"/>
      <c r="UTY616" s="175"/>
      <c r="UTZ616" s="175"/>
      <c r="UUA616" s="175"/>
      <c r="UUB616" s="175"/>
      <c r="UUC616" s="175"/>
      <c r="UUD616" s="175"/>
      <c r="UUE616" s="175"/>
      <c r="UUF616" s="175"/>
      <c r="UUG616" s="175"/>
      <c r="UUH616" s="175"/>
      <c r="UUI616" s="175"/>
      <c r="UUJ616" s="175"/>
      <c r="UUK616" s="175"/>
      <c r="UUL616" s="175"/>
      <c r="UUM616" s="175"/>
      <c r="UUN616" s="175"/>
      <c r="UUO616" s="175"/>
      <c r="UUP616" s="175"/>
      <c r="UUQ616" s="175"/>
      <c r="UUR616" s="175"/>
      <c r="UUS616" s="175"/>
      <c r="UUT616" s="175"/>
      <c r="UUU616" s="175"/>
      <c r="UUV616" s="175"/>
      <c r="UUW616" s="175"/>
      <c r="UUX616" s="175"/>
      <c r="UUY616" s="175"/>
      <c r="UUZ616" s="175"/>
      <c r="UVA616" s="175"/>
      <c r="UVB616" s="175"/>
      <c r="UVC616" s="175"/>
      <c r="UVD616" s="175"/>
      <c r="UVE616" s="175"/>
      <c r="UVF616" s="175"/>
      <c r="UVG616" s="175"/>
      <c r="UVH616" s="175"/>
      <c r="UVI616" s="175"/>
      <c r="UVJ616" s="175"/>
      <c r="UVK616" s="175"/>
      <c r="UVL616" s="175"/>
      <c r="UVM616" s="175"/>
      <c r="UVN616" s="175"/>
      <c r="UVO616" s="175"/>
      <c r="UVP616" s="175"/>
      <c r="UVQ616" s="175"/>
      <c r="UVR616" s="175"/>
      <c r="UVS616" s="175"/>
      <c r="UVT616" s="175"/>
      <c r="UVU616" s="175"/>
      <c r="UVV616" s="175"/>
      <c r="UVW616" s="175"/>
      <c r="UVX616" s="175"/>
      <c r="UVY616" s="175"/>
      <c r="UVZ616" s="175"/>
      <c r="UWA616" s="175"/>
      <c r="UWB616" s="175"/>
      <c r="UWC616" s="175"/>
      <c r="UWD616" s="175"/>
      <c r="UWE616" s="175"/>
      <c r="UWF616" s="175"/>
      <c r="UWG616" s="175"/>
      <c r="UWH616" s="175"/>
      <c r="UWI616" s="175"/>
      <c r="UWJ616" s="175"/>
      <c r="UWK616" s="175"/>
      <c r="UWL616" s="175"/>
      <c r="UWM616" s="175"/>
      <c r="UWN616" s="175"/>
      <c r="UWO616" s="175"/>
      <c r="UWP616" s="175"/>
      <c r="UWQ616" s="175"/>
      <c r="UWR616" s="175"/>
      <c r="UWS616" s="175"/>
      <c r="UWT616" s="175"/>
      <c r="UWU616" s="175"/>
      <c r="UWV616" s="175"/>
      <c r="UWW616" s="175"/>
      <c r="UWX616" s="175"/>
      <c r="UWY616" s="175"/>
      <c r="UWZ616" s="175"/>
      <c r="UXA616" s="175"/>
      <c r="UXB616" s="175"/>
      <c r="UXC616" s="175"/>
      <c r="UXD616" s="175"/>
      <c r="UXE616" s="175"/>
      <c r="UXF616" s="175"/>
      <c r="UXG616" s="175"/>
      <c r="UXH616" s="175"/>
      <c r="UXI616" s="175"/>
      <c r="UXJ616" s="175"/>
      <c r="UXK616" s="175"/>
      <c r="UXL616" s="175"/>
      <c r="UXM616" s="175"/>
      <c r="UXN616" s="175"/>
      <c r="UXO616" s="175"/>
      <c r="UXP616" s="175"/>
      <c r="UXQ616" s="175"/>
      <c r="UXR616" s="175"/>
      <c r="UXS616" s="175"/>
      <c r="UXT616" s="175"/>
      <c r="UXU616" s="175"/>
      <c r="UXV616" s="175"/>
      <c r="UXW616" s="175"/>
      <c r="UXX616" s="175"/>
      <c r="UXY616" s="175"/>
      <c r="UXZ616" s="175"/>
      <c r="UYA616" s="175"/>
      <c r="UYB616" s="175"/>
      <c r="UYC616" s="175"/>
      <c r="UYD616" s="175"/>
      <c r="UYE616" s="175"/>
      <c r="UYF616" s="175"/>
      <c r="UYG616" s="175"/>
      <c r="UYH616" s="175"/>
      <c r="UYI616" s="175"/>
      <c r="UYJ616" s="175"/>
      <c r="UYK616" s="175"/>
      <c r="UYL616" s="175"/>
      <c r="UYM616" s="175"/>
      <c r="UYN616" s="175"/>
      <c r="UYO616" s="175"/>
      <c r="UYP616" s="175"/>
      <c r="UYQ616" s="175"/>
      <c r="UYR616" s="175"/>
      <c r="UYS616" s="175"/>
      <c r="UYT616" s="175"/>
      <c r="UYU616" s="175"/>
      <c r="UYV616" s="175"/>
      <c r="UYW616" s="175"/>
      <c r="UYX616" s="175"/>
      <c r="UYY616" s="175"/>
      <c r="UYZ616" s="175"/>
      <c r="UZA616" s="175"/>
      <c r="UZB616" s="175"/>
      <c r="UZC616" s="175"/>
      <c r="UZD616" s="175"/>
      <c r="UZE616" s="175"/>
      <c r="UZF616" s="175"/>
      <c r="UZG616" s="175"/>
      <c r="UZH616" s="175"/>
      <c r="UZI616" s="175"/>
      <c r="UZJ616" s="175"/>
      <c r="UZK616" s="175"/>
      <c r="UZL616" s="175"/>
      <c r="UZM616" s="175"/>
      <c r="UZN616" s="175"/>
      <c r="UZO616" s="175"/>
      <c r="UZP616" s="175"/>
      <c r="UZQ616" s="175"/>
      <c r="UZR616" s="175"/>
      <c r="UZS616" s="175"/>
      <c r="UZT616" s="175"/>
      <c r="UZU616" s="175"/>
      <c r="UZV616" s="175"/>
      <c r="UZW616" s="175"/>
      <c r="UZX616" s="175"/>
      <c r="UZY616" s="175"/>
      <c r="UZZ616" s="175"/>
      <c r="VAA616" s="175"/>
      <c r="VAB616" s="175"/>
      <c r="VAC616" s="175"/>
      <c r="VAD616" s="175"/>
      <c r="VAE616" s="175"/>
      <c r="VAF616" s="175"/>
      <c r="VAG616" s="175"/>
      <c r="VAH616" s="175"/>
      <c r="VAI616" s="175"/>
      <c r="VAJ616" s="175"/>
      <c r="VAK616" s="175"/>
      <c r="VAL616" s="175"/>
      <c r="VAM616" s="175"/>
      <c r="VAN616" s="175"/>
      <c r="VAO616" s="175"/>
      <c r="VAP616" s="175"/>
      <c r="VAQ616" s="175"/>
      <c r="VAR616" s="175"/>
      <c r="VAS616" s="175"/>
      <c r="VAT616" s="175"/>
      <c r="VAU616" s="175"/>
      <c r="VAV616" s="175"/>
      <c r="VAW616" s="175"/>
      <c r="VAX616" s="175"/>
      <c r="VAY616" s="175"/>
      <c r="VAZ616" s="175"/>
      <c r="VBA616" s="175"/>
      <c r="VBB616" s="175"/>
      <c r="VBC616" s="175"/>
      <c r="VBD616" s="175"/>
      <c r="VBE616" s="175"/>
      <c r="VBF616" s="175"/>
      <c r="VBG616" s="175"/>
      <c r="VBH616" s="175"/>
      <c r="VBI616" s="175"/>
      <c r="VBJ616" s="175"/>
      <c r="VBK616" s="175"/>
      <c r="VBL616" s="175"/>
      <c r="VBM616" s="175"/>
      <c r="VBN616" s="175"/>
      <c r="VBO616" s="175"/>
      <c r="VBP616" s="175"/>
      <c r="VBQ616" s="175"/>
      <c r="VBR616" s="175"/>
      <c r="VBS616" s="175"/>
      <c r="VBT616" s="175"/>
      <c r="VBU616" s="175"/>
      <c r="VBV616" s="175"/>
      <c r="VBW616" s="175"/>
      <c r="VBX616" s="175"/>
      <c r="VBY616" s="175"/>
      <c r="VBZ616" s="175"/>
      <c r="VCA616" s="175"/>
      <c r="VCB616" s="175"/>
      <c r="VCC616" s="175"/>
      <c r="VCD616" s="175"/>
      <c r="VCE616" s="175"/>
      <c r="VCF616" s="175"/>
      <c r="VCG616" s="175"/>
      <c r="VCH616" s="175"/>
      <c r="VCI616" s="175"/>
      <c r="VCJ616" s="175"/>
      <c r="VCK616" s="175"/>
      <c r="VCL616" s="175"/>
      <c r="VCM616" s="175"/>
      <c r="VCN616" s="175"/>
      <c r="VCO616" s="175"/>
      <c r="VCP616" s="175"/>
      <c r="VCQ616" s="175"/>
      <c r="VCR616" s="175"/>
      <c r="VCS616" s="175"/>
      <c r="VCT616" s="175"/>
      <c r="VCU616" s="175"/>
      <c r="VCV616" s="175"/>
      <c r="VCW616" s="175"/>
      <c r="VCX616" s="175"/>
      <c r="VCY616" s="175"/>
      <c r="VCZ616" s="175"/>
      <c r="VDA616" s="175"/>
      <c r="VDB616" s="175"/>
      <c r="VDC616" s="175"/>
      <c r="VDD616" s="175"/>
      <c r="VDE616" s="175"/>
      <c r="VDF616" s="175"/>
      <c r="VDG616" s="175"/>
      <c r="VDH616" s="175"/>
      <c r="VDI616" s="175"/>
      <c r="VDJ616" s="175"/>
      <c r="VDK616" s="175"/>
      <c r="VDL616" s="175"/>
      <c r="VDM616" s="175"/>
      <c r="VDN616" s="175"/>
      <c r="VDO616" s="175"/>
      <c r="VDP616" s="175"/>
      <c r="VDQ616" s="175"/>
      <c r="VDR616" s="175"/>
      <c r="VDS616" s="175"/>
      <c r="VDT616" s="175"/>
      <c r="VDU616" s="175"/>
      <c r="VDV616" s="175"/>
      <c r="VDW616" s="175"/>
      <c r="VDX616" s="175"/>
      <c r="VDY616" s="175"/>
      <c r="VDZ616" s="175"/>
      <c r="VEA616" s="175"/>
      <c r="VEB616" s="175"/>
      <c r="VEC616" s="175"/>
      <c r="VED616" s="175"/>
      <c r="VEE616" s="175"/>
      <c r="VEF616" s="175"/>
      <c r="VEG616" s="175"/>
      <c r="VEH616" s="175"/>
      <c r="VEI616" s="175"/>
      <c r="VEJ616" s="175"/>
      <c r="VEK616" s="175"/>
      <c r="VEL616" s="175"/>
      <c r="VEM616" s="175"/>
      <c r="VEN616" s="175"/>
      <c r="VEO616" s="175"/>
      <c r="VEP616" s="175"/>
      <c r="VEQ616" s="175"/>
      <c r="VER616" s="175"/>
      <c r="VES616" s="175"/>
      <c r="VET616" s="175"/>
      <c r="VEU616" s="175"/>
      <c r="VEV616" s="175"/>
      <c r="VEW616" s="175"/>
      <c r="VEX616" s="175"/>
      <c r="VEY616" s="175"/>
      <c r="VEZ616" s="175"/>
      <c r="VFA616" s="175"/>
      <c r="VFB616" s="175"/>
      <c r="VFC616" s="175"/>
      <c r="VFD616" s="175"/>
      <c r="VFE616" s="175"/>
      <c r="VFF616" s="175"/>
      <c r="VFG616" s="175"/>
      <c r="VFH616" s="175"/>
      <c r="VFI616" s="175"/>
      <c r="VFJ616" s="175"/>
      <c r="VFK616" s="175"/>
      <c r="VFL616" s="175"/>
      <c r="VFM616" s="175"/>
      <c r="VFN616" s="175"/>
      <c r="VFO616" s="175"/>
      <c r="VFP616" s="175"/>
      <c r="VFQ616" s="175"/>
      <c r="VFR616" s="175"/>
      <c r="VFS616" s="175"/>
      <c r="VFT616" s="175"/>
      <c r="VFU616" s="175"/>
      <c r="VFV616" s="175"/>
      <c r="VFW616" s="175"/>
      <c r="VFX616" s="175"/>
      <c r="VFY616" s="175"/>
      <c r="VFZ616" s="175"/>
      <c r="VGA616" s="175"/>
      <c r="VGB616" s="175"/>
      <c r="VGC616" s="175"/>
      <c r="VGD616" s="175"/>
      <c r="VGE616" s="175"/>
      <c r="VGF616" s="175"/>
      <c r="VGG616" s="175"/>
      <c r="VGH616" s="175"/>
      <c r="VGI616" s="175"/>
      <c r="VGJ616" s="175"/>
      <c r="VGK616" s="175"/>
      <c r="VGL616" s="175"/>
      <c r="VGM616" s="175"/>
      <c r="VGN616" s="175"/>
      <c r="VGO616" s="175"/>
      <c r="VGP616" s="175"/>
      <c r="VGQ616" s="175"/>
      <c r="VGR616" s="175"/>
      <c r="VGS616" s="175"/>
      <c r="VGT616" s="175"/>
      <c r="VGU616" s="175"/>
      <c r="VGV616" s="175"/>
      <c r="VGW616" s="175"/>
      <c r="VGX616" s="175"/>
      <c r="VGY616" s="175"/>
      <c r="VGZ616" s="175"/>
      <c r="VHA616" s="175"/>
      <c r="VHB616" s="175"/>
      <c r="VHC616" s="175"/>
      <c r="VHD616" s="175"/>
      <c r="VHE616" s="175"/>
      <c r="VHF616" s="175"/>
      <c r="VHG616" s="175"/>
      <c r="VHH616" s="175"/>
      <c r="VHI616" s="175"/>
      <c r="VHJ616" s="175"/>
      <c r="VHK616" s="175"/>
      <c r="VHL616" s="175"/>
      <c r="VHM616" s="175"/>
      <c r="VHN616" s="175"/>
      <c r="VHO616" s="175"/>
      <c r="VHP616" s="175"/>
      <c r="VHQ616" s="175"/>
      <c r="VHR616" s="175"/>
      <c r="VHS616" s="175"/>
      <c r="VHT616" s="175"/>
      <c r="VHU616" s="175"/>
      <c r="VHV616" s="175"/>
      <c r="VHW616" s="175"/>
      <c r="VHX616" s="175"/>
      <c r="VHY616" s="175"/>
      <c r="VHZ616" s="175"/>
      <c r="VIA616" s="175"/>
      <c r="VIB616" s="175"/>
      <c r="VIC616" s="175"/>
      <c r="VID616" s="175"/>
      <c r="VIE616" s="175"/>
      <c r="VIF616" s="175"/>
      <c r="VIG616" s="175"/>
      <c r="VIH616" s="175"/>
      <c r="VII616" s="175"/>
      <c r="VIJ616" s="175"/>
      <c r="VIK616" s="175"/>
      <c r="VIL616" s="175"/>
      <c r="VIM616" s="175"/>
      <c r="VIN616" s="175"/>
      <c r="VIO616" s="175"/>
      <c r="VIP616" s="175"/>
      <c r="VIQ616" s="175"/>
      <c r="VIR616" s="175"/>
      <c r="VIS616" s="175"/>
      <c r="VIT616" s="175"/>
      <c r="VIU616" s="175"/>
      <c r="VIV616" s="175"/>
      <c r="VIW616" s="175"/>
      <c r="VIX616" s="175"/>
      <c r="VIY616" s="175"/>
      <c r="VIZ616" s="175"/>
      <c r="VJA616" s="175"/>
      <c r="VJB616" s="175"/>
      <c r="VJC616" s="175"/>
      <c r="VJD616" s="175"/>
      <c r="VJE616" s="175"/>
      <c r="VJF616" s="175"/>
      <c r="VJG616" s="175"/>
      <c r="VJH616" s="175"/>
      <c r="VJI616" s="175"/>
      <c r="VJJ616" s="175"/>
      <c r="VJK616" s="175"/>
      <c r="VJL616" s="175"/>
      <c r="VJM616" s="175"/>
      <c r="VJN616" s="175"/>
      <c r="VJO616" s="175"/>
      <c r="VJP616" s="175"/>
      <c r="VJQ616" s="175"/>
      <c r="VJR616" s="175"/>
      <c r="VJS616" s="175"/>
      <c r="VJT616" s="175"/>
      <c r="VJU616" s="175"/>
      <c r="VJV616" s="175"/>
      <c r="VJW616" s="175"/>
      <c r="VJX616" s="175"/>
      <c r="VJY616" s="175"/>
      <c r="VJZ616" s="175"/>
      <c r="VKA616" s="175"/>
      <c r="VKB616" s="175"/>
      <c r="VKC616" s="175"/>
      <c r="VKD616" s="175"/>
      <c r="VKE616" s="175"/>
      <c r="VKF616" s="175"/>
      <c r="VKG616" s="175"/>
      <c r="VKH616" s="175"/>
      <c r="VKI616" s="175"/>
      <c r="VKJ616" s="175"/>
      <c r="VKK616" s="175"/>
      <c r="VKL616" s="175"/>
      <c r="VKM616" s="175"/>
      <c r="VKN616" s="175"/>
      <c r="VKO616" s="175"/>
      <c r="VKP616" s="175"/>
      <c r="VKQ616" s="175"/>
      <c r="VKR616" s="175"/>
      <c r="VKS616" s="175"/>
      <c r="VKT616" s="175"/>
      <c r="VKU616" s="175"/>
      <c r="VKV616" s="175"/>
      <c r="VKW616" s="175"/>
      <c r="VKX616" s="175"/>
      <c r="VKY616" s="175"/>
      <c r="VKZ616" s="175"/>
      <c r="VLA616" s="175"/>
      <c r="VLB616" s="175"/>
      <c r="VLC616" s="175"/>
      <c r="VLD616" s="175"/>
      <c r="VLE616" s="175"/>
      <c r="VLF616" s="175"/>
      <c r="VLG616" s="175"/>
      <c r="VLH616" s="175"/>
      <c r="VLI616" s="175"/>
      <c r="VLJ616" s="175"/>
      <c r="VLK616" s="175"/>
      <c r="VLL616" s="175"/>
      <c r="VLM616" s="175"/>
      <c r="VLN616" s="175"/>
      <c r="VLO616" s="175"/>
      <c r="VLP616" s="175"/>
      <c r="VLQ616" s="175"/>
      <c r="VLR616" s="175"/>
      <c r="VLS616" s="175"/>
      <c r="VLT616" s="175"/>
      <c r="VLU616" s="175"/>
      <c r="VLV616" s="175"/>
      <c r="VLW616" s="175"/>
      <c r="VLX616" s="175"/>
      <c r="VLY616" s="175"/>
      <c r="VLZ616" s="175"/>
      <c r="VMA616" s="175"/>
      <c r="VMB616" s="175"/>
      <c r="VMC616" s="175"/>
      <c r="VMD616" s="175"/>
      <c r="VME616" s="175"/>
      <c r="VMF616" s="175"/>
      <c r="VMG616" s="175"/>
      <c r="VMH616" s="175"/>
      <c r="VMI616" s="175"/>
      <c r="VMJ616" s="175"/>
      <c r="VMK616" s="175"/>
      <c r="VML616" s="175"/>
      <c r="VMM616" s="175"/>
      <c r="VMN616" s="175"/>
      <c r="VMO616" s="175"/>
      <c r="VMP616" s="175"/>
      <c r="VMQ616" s="175"/>
      <c r="VMR616" s="175"/>
      <c r="VMS616" s="175"/>
      <c r="VMT616" s="175"/>
      <c r="VMU616" s="175"/>
      <c r="VMV616" s="175"/>
      <c r="VMW616" s="175"/>
      <c r="VMX616" s="175"/>
      <c r="VMY616" s="175"/>
      <c r="VMZ616" s="175"/>
      <c r="VNA616" s="175"/>
      <c r="VNB616" s="175"/>
      <c r="VNC616" s="175"/>
      <c r="VND616" s="175"/>
      <c r="VNE616" s="175"/>
      <c r="VNF616" s="175"/>
      <c r="VNG616" s="175"/>
      <c r="VNH616" s="175"/>
      <c r="VNI616" s="175"/>
      <c r="VNJ616" s="175"/>
      <c r="VNK616" s="175"/>
      <c r="VNL616" s="175"/>
      <c r="VNM616" s="175"/>
      <c r="VNN616" s="175"/>
      <c r="VNO616" s="175"/>
      <c r="VNP616" s="175"/>
      <c r="VNQ616" s="175"/>
      <c r="VNR616" s="175"/>
      <c r="VNS616" s="175"/>
      <c r="VNT616" s="175"/>
      <c r="VNU616" s="175"/>
      <c r="VNV616" s="175"/>
      <c r="VNW616" s="175"/>
      <c r="VNX616" s="175"/>
      <c r="VNY616" s="175"/>
      <c r="VNZ616" s="175"/>
      <c r="VOA616" s="175"/>
      <c r="VOB616" s="175"/>
      <c r="VOC616" s="175"/>
      <c r="VOD616" s="175"/>
      <c r="VOE616" s="175"/>
      <c r="VOF616" s="175"/>
      <c r="VOG616" s="175"/>
      <c r="VOH616" s="175"/>
      <c r="VOI616" s="175"/>
      <c r="VOJ616" s="175"/>
      <c r="VOK616" s="175"/>
      <c r="VOL616" s="175"/>
      <c r="VOM616" s="175"/>
      <c r="VON616" s="175"/>
      <c r="VOO616" s="175"/>
      <c r="VOP616" s="175"/>
      <c r="VOQ616" s="175"/>
      <c r="VOR616" s="175"/>
      <c r="VOS616" s="175"/>
      <c r="VOT616" s="175"/>
      <c r="VOU616" s="175"/>
      <c r="VOV616" s="175"/>
      <c r="VOW616" s="175"/>
      <c r="VOX616" s="175"/>
      <c r="VOY616" s="175"/>
      <c r="VOZ616" s="175"/>
      <c r="VPA616" s="175"/>
      <c r="VPB616" s="175"/>
      <c r="VPC616" s="175"/>
      <c r="VPD616" s="175"/>
      <c r="VPE616" s="175"/>
      <c r="VPF616" s="175"/>
      <c r="VPG616" s="175"/>
      <c r="VPH616" s="175"/>
      <c r="VPI616" s="175"/>
      <c r="VPJ616" s="175"/>
      <c r="VPK616" s="175"/>
      <c r="VPL616" s="175"/>
      <c r="VPM616" s="175"/>
      <c r="VPN616" s="175"/>
      <c r="VPO616" s="175"/>
      <c r="VPP616" s="175"/>
      <c r="VPQ616" s="175"/>
      <c r="VPR616" s="175"/>
      <c r="VPS616" s="175"/>
      <c r="VPT616" s="175"/>
      <c r="VPU616" s="175"/>
      <c r="VPV616" s="175"/>
      <c r="VPW616" s="175"/>
      <c r="VPX616" s="175"/>
      <c r="VPY616" s="175"/>
      <c r="VPZ616" s="175"/>
      <c r="VQA616" s="175"/>
      <c r="VQB616" s="175"/>
      <c r="VQC616" s="175"/>
      <c r="VQD616" s="175"/>
      <c r="VQE616" s="175"/>
      <c r="VQF616" s="175"/>
      <c r="VQG616" s="175"/>
      <c r="VQH616" s="175"/>
      <c r="VQI616" s="175"/>
      <c r="VQJ616" s="175"/>
      <c r="VQK616" s="175"/>
      <c r="VQL616" s="175"/>
      <c r="VQM616" s="175"/>
      <c r="VQN616" s="175"/>
      <c r="VQO616" s="175"/>
      <c r="VQP616" s="175"/>
      <c r="VQQ616" s="175"/>
      <c r="VQR616" s="175"/>
      <c r="VQS616" s="175"/>
      <c r="VQT616" s="175"/>
      <c r="VQU616" s="175"/>
      <c r="VQV616" s="175"/>
      <c r="VQW616" s="175"/>
      <c r="VQX616" s="175"/>
      <c r="VQY616" s="175"/>
      <c r="VQZ616" s="175"/>
      <c r="VRA616" s="175"/>
      <c r="VRB616" s="175"/>
      <c r="VRC616" s="175"/>
      <c r="VRD616" s="175"/>
      <c r="VRE616" s="175"/>
      <c r="VRF616" s="175"/>
      <c r="VRG616" s="175"/>
      <c r="VRH616" s="175"/>
      <c r="VRI616" s="175"/>
      <c r="VRJ616" s="175"/>
      <c r="VRK616" s="175"/>
      <c r="VRL616" s="175"/>
      <c r="VRM616" s="175"/>
      <c r="VRN616" s="175"/>
      <c r="VRO616" s="175"/>
      <c r="VRP616" s="175"/>
      <c r="VRQ616" s="175"/>
      <c r="VRR616" s="175"/>
      <c r="VRS616" s="175"/>
      <c r="VRT616" s="175"/>
      <c r="VRU616" s="175"/>
      <c r="VRV616" s="175"/>
      <c r="VRW616" s="175"/>
      <c r="VRX616" s="175"/>
      <c r="VRY616" s="175"/>
      <c r="VRZ616" s="175"/>
      <c r="VSA616" s="175"/>
      <c r="VSB616" s="175"/>
      <c r="VSC616" s="175"/>
      <c r="VSD616" s="175"/>
      <c r="VSE616" s="175"/>
      <c r="VSF616" s="175"/>
      <c r="VSG616" s="175"/>
      <c r="VSH616" s="175"/>
      <c r="VSI616" s="175"/>
      <c r="VSJ616" s="175"/>
      <c r="VSK616" s="175"/>
      <c r="VSL616" s="175"/>
      <c r="VSM616" s="175"/>
      <c r="VSN616" s="175"/>
      <c r="VSO616" s="175"/>
      <c r="VSP616" s="175"/>
      <c r="VSQ616" s="175"/>
      <c r="VSR616" s="175"/>
      <c r="VSS616" s="175"/>
      <c r="VST616" s="175"/>
      <c r="VSU616" s="175"/>
      <c r="VSV616" s="175"/>
      <c r="VSW616" s="175"/>
      <c r="VSX616" s="175"/>
      <c r="VSY616" s="175"/>
      <c r="VSZ616" s="175"/>
      <c r="VTA616" s="175"/>
      <c r="VTB616" s="175"/>
      <c r="VTC616" s="175"/>
      <c r="VTD616" s="175"/>
      <c r="VTE616" s="175"/>
      <c r="VTF616" s="175"/>
      <c r="VTG616" s="175"/>
      <c r="VTH616" s="175"/>
      <c r="VTI616" s="175"/>
      <c r="VTJ616" s="175"/>
      <c r="VTK616" s="175"/>
      <c r="VTL616" s="175"/>
      <c r="VTM616" s="175"/>
      <c r="VTN616" s="175"/>
      <c r="VTO616" s="175"/>
      <c r="VTP616" s="175"/>
      <c r="VTQ616" s="175"/>
      <c r="VTR616" s="175"/>
      <c r="VTS616" s="175"/>
      <c r="VTT616" s="175"/>
      <c r="VTU616" s="175"/>
      <c r="VTV616" s="175"/>
      <c r="VTW616" s="175"/>
      <c r="VTX616" s="175"/>
      <c r="VTY616" s="175"/>
      <c r="VTZ616" s="175"/>
      <c r="VUA616" s="175"/>
      <c r="VUB616" s="175"/>
      <c r="VUC616" s="175"/>
      <c r="VUD616" s="175"/>
      <c r="VUE616" s="175"/>
      <c r="VUF616" s="175"/>
      <c r="VUG616" s="175"/>
      <c r="VUH616" s="175"/>
      <c r="VUI616" s="175"/>
      <c r="VUJ616" s="175"/>
      <c r="VUK616" s="175"/>
      <c r="VUL616" s="175"/>
      <c r="VUM616" s="175"/>
      <c r="VUN616" s="175"/>
      <c r="VUO616" s="175"/>
      <c r="VUP616" s="175"/>
      <c r="VUQ616" s="175"/>
      <c r="VUR616" s="175"/>
      <c r="VUS616" s="175"/>
      <c r="VUT616" s="175"/>
      <c r="VUU616" s="175"/>
      <c r="VUV616" s="175"/>
      <c r="VUW616" s="175"/>
      <c r="VUX616" s="175"/>
      <c r="VUY616" s="175"/>
      <c r="VUZ616" s="175"/>
      <c r="VVA616" s="175"/>
      <c r="VVB616" s="175"/>
      <c r="VVC616" s="175"/>
      <c r="VVD616" s="175"/>
      <c r="VVE616" s="175"/>
      <c r="VVF616" s="175"/>
      <c r="VVG616" s="175"/>
      <c r="VVH616" s="175"/>
      <c r="VVI616" s="175"/>
      <c r="VVJ616" s="175"/>
      <c r="VVK616" s="175"/>
      <c r="VVL616" s="175"/>
      <c r="VVM616" s="175"/>
      <c r="VVN616" s="175"/>
      <c r="VVO616" s="175"/>
      <c r="VVP616" s="175"/>
      <c r="VVQ616" s="175"/>
      <c r="VVR616" s="175"/>
      <c r="VVS616" s="175"/>
      <c r="VVT616" s="175"/>
      <c r="VVU616" s="175"/>
      <c r="VVV616" s="175"/>
      <c r="VVW616" s="175"/>
      <c r="VVX616" s="175"/>
      <c r="VVY616" s="175"/>
      <c r="VVZ616" s="175"/>
      <c r="VWA616" s="175"/>
      <c r="VWB616" s="175"/>
      <c r="VWC616" s="175"/>
      <c r="VWD616" s="175"/>
      <c r="VWE616" s="175"/>
      <c r="VWF616" s="175"/>
      <c r="VWG616" s="175"/>
      <c r="VWH616" s="175"/>
      <c r="VWI616" s="175"/>
      <c r="VWJ616" s="175"/>
      <c r="VWK616" s="175"/>
      <c r="VWL616" s="175"/>
      <c r="VWM616" s="175"/>
      <c r="VWN616" s="175"/>
      <c r="VWO616" s="175"/>
      <c r="VWP616" s="175"/>
      <c r="VWQ616" s="175"/>
      <c r="VWR616" s="175"/>
      <c r="VWS616" s="175"/>
      <c r="VWT616" s="175"/>
      <c r="VWU616" s="175"/>
      <c r="VWV616" s="175"/>
      <c r="VWW616" s="175"/>
      <c r="VWX616" s="175"/>
      <c r="VWY616" s="175"/>
      <c r="VWZ616" s="175"/>
      <c r="VXA616" s="175"/>
      <c r="VXB616" s="175"/>
      <c r="VXC616" s="175"/>
      <c r="VXD616" s="175"/>
      <c r="VXE616" s="175"/>
      <c r="VXF616" s="175"/>
      <c r="VXG616" s="175"/>
      <c r="VXH616" s="175"/>
      <c r="VXI616" s="175"/>
      <c r="VXJ616" s="175"/>
      <c r="VXK616" s="175"/>
      <c r="VXL616" s="175"/>
      <c r="VXM616" s="175"/>
      <c r="VXN616" s="175"/>
      <c r="VXO616" s="175"/>
      <c r="VXP616" s="175"/>
      <c r="VXQ616" s="175"/>
      <c r="VXR616" s="175"/>
      <c r="VXS616" s="175"/>
      <c r="VXT616" s="175"/>
      <c r="VXU616" s="175"/>
      <c r="VXV616" s="175"/>
      <c r="VXW616" s="175"/>
      <c r="VXX616" s="175"/>
      <c r="VXY616" s="175"/>
      <c r="VXZ616" s="175"/>
      <c r="VYA616" s="175"/>
      <c r="VYB616" s="175"/>
      <c r="VYC616" s="175"/>
      <c r="VYD616" s="175"/>
      <c r="VYE616" s="175"/>
      <c r="VYF616" s="175"/>
      <c r="VYG616" s="175"/>
      <c r="VYH616" s="175"/>
      <c r="VYI616" s="175"/>
      <c r="VYJ616" s="175"/>
      <c r="VYK616" s="175"/>
      <c r="VYL616" s="175"/>
      <c r="VYM616" s="175"/>
      <c r="VYN616" s="175"/>
      <c r="VYO616" s="175"/>
      <c r="VYP616" s="175"/>
      <c r="VYQ616" s="175"/>
      <c r="VYR616" s="175"/>
      <c r="VYS616" s="175"/>
      <c r="VYT616" s="175"/>
      <c r="VYU616" s="175"/>
      <c r="VYV616" s="175"/>
      <c r="VYW616" s="175"/>
      <c r="VYX616" s="175"/>
      <c r="VYY616" s="175"/>
      <c r="VYZ616" s="175"/>
      <c r="VZA616" s="175"/>
      <c r="VZB616" s="175"/>
      <c r="VZC616" s="175"/>
      <c r="VZD616" s="175"/>
      <c r="VZE616" s="175"/>
      <c r="VZF616" s="175"/>
      <c r="VZG616" s="175"/>
      <c r="VZH616" s="175"/>
      <c r="VZI616" s="175"/>
      <c r="VZJ616" s="175"/>
      <c r="VZK616" s="175"/>
      <c r="VZL616" s="175"/>
      <c r="VZM616" s="175"/>
      <c r="VZN616" s="175"/>
      <c r="VZO616" s="175"/>
      <c r="VZP616" s="175"/>
      <c r="VZQ616" s="175"/>
      <c r="VZR616" s="175"/>
      <c r="VZS616" s="175"/>
      <c r="VZT616" s="175"/>
      <c r="VZU616" s="175"/>
      <c r="VZV616" s="175"/>
      <c r="VZW616" s="175"/>
      <c r="VZX616" s="175"/>
      <c r="VZY616" s="175"/>
      <c r="VZZ616" s="175"/>
      <c r="WAA616" s="175"/>
      <c r="WAB616" s="175"/>
      <c r="WAC616" s="175"/>
      <c r="WAD616" s="175"/>
      <c r="WAE616" s="175"/>
      <c r="WAF616" s="175"/>
      <c r="WAG616" s="175"/>
      <c r="WAH616" s="175"/>
      <c r="WAI616" s="175"/>
      <c r="WAJ616" s="175"/>
      <c r="WAK616" s="175"/>
      <c r="WAL616" s="175"/>
      <c r="WAM616" s="175"/>
      <c r="WAN616" s="175"/>
      <c r="WAO616" s="175"/>
      <c r="WAP616" s="175"/>
      <c r="WAQ616" s="175"/>
      <c r="WAR616" s="175"/>
      <c r="WAS616" s="175"/>
      <c r="WAT616" s="175"/>
      <c r="WAU616" s="175"/>
      <c r="WAV616" s="175"/>
      <c r="WAW616" s="175"/>
      <c r="WAX616" s="175"/>
      <c r="WAY616" s="175"/>
      <c r="WAZ616" s="175"/>
      <c r="WBA616" s="175"/>
      <c r="WBB616" s="175"/>
      <c r="WBC616" s="175"/>
      <c r="WBD616" s="175"/>
      <c r="WBE616" s="175"/>
      <c r="WBF616" s="175"/>
      <c r="WBG616" s="175"/>
      <c r="WBH616" s="175"/>
      <c r="WBI616" s="175"/>
      <c r="WBJ616" s="175"/>
      <c r="WBK616" s="175"/>
      <c r="WBL616" s="175"/>
      <c r="WBM616" s="175"/>
      <c r="WBN616" s="175"/>
      <c r="WBO616" s="175"/>
      <c r="WBP616" s="175"/>
      <c r="WBQ616" s="175"/>
      <c r="WBR616" s="175"/>
      <c r="WBS616" s="175"/>
      <c r="WBT616" s="175"/>
      <c r="WBU616" s="175"/>
      <c r="WBV616" s="175"/>
      <c r="WBW616" s="175"/>
      <c r="WBX616" s="175"/>
      <c r="WBY616" s="175"/>
      <c r="WBZ616" s="175"/>
      <c r="WCA616" s="175"/>
      <c r="WCB616" s="175"/>
      <c r="WCC616" s="175"/>
      <c r="WCD616" s="175"/>
      <c r="WCE616" s="175"/>
      <c r="WCF616" s="175"/>
      <c r="WCG616" s="175"/>
      <c r="WCH616" s="175"/>
      <c r="WCI616" s="175"/>
      <c r="WCJ616" s="175"/>
      <c r="WCK616" s="175"/>
      <c r="WCL616" s="175"/>
      <c r="WCM616" s="175"/>
      <c r="WCN616" s="175"/>
      <c r="WCO616" s="175"/>
      <c r="WCP616" s="175"/>
      <c r="WCQ616" s="175"/>
      <c r="WCR616" s="175"/>
      <c r="WCS616" s="175"/>
      <c r="WCT616" s="175"/>
      <c r="WCU616" s="175"/>
      <c r="WCV616" s="175"/>
      <c r="WCW616" s="175"/>
      <c r="WCX616" s="175"/>
      <c r="WCY616" s="175"/>
      <c r="WCZ616" s="175"/>
      <c r="WDA616" s="175"/>
      <c r="WDB616" s="175"/>
      <c r="WDC616" s="175"/>
      <c r="WDD616" s="175"/>
      <c r="WDE616" s="175"/>
      <c r="WDF616" s="175"/>
      <c r="WDG616" s="175"/>
      <c r="WDH616" s="175"/>
      <c r="WDI616" s="175"/>
      <c r="WDJ616" s="175"/>
      <c r="WDK616" s="175"/>
      <c r="WDL616" s="175"/>
      <c r="WDM616" s="175"/>
      <c r="WDN616" s="175"/>
      <c r="WDO616" s="175"/>
      <c r="WDP616" s="175"/>
      <c r="WDQ616" s="175"/>
      <c r="WDR616" s="175"/>
      <c r="WDS616" s="175"/>
      <c r="WDT616" s="175"/>
      <c r="WDU616" s="175"/>
      <c r="WDV616" s="175"/>
      <c r="WDW616" s="175"/>
      <c r="WDX616" s="175"/>
      <c r="WDY616" s="175"/>
      <c r="WDZ616" s="175"/>
      <c r="WEA616" s="175"/>
      <c r="WEB616" s="175"/>
      <c r="WEC616" s="175"/>
      <c r="WED616" s="175"/>
      <c r="WEE616" s="175"/>
      <c r="WEF616" s="175"/>
      <c r="WEG616" s="175"/>
      <c r="WEH616" s="175"/>
      <c r="WEI616" s="175"/>
      <c r="WEJ616" s="175"/>
      <c r="WEK616" s="175"/>
      <c r="WEL616" s="175"/>
      <c r="WEM616" s="175"/>
      <c r="WEN616" s="175"/>
      <c r="WEO616" s="175"/>
      <c r="WEP616" s="175"/>
      <c r="WEQ616" s="175"/>
      <c r="WER616" s="175"/>
      <c r="WES616" s="175"/>
      <c r="WET616" s="175"/>
      <c r="WEU616" s="175"/>
      <c r="WEV616" s="175"/>
      <c r="WEW616" s="175"/>
      <c r="WEX616" s="175"/>
      <c r="WEY616" s="175"/>
      <c r="WEZ616" s="175"/>
      <c r="WFA616" s="175"/>
      <c r="WFB616" s="175"/>
      <c r="WFC616" s="175"/>
      <c r="WFD616" s="175"/>
      <c r="WFE616" s="175"/>
      <c r="WFF616" s="175"/>
      <c r="WFG616" s="175"/>
      <c r="WFH616" s="175"/>
      <c r="WFI616" s="175"/>
      <c r="WFJ616" s="175"/>
      <c r="WFK616" s="175"/>
      <c r="WFL616" s="175"/>
      <c r="WFM616" s="175"/>
      <c r="WFN616" s="175"/>
      <c r="WFO616" s="175"/>
      <c r="WFP616" s="175"/>
      <c r="WFQ616" s="175"/>
      <c r="WFR616" s="175"/>
      <c r="WFS616" s="175"/>
      <c r="WFT616" s="175"/>
      <c r="WFU616" s="175"/>
      <c r="WFV616" s="175"/>
      <c r="WFW616" s="175"/>
      <c r="WFX616" s="175"/>
      <c r="WFY616" s="175"/>
      <c r="WFZ616" s="175"/>
      <c r="WGA616" s="175"/>
      <c r="WGB616" s="175"/>
      <c r="WGC616" s="175"/>
      <c r="WGD616" s="175"/>
      <c r="WGE616" s="175"/>
      <c r="WGF616" s="175"/>
      <c r="WGG616" s="175"/>
      <c r="WGH616" s="175"/>
      <c r="WGI616" s="175"/>
      <c r="WGJ616" s="175"/>
      <c r="WGK616" s="175"/>
      <c r="WGL616" s="175"/>
      <c r="WGM616" s="175"/>
      <c r="WGN616" s="175"/>
      <c r="WGO616" s="175"/>
      <c r="WGP616" s="175"/>
      <c r="WGQ616" s="175"/>
      <c r="WGR616" s="175"/>
      <c r="WGS616" s="175"/>
      <c r="WGT616" s="175"/>
      <c r="WGU616" s="175"/>
      <c r="WGV616" s="175"/>
      <c r="WGW616" s="175"/>
      <c r="WGX616" s="175"/>
      <c r="WGY616" s="175"/>
      <c r="WGZ616" s="175"/>
      <c r="WHA616" s="175"/>
      <c r="WHB616" s="175"/>
      <c r="WHC616" s="175"/>
      <c r="WHD616" s="175"/>
      <c r="WHE616" s="175"/>
      <c r="WHF616" s="175"/>
      <c r="WHG616" s="175"/>
      <c r="WHH616" s="175"/>
      <c r="WHI616" s="175"/>
      <c r="WHJ616" s="175"/>
      <c r="WHK616" s="175"/>
      <c r="WHL616" s="175"/>
      <c r="WHM616" s="175"/>
      <c r="WHN616" s="175"/>
      <c r="WHO616" s="175"/>
      <c r="WHP616" s="175"/>
      <c r="WHQ616" s="175"/>
      <c r="WHR616" s="175"/>
      <c r="WHS616" s="175"/>
      <c r="WHT616" s="175"/>
      <c r="WHU616" s="175"/>
      <c r="WHV616" s="175"/>
      <c r="WHW616" s="175"/>
      <c r="WHX616" s="175"/>
      <c r="WHY616" s="175"/>
      <c r="WHZ616" s="175"/>
      <c r="WIA616" s="175"/>
      <c r="WIB616" s="175"/>
      <c r="WIC616" s="175"/>
      <c r="WID616" s="175"/>
      <c r="WIE616" s="175"/>
      <c r="WIF616" s="175"/>
      <c r="WIG616" s="175"/>
      <c r="WIH616" s="175"/>
      <c r="WII616" s="175"/>
      <c r="WIJ616" s="175"/>
      <c r="WIK616" s="175"/>
      <c r="WIL616" s="175"/>
      <c r="WIM616" s="175"/>
      <c r="WIN616" s="175"/>
      <c r="WIO616" s="175"/>
      <c r="WIP616" s="175"/>
      <c r="WIQ616" s="175"/>
      <c r="WIR616" s="175"/>
      <c r="WIS616" s="175"/>
      <c r="WIT616" s="175"/>
      <c r="WIU616" s="175"/>
      <c r="WIV616" s="175"/>
      <c r="WIW616" s="175"/>
      <c r="WIX616" s="175"/>
      <c r="WIY616" s="175"/>
      <c r="WIZ616" s="175"/>
      <c r="WJA616" s="175"/>
      <c r="WJB616" s="175"/>
      <c r="WJC616" s="175"/>
      <c r="WJD616" s="175"/>
      <c r="WJE616" s="175"/>
      <c r="WJF616" s="175"/>
      <c r="WJG616" s="175"/>
      <c r="WJH616" s="175"/>
      <c r="WJI616" s="175"/>
      <c r="WJJ616" s="175"/>
      <c r="WJK616" s="175"/>
      <c r="WJL616" s="175"/>
      <c r="WJM616" s="175"/>
      <c r="WJN616" s="175"/>
      <c r="WJO616" s="175"/>
      <c r="WJP616" s="175"/>
      <c r="WJQ616" s="175"/>
      <c r="WJR616" s="175"/>
      <c r="WJS616" s="175"/>
      <c r="WJT616" s="175"/>
      <c r="WJU616" s="175"/>
      <c r="WJV616" s="175"/>
      <c r="WJW616" s="175"/>
      <c r="WJX616" s="175"/>
      <c r="WJY616" s="175"/>
      <c r="WJZ616" s="175"/>
      <c r="WKA616" s="175"/>
      <c r="WKB616" s="175"/>
      <c r="WKC616" s="175"/>
      <c r="WKD616" s="175"/>
      <c r="WKE616" s="175"/>
      <c r="WKF616" s="175"/>
      <c r="WKG616" s="175"/>
      <c r="WKH616" s="175"/>
      <c r="WKI616" s="175"/>
      <c r="WKJ616" s="175"/>
      <c r="WKK616" s="175"/>
      <c r="WKL616" s="175"/>
      <c r="WKM616" s="175"/>
      <c r="WKN616" s="175"/>
      <c r="WKO616" s="175"/>
      <c r="WKP616" s="175"/>
      <c r="WKQ616" s="175"/>
      <c r="WKR616" s="175"/>
      <c r="WKS616" s="175"/>
      <c r="WKT616" s="175"/>
      <c r="WKU616" s="175"/>
      <c r="WKV616" s="175"/>
      <c r="WKW616" s="175"/>
      <c r="WKX616" s="175"/>
      <c r="WKY616" s="175"/>
      <c r="WKZ616" s="175"/>
      <c r="WLA616" s="175"/>
      <c r="WLB616" s="175"/>
      <c r="WLC616" s="175"/>
      <c r="WLD616" s="175"/>
      <c r="WLE616" s="175"/>
      <c r="WLF616" s="175"/>
      <c r="WLG616" s="175"/>
      <c r="WLH616" s="175"/>
      <c r="WLI616" s="175"/>
      <c r="WLJ616" s="175"/>
      <c r="WLK616" s="175"/>
      <c r="WLL616" s="175"/>
      <c r="WLM616" s="175"/>
      <c r="WLN616" s="175"/>
      <c r="WLO616" s="175"/>
      <c r="WLP616" s="175"/>
      <c r="WLQ616" s="175"/>
      <c r="WLR616" s="175"/>
      <c r="WLS616" s="175"/>
      <c r="WLT616" s="175"/>
      <c r="WLU616" s="175"/>
      <c r="WLV616" s="175"/>
      <c r="WLW616" s="175"/>
      <c r="WLX616" s="175"/>
      <c r="WLY616" s="175"/>
      <c r="WLZ616" s="175"/>
      <c r="WMA616" s="175"/>
      <c r="WMB616" s="175"/>
      <c r="WMC616" s="175"/>
      <c r="WMD616" s="175"/>
      <c r="WME616" s="175"/>
      <c r="WMF616" s="175"/>
      <c r="WMG616" s="175"/>
      <c r="WMH616" s="175"/>
      <c r="WMI616" s="175"/>
      <c r="WMJ616" s="175"/>
      <c r="WMK616" s="175"/>
      <c r="WML616" s="175"/>
      <c r="WMM616" s="175"/>
      <c r="WMN616" s="175"/>
      <c r="WMO616" s="175"/>
      <c r="WMP616" s="175"/>
      <c r="WMQ616" s="175"/>
      <c r="WMR616" s="175"/>
      <c r="WMS616" s="175"/>
      <c r="WMT616" s="175"/>
      <c r="WMU616" s="175"/>
      <c r="WMV616" s="175"/>
      <c r="WMW616" s="175"/>
      <c r="WMX616" s="175"/>
      <c r="WMY616" s="175"/>
      <c r="WMZ616" s="175"/>
      <c r="WNA616" s="175"/>
      <c r="WNB616" s="175"/>
      <c r="WNC616" s="175"/>
      <c r="WND616" s="175"/>
      <c r="WNE616" s="175"/>
      <c r="WNF616" s="175"/>
      <c r="WNG616" s="175"/>
      <c r="WNH616" s="175"/>
      <c r="WNI616" s="175"/>
      <c r="WNJ616" s="175"/>
      <c r="WNK616" s="175"/>
      <c r="WNL616" s="175"/>
      <c r="WNM616" s="175"/>
      <c r="WNN616" s="175"/>
      <c r="WNO616" s="175"/>
      <c r="WNP616" s="175"/>
      <c r="WNQ616" s="175"/>
      <c r="WNR616" s="175"/>
      <c r="WNS616" s="175"/>
      <c r="WNT616" s="175"/>
      <c r="WNU616" s="175"/>
      <c r="WNV616" s="175"/>
      <c r="WNW616" s="175"/>
      <c r="WNX616" s="175"/>
      <c r="WNY616" s="175"/>
      <c r="WNZ616" s="175"/>
      <c r="WOA616" s="175"/>
      <c r="WOB616" s="175"/>
      <c r="WOC616" s="175"/>
      <c r="WOD616" s="175"/>
      <c r="WOE616" s="175"/>
      <c r="WOF616" s="175"/>
      <c r="WOG616" s="175"/>
      <c r="WOH616" s="175"/>
      <c r="WOI616" s="175"/>
      <c r="WOJ616" s="175"/>
      <c r="WOK616" s="175"/>
      <c r="WOL616" s="175"/>
      <c r="WOM616" s="175"/>
      <c r="WON616" s="175"/>
      <c r="WOO616" s="175"/>
      <c r="WOP616" s="175"/>
      <c r="WOQ616" s="175"/>
      <c r="WOR616" s="175"/>
      <c r="WOS616" s="175"/>
      <c r="WOT616" s="175"/>
      <c r="WOU616" s="175"/>
      <c r="WOV616" s="175"/>
      <c r="WOW616" s="175"/>
      <c r="WOX616" s="175"/>
      <c r="WOY616" s="175"/>
      <c r="WOZ616" s="175"/>
      <c r="WPA616" s="175"/>
      <c r="WPB616" s="175"/>
      <c r="WPC616" s="175"/>
      <c r="WPD616" s="175"/>
      <c r="WPE616" s="175"/>
      <c r="WPF616" s="175"/>
      <c r="WPG616" s="175"/>
      <c r="WPH616" s="175"/>
      <c r="WPI616" s="175"/>
      <c r="WPJ616" s="175"/>
      <c r="WPK616" s="175"/>
      <c r="WPL616" s="175"/>
      <c r="WPM616" s="175"/>
      <c r="WPN616" s="175"/>
      <c r="WPO616" s="175"/>
      <c r="WPP616" s="175"/>
      <c r="WPQ616" s="175"/>
      <c r="WPR616" s="175"/>
      <c r="WPS616" s="175"/>
      <c r="WPT616" s="175"/>
      <c r="WPU616" s="175"/>
      <c r="WPV616" s="175"/>
      <c r="WPW616" s="175"/>
      <c r="WPX616" s="175"/>
      <c r="WPY616" s="175"/>
      <c r="WPZ616" s="175"/>
      <c r="WQA616" s="175"/>
      <c r="WQB616" s="175"/>
      <c r="WQC616" s="175"/>
      <c r="WQD616" s="175"/>
      <c r="WQE616" s="175"/>
      <c r="WQF616" s="175"/>
      <c r="WQG616" s="175"/>
      <c r="WQH616" s="175"/>
      <c r="WQI616" s="175"/>
      <c r="WQJ616" s="175"/>
      <c r="WQK616" s="175"/>
      <c r="WQL616" s="175"/>
      <c r="WQM616" s="175"/>
      <c r="WQN616" s="175"/>
      <c r="WQO616" s="175"/>
      <c r="WQP616" s="175"/>
      <c r="WQQ616" s="175"/>
      <c r="WQR616" s="175"/>
      <c r="WQS616" s="175"/>
      <c r="WQT616" s="175"/>
      <c r="WQU616" s="175"/>
      <c r="WQV616" s="175"/>
      <c r="WQW616" s="175"/>
      <c r="WQX616" s="175"/>
      <c r="WQY616" s="175"/>
      <c r="WQZ616" s="175"/>
      <c r="WRA616" s="175"/>
      <c r="WRB616" s="175"/>
      <c r="WRC616" s="175"/>
      <c r="WRD616" s="175"/>
      <c r="WRE616" s="175"/>
      <c r="WRF616" s="175"/>
      <c r="WRG616" s="175"/>
      <c r="WRH616" s="175"/>
      <c r="WRI616" s="175"/>
      <c r="WRJ616" s="175"/>
      <c r="WRK616" s="175"/>
      <c r="WRL616" s="175"/>
      <c r="WRM616" s="175"/>
      <c r="WRN616" s="175"/>
      <c r="WRO616" s="175"/>
      <c r="WRP616" s="175"/>
      <c r="WRQ616" s="175"/>
      <c r="WRR616" s="175"/>
      <c r="WRS616" s="175"/>
      <c r="WRT616" s="175"/>
      <c r="WRU616" s="175"/>
      <c r="WRV616" s="175"/>
      <c r="WRW616" s="175"/>
      <c r="WRX616" s="175"/>
      <c r="WRY616" s="175"/>
      <c r="WRZ616" s="175"/>
      <c r="WSA616" s="175"/>
      <c r="WSB616" s="175"/>
      <c r="WSC616" s="175"/>
      <c r="WSD616" s="175"/>
      <c r="WSE616" s="175"/>
      <c r="WSF616" s="175"/>
      <c r="WSG616" s="175"/>
      <c r="WSH616" s="175"/>
      <c r="WSI616" s="175"/>
      <c r="WSJ616" s="175"/>
      <c r="WSK616" s="175"/>
      <c r="WSL616" s="175"/>
      <c r="WSM616" s="175"/>
      <c r="WSN616" s="175"/>
      <c r="WSO616" s="175"/>
      <c r="WSP616" s="175"/>
      <c r="WSQ616" s="175"/>
      <c r="WSR616" s="175"/>
      <c r="WSS616" s="175"/>
      <c r="WST616" s="175"/>
      <c r="WSU616" s="175"/>
      <c r="WSV616" s="175"/>
      <c r="WSW616" s="175"/>
      <c r="WSX616" s="175"/>
      <c r="WSY616" s="175"/>
      <c r="WSZ616" s="175"/>
      <c r="WTA616" s="175"/>
      <c r="WTB616" s="175"/>
      <c r="WTC616" s="175"/>
      <c r="WTD616" s="175"/>
      <c r="WTE616" s="175"/>
      <c r="WTF616" s="175"/>
      <c r="WTG616" s="175"/>
      <c r="WTH616" s="175"/>
      <c r="WTI616" s="175"/>
      <c r="WTJ616" s="175"/>
      <c r="WTK616" s="175"/>
      <c r="WTL616" s="175"/>
      <c r="WTM616" s="175"/>
      <c r="WTN616" s="175"/>
      <c r="WTO616" s="175"/>
      <c r="WTP616" s="175"/>
      <c r="WTQ616" s="175"/>
      <c r="WTR616" s="175"/>
      <c r="WTS616" s="175"/>
      <c r="WTT616" s="175"/>
      <c r="WTU616" s="175"/>
      <c r="WTV616" s="175"/>
      <c r="WTW616" s="175"/>
      <c r="WTX616" s="175"/>
      <c r="WTY616" s="175"/>
      <c r="WTZ616" s="175"/>
      <c r="WUA616" s="175"/>
      <c r="WUB616" s="175"/>
      <c r="WUC616" s="175"/>
      <c r="WUD616" s="175"/>
      <c r="WUE616" s="175"/>
      <c r="WUF616" s="175"/>
      <c r="WUG616" s="175"/>
      <c r="WUH616" s="175"/>
      <c r="WUI616" s="175"/>
      <c r="WUJ616" s="175"/>
      <c r="WUK616" s="175"/>
      <c r="WUL616" s="175"/>
      <c r="WUM616" s="175"/>
      <c r="WUN616" s="175"/>
      <c r="WUO616" s="175"/>
      <c r="WUP616" s="175"/>
      <c r="WUQ616" s="175"/>
      <c r="WUR616" s="175"/>
      <c r="WUS616" s="175"/>
      <c r="WUT616" s="175"/>
      <c r="WUU616" s="175"/>
      <c r="WUV616" s="175"/>
      <c r="WUW616" s="175"/>
      <c r="WUX616" s="175"/>
      <c r="WUY616" s="175"/>
      <c r="WUZ616" s="175"/>
      <c r="WVA616" s="175"/>
      <c r="WVB616" s="175"/>
      <c r="WVC616" s="175"/>
      <c r="WVD616" s="175"/>
      <c r="WVE616" s="175"/>
      <c r="WVF616" s="175"/>
      <c r="WVG616" s="175"/>
      <c r="WVH616" s="175"/>
      <c r="WVI616" s="175"/>
      <c r="WVJ616" s="175"/>
      <c r="WVK616" s="175"/>
      <c r="WVL616" s="175"/>
      <c r="WVM616" s="175"/>
      <c r="WVN616" s="175"/>
      <c r="WVO616" s="175"/>
      <c r="WVP616" s="175"/>
      <c r="WVQ616" s="175"/>
      <c r="WVR616" s="175"/>
      <c r="WVS616" s="175"/>
      <c r="WVT616" s="175"/>
      <c r="WVU616" s="175"/>
      <c r="WVV616" s="175"/>
      <c r="WVW616" s="175"/>
      <c r="WVX616" s="175"/>
      <c r="WVY616" s="175"/>
      <c r="WVZ616" s="175"/>
      <c r="WWA616" s="175"/>
      <c r="WWB616" s="175"/>
      <c r="WWC616" s="175"/>
      <c r="WWD616" s="175"/>
      <c r="WWE616" s="175"/>
      <c r="WWF616" s="175"/>
      <c r="WWG616" s="175"/>
      <c r="WWH616" s="175"/>
      <c r="WWI616" s="175"/>
      <c r="WWJ616" s="175"/>
      <c r="WWK616" s="175"/>
      <c r="WWL616" s="175"/>
      <c r="WWM616" s="175"/>
      <c r="WWN616" s="175"/>
      <c r="WWO616" s="175"/>
      <c r="WWP616" s="175"/>
      <c r="WWQ616" s="175"/>
      <c r="WWR616" s="175"/>
      <c r="WWS616" s="175"/>
      <c r="WWT616" s="175"/>
      <c r="WWU616" s="175"/>
      <c r="WWV616" s="175"/>
      <c r="WWW616" s="175"/>
      <c r="WWX616" s="175"/>
      <c r="WWY616" s="175"/>
      <c r="WWZ616" s="175"/>
      <c r="WXA616" s="175"/>
      <c r="WXB616" s="175"/>
      <c r="WXC616" s="175"/>
      <c r="WXD616" s="175"/>
      <c r="WXE616" s="175"/>
      <c r="WXF616" s="175"/>
      <c r="WXG616" s="175"/>
      <c r="WXH616" s="175"/>
      <c r="WXI616" s="175"/>
      <c r="WXJ616" s="175"/>
      <c r="WXK616" s="175"/>
      <c r="WXL616" s="175"/>
      <c r="WXM616" s="175"/>
      <c r="WXN616" s="175"/>
      <c r="WXO616" s="175"/>
      <c r="WXP616" s="175"/>
      <c r="WXQ616" s="175"/>
      <c r="WXR616" s="175"/>
      <c r="WXS616" s="175"/>
      <c r="WXT616" s="175"/>
      <c r="WXU616" s="175"/>
      <c r="WXV616" s="175"/>
      <c r="WXW616" s="175"/>
      <c r="WXX616" s="175"/>
      <c r="WXY616" s="175"/>
      <c r="WXZ616" s="175"/>
      <c r="WYA616" s="175"/>
      <c r="WYB616" s="175"/>
      <c r="WYC616" s="175"/>
      <c r="WYD616" s="175"/>
      <c r="WYE616" s="175"/>
      <c r="WYF616" s="175"/>
      <c r="WYG616" s="175"/>
      <c r="WYH616" s="175"/>
      <c r="WYI616" s="175"/>
      <c r="WYJ616" s="175"/>
      <c r="WYK616" s="175"/>
      <c r="WYL616" s="175"/>
      <c r="WYM616" s="175"/>
      <c r="WYN616" s="175"/>
      <c r="WYO616" s="175"/>
      <c r="WYP616" s="175"/>
      <c r="WYQ616" s="175"/>
      <c r="WYR616" s="175"/>
      <c r="WYS616" s="175"/>
      <c r="WYT616" s="175"/>
      <c r="WYU616" s="175"/>
      <c r="WYV616" s="175"/>
      <c r="WYW616" s="175"/>
      <c r="WYX616" s="175"/>
      <c r="WYY616" s="175"/>
      <c r="WYZ616" s="175"/>
      <c r="WZA616" s="175"/>
      <c r="WZB616" s="175"/>
      <c r="WZC616" s="175"/>
      <c r="WZD616" s="175"/>
      <c r="WZE616" s="175"/>
      <c r="WZF616" s="175"/>
      <c r="WZG616" s="175"/>
      <c r="WZH616" s="175"/>
      <c r="WZI616" s="175"/>
      <c r="WZJ616" s="175"/>
      <c r="WZK616" s="175"/>
      <c r="WZL616" s="175"/>
      <c r="WZM616" s="175"/>
      <c r="WZN616" s="175"/>
      <c r="WZO616" s="175"/>
      <c r="WZP616" s="175"/>
      <c r="WZQ616" s="175"/>
      <c r="WZR616" s="175"/>
      <c r="WZS616" s="175"/>
      <c r="WZT616" s="175"/>
      <c r="WZU616" s="175"/>
      <c r="WZV616" s="175"/>
      <c r="WZW616" s="175"/>
      <c r="WZX616" s="175"/>
      <c r="WZY616" s="175"/>
      <c r="WZZ616" s="175"/>
      <c r="XAA616" s="175"/>
      <c r="XAB616" s="175"/>
      <c r="XAC616" s="175"/>
      <c r="XAD616" s="175"/>
      <c r="XAE616" s="175"/>
      <c r="XAF616" s="175"/>
      <c r="XAG616" s="175"/>
      <c r="XAH616" s="175"/>
      <c r="XAI616" s="175"/>
      <c r="XAJ616" s="175"/>
      <c r="XAK616" s="175"/>
      <c r="XAL616" s="175"/>
      <c r="XAM616" s="175"/>
      <c r="XAN616" s="175"/>
      <c r="XAO616" s="175"/>
      <c r="XAP616" s="175"/>
      <c r="XAQ616" s="175"/>
      <c r="XAR616" s="175"/>
      <c r="XAS616" s="175"/>
      <c r="XAT616" s="175"/>
      <c r="XAU616" s="175"/>
      <c r="XAV616" s="175"/>
      <c r="XAW616" s="175"/>
      <c r="XAX616" s="175"/>
      <c r="XAY616" s="175"/>
      <c r="XAZ616" s="175"/>
      <c r="XBA616" s="175"/>
      <c r="XBB616" s="175"/>
      <c r="XBC616" s="175"/>
      <c r="XBD616" s="175"/>
      <c r="XBE616" s="175"/>
      <c r="XBF616" s="175"/>
      <c r="XBG616" s="175"/>
      <c r="XBH616" s="175"/>
      <c r="XBI616" s="175"/>
      <c r="XBJ616" s="175"/>
      <c r="XBK616" s="175"/>
      <c r="XBL616" s="175"/>
      <c r="XBM616" s="175"/>
      <c r="XBN616" s="175"/>
      <c r="XBO616" s="175"/>
      <c r="XBP616" s="175"/>
      <c r="XBQ616" s="175"/>
      <c r="XBR616" s="175"/>
      <c r="XBS616" s="175"/>
      <c r="XBT616" s="175"/>
      <c r="XBU616" s="175"/>
      <c r="XBV616" s="175"/>
      <c r="XBW616" s="175"/>
      <c r="XBX616" s="175"/>
      <c r="XBY616" s="175"/>
      <c r="XBZ616" s="175"/>
      <c r="XCA616" s="175"/>
      <c r="XCB616" s="175"/>
      <c r="XCC616" s="175"/>
      <c r="XCD616" s="175"/>
      <c r="XCE616" s="175"/>
      <c r="XCF616" s="175"/>
      <c r="XCG616" s="175"/>
      <c r="XCH616" s="175"/>
      <c r="XCI616" s="175"/>
      <c r="XCJ616" s="175"/>
      <c r="XCK616" s="175"/>
      <c r="XCL616" s="175"/>
      <c r="XCM616" s="175"/>
      <c r="XCN616" s="175"/>
      <c r="XCO616" s="175"/>
      <c r="XCP616" s="175"/>
      <c r="XCQ616" s="175"/>
      <c r="XCR616" s="175"/>
      <c r="XCS616" s="175"/>
      <c r="XCT616" s="175"/>
      <c r="XCU616" s="175"/>
      <c r="XCV616" s="175"/>
      <c r="XCW616" s="175"/>
      <c r="XCX616" s="175"/>
      <c r="XCY616" s="175"/>
      <c r="XCZ616" s="175"/>
      <c r="XDA616" s="175"/>
      <c r="XDB616" s="175"/>
      <c r="XDC616" s="175"/>
      <c r="XDD616" s="175"/>
      <c r="XDE616" s="175"/>
      <c r="XDF616" s="175"/>
      <c r="XDG616" s="175"/>
      <c r="XDH616" s="175"/>
      <c r="XDI616" s="175"/>
      <c r="XDJ616" s="175"/>
      <c r="XDK616" s="175"/>
      <c r="XDL616" s="175"/>
      <c r="XDM616" s="175"/>
      <c r="XDN616" s="175"/>
      <c r="XDO616" s="175"/>
      <c r="XDP616" s="175"/>
      <c r="XDQ616" s="175"/>
      <c r="XDR616" s="175"/>
      <c r="XDS616" s="175"/>
      <c r="XDT616" s="175"/>
      <c r="XDU616" s="175"/>
      <c r="XDV616" s="175"/>
      <c r="XDW616" s="175"/>
      <c r="XDX616" s="175"/>
      <c r="XDY616" s="175"/>
      <c r="XDZ616" s="175"/>
      <c r="XEA616" s="175"/>
      <c r="XEB616" s="175"/>
      <c r="XEC616" s="175"/>
      <c r="XED616" s="175"/>
      <c r="XEE616" s="175"/>
      <c r="XEF616" s="175"/>
      <c r="XEG616" s="175"/>
      <c r="XEH616" s="175"/>
      <c r="XEI616" s="175"/>
      <c r="XEJ616" s="175"/>
      <c r="XEK616" s="175"/>
      <c r="XEL616" s="175"/>
      <c r="XEM616" s="175"/>
      <c r="XEN616" s="175"/>
      <c r="XEO616" s="175"/>
      <c r="XEP616" s="175"/>
      <c r="XEQ616" s="175"/>
      <c r="XER616" s="175"/>
      <c r="XES616" s="175"/>
      <c r="XET616" s="175"/>
      <c r="XEU616" s="175"/>
      <c r="XEV616" s="175"/>
      <c r="XEW616" s="175"/>
      <c r="XEX616" s="175"/>
      <c r="XEY616" s="175"/>
      <c r="XEZ616" s="175"/>
    </row>
    <row r="617" spans="1:16380" s="181" customFormat="1" ht="63.75" x14ac:dyDescent="0.25">
      <c r="A617" s="306">
        <v>7</v>
      </c>
      <c r="B617" s="183" t="s">
        <v>2344</v>
      </c>
      <c r="C617" s="306" t="s">
        <v>60</v>
      </c>
      <c r="D617" s="158" t="s">
        <v>530</v>
      </c>
      <c r="E617" s="306" t="s">
        <v>341</v>
      </c>
      <c r="F617" s="306" t="s">
        <v>826</v>
      </c>
      <c r="G617" s="306" t="s">
        <v>1364</v>
      </c>
      <c r="H617" s="306" t="s">
        <v>814</v>
      </c>
      <c r="I617" s="306" t="s">
        <v>814</v>
      </c>
      <c r="J617" s="306">
        <v>1</v>
      </c>
      <c r="K617" s="306"/>
      <c r="L617" s="305" t="s">
        <v>167</v>
      </c>
      <c r="M617" s="306"/>
      <c r="N617" s="306" t="s">
        <v>345</v>
      </c>
      <c r="O617" s="148">
        <v>492.19672131147541</v>
      </c>
      <c r="P617" s="148">
        <v>600.48</v>
      </c>
      <c r="Q617" s="148">
        <v>600.48</v>
      </c>
      <c r="R617" s="148"/>
      <c r="S617" s="148"/>
      <c r="T617" s="148"/>
      <c r="U617" s="148"/>
      <c r="V617" s="148"/>
      <c r="W617" s="306" t="s">
        <v>2522</v>
      </c>
      <c r="X617" s="162" t="s">
        <v>540</v>
      </c>
      <c r="Y617" s="306" t="s">
        <v>71</v>
      </c>
      <c r="Z617" s="153">
        <v>46208</v>
      </c>
      <c r="AA617" s="153">
        <v>46213</v>
      </c>
      <c r="AB617" s="305"/>
      <c r="AC617" s="153"/>
      <c r="AD617" s="153"/>
      <c r="AE617" s="306"/>
      <c r="AF617" s="306" t="s">
        <v>1364</v>
      </c>
      <c r="AG617" s="305" t="s">
        <v>800</v>
      </c>
      <c r="AH617" s="306">
        <v>876</v>
      </c>
      <c r="AI617" s="306" t="s">
        <v>73</v>
      </c>
      <c r="AJ617" s="163">
        <v>1</v>
      </c>
      <c r="AK617" s="182">
        <v>52000000000</v>
      </c>
      <c r="AL617" s="306" t="s">
        <v>542</v>
      </c>
      <c r="AM617" s="153">
        <v>46213</v>
      </c>
      <c r="AN617" s="153">
        <v>46213</v>
      </c>
      <c r="AO617" s="153">
        <v>46285</v>
      </c>
      <c r="AP617" s="306">
        <v>2026</v>
      </c>
      <c r="AQ617" s="153"/>
      <c r="AR617" s="153"/>
      <c r="AS617" s="306"/>
      <c r="AT617" s="306"/>
      <c r="AU617" s="306"/>
      <c r="AV617" s="306"/>
      <c r="AW617" s="306"/>
      <c r="AX617" s="306"/>
      <c r="AY617" s="306"/>
      <c r="AZ617" s="306"/>
      <c r="BA617" s="306"/>
      <c r="BB617" s="306"/>
      <c r="BC617" s="175"/>
      <c r="BD617" s="175"/>
      <c r="BE617" s="175"/>
      <c r="BF617" s="175"/>
      <c r="BG617" s="175"/>
      <c r="BH617" s="175"/>
      <c r="BI617" s="175"/>
      <c r="BJ617" s="175"/>
      <c r="BK617" s="175"/>
      <c r="BL617" s="175"/>
      <c r="BM617" s="175"/>
      <c r="BN617" s="175"/>
      <c r="BO617" s="175"/>
      <c r="BP617" s="175"/>
      <c r="BQ617" s="175"/>
      <c r="BR617" s="175"/>
      <c r="BS617" s="175"/>
      <c r="BT617" s="175"/>
      <c r="BU617" s="175"/>
      <c r="BV617" s="175"/>
      <c r="BW617" s="175"/>
      <c r="BX617" s="175"/>
      <c r="BY617" s="175"/>
      <c r="BZ617" s="175"/>
      <c r="CA617" s="175"/>
      <c r="CB617" s="175"/>
      <c r="CC617" s="175"/>
      <c r="CD617" s="175"/>
      <c r="CE617" s="175"/>
      <c r="CF617" s="175"/>
      <c r="CG617" s="175"/>
      <c r="CH617" s="175"/>
      <c r="CI617" s="175"/>
      <c r="CJ617" s="175"/>
      <c r="CK617" s="175"/>
      <c r="CL617" s="175"/>
      <c r="CM617" s="175"/>
      <c r="CN617" s="175"/>
      <c r="CO617" s="175"/>
      <c r="CP617" s="175"/>
      <c r="CQ617" s="175"/>
      <c r="CR617" s="175"/>
      <c r="CS617" s="175"/>
      <c r="CT617" s="175"/>
      <c r="CU617" s="175"/>
      <c r="CV617" s="175"/>
      <c r="CW617" s="175"/>
      <c r="CX617" s="175"/>
      <c r="CY617" s="175"/>
      <c r="CZ617" s="175"/>
      <c r="DA617" s="175"/>
      <c r="DB617" s="175"/>
      <c r="DC617" s="175"/>
      <c r="DD617" s="175"/>
      <c r="DE617" s="175"/>
      <c r="DF617" s="175"/>
      <c r="DG617" s="175"/>
      <c r="DH617" s="175"/>
      <c r="DI617" s="175"/>
      <c r="DJ617" s="175"/>
      <c r="DK617" s="175"/>
      <c r="DL617" s="175"/>
      <c r="DM617" s="175"/>
      <c r="DN617" s="175"/>
      <c r="DO617" s="175"/>
      <c r="DP617" s="175"/>
      <c r="DQ617" s="175"/>
      <c r="DR617" s="175"/>
      <c r="DS617" s="175"/>
      <c r="DT617" s="175"/>
      <c r="DU617" s="175"/>
      <c r="DV617" s="175"/>
      <c r="DW617" s="175"/>
      <c r="DX617" s="175"/>
      <c r="DY617" s="175"/>
      <c r="DZ617" s="175"/>
      <c r="EA617" s="175"/>
      <c r="EB617" s="175"/>
      <c r="EC617" s="175"/>
      <c r="ED617" s="175"/>
      <c r="EE617" s="175"/>
      <c r="EF617" s="175"/>
      <c r="EG617" s="175"/>
      <c r="EH617" s="175"/>
      <c r="EI617" s="175"/>
      <c r="EJ617" s="175"/>
      <c r="EK617" s="175"/>
      <c r="EL617" s="175"/>
      <c r="EM617" s="175"/>
      <c r="EN617" s="175"/>
      <c r="EO617" s="175"/>
      <c r="EP617" s="175"/>
      <c r="EQ617" s="175"/>
      <c r="ER617" s="175"/>
      <c r="ES617" s="175"/>
      <c r="ET617" s="175"/>
      <c r="EU617" s="175"/>
      <c r="EV617" s="175"/>
      <c r="EW617" s="175"/>
      <c r="EX617" s="175"/>
      <c r="EY617" s="175"/>
      <c r="EZ617" s="175"/>
      <c r="FA617" s="175"/>
      <c r="FB617" s="175"/>
      <c r="FC617" s="175"/>
      <c r="FD617" s="175"/>
      <c r="FE617" s="175"/>
      <c r="FF617" s="175"/>
      <c r="FG617" s="175"/>
      <c r="FH617" s="175"/>
      <c r="FI617" s="175"/>
      <c r="FJ617" s="175"/>
      <c r="FK617" s="175"/>
      <c r="FL617" s="175"/>
      <c r="FM617" s="175"/>
      <c r="FN617" s="175"/>
      <c r="FO617" s="175"/>
      <c r="FP617" s="175"/>
      <c r="FQ617" s="175"/>
      <c r="FR617" s="175"/>
      <c r="FS617" s="175"/>
      <c r="FT617" s="175"/>
      <c r="FU617" s="175"/>
      <c r="FV617" s="175"/>
      <c r="FW617" s="175"/>
      <c r="FX617" s="175"/>
      <c r="FY617" s="175"/>
      <c r="FZ617" s="175"/>
      <c r="GA617" s="175"/>
      <c r="GB617" s="175"/>
      <c r="GC617" s="175"/>
      <c r="GD617" s="175"/>
      <c r="GE617" s="175"/>
      <c r="GF617" s="175"/>
      <c r="GG617" s="175"/>
      <c r="GH617" s="175"/>
      <c r="GI617" s="175"/>
      <c r="GJ617" s="175"/>
      <c r="GK617" s="175"/>
      <c r="GL617" s="175"/>
      <c r="GM617" s="175"/>
      <c r="GN617" s="175"/>
      <c r="GO617" s="175"/>
      <c r="GP617" s="175"/>
      <c r="GQ617" s="175"/>
      <c r="GR617" s="175"/>
      <c r="GS617" s="175"/>
      <c r="GT617" s="175"/>
      <c r="GU617" s="175"/>
      <c r="GV617" s="175"/>
      <c r="GW617" s="175"/>
      <c r="GX617" s="175"/>
      <c r="GY617" s="175"/>
      <c r="GZ617" s="175"/>
      <c r="HA617" s="175"/>
      <c r="HB617" s="175"/>
      <c r="HC617" s="175"/>
      <c r="HD617" s="175"/>
      <c r="HE617" s="175"/>
      <c r="HF617" s="175"/>
      <c r="HG617" s="175"/>
      <c r="HH617" s="175"/>
      <c r="HI617" s="175"/>
      <c r="HJ617" s="175"/>
      <c r="HK617" s="175"/>
      <c r="HL617" s="175"/>
      <c r="HM617" s="175"/>
      <c r="HN617" s="175"/>
      <c r="HO617" s="175"/>
      <c r="HP617" s="175"/>
      <c r="HQ617" s="175"/>
      <c r="HR617" s="175"/>
      <c r="HS617" s="175"/>
      <c r="HT617" s="175"/>
      <c r="HU617" s="175"/>
      <c r="HV617" s="175"/>
      <c r="HW617" s="175"/>
      <c r="HX617" s="175"/>
      <c r="HY617" s="175"/>
      <c r="HZ617" s="175"/>
      <c r="IA617" s="175"/>
      <c r="IB617" s="175"/>
      <c r="IC617" s="175"/>
      <c r="ID617" s="175"/>
      <c r="IE617" s="175"/>
      <c r="IF617" s="175"/>
      <c r="IG617" s="175"/>
      <c r="IH617" s="175"/>
      <c r="II617" s="175"/>
      <c r="IJ617" s="175"/>
      <c r="IK617" s="175"/>
      <c r="IL617" s="175"/>
      <c r="IM617" s="175"/>
      <c r="IN617" s="175"/>
      <c r="IO617" s="175"/>
      <c r="IP617" s="175"/>
      <c r="IQ617" s="175"/>
      <c r="IR617" s="175"/>
      <c r="IS617" s="175"/>
      <c r="IT617" s="175"/>
      <c r="IU617" s="175"/>
      <c r="IV617" s="175"/>
      <c r="IW617" s="175"/>
      <c r="IX617" s="175"/>
      <c r="IY617" s="175"/>
      <c r="IZ617" s="175"/>
      <c r="JA617" s="175"/>
      <c r="JB617" s="175"/>
      <c r="JC617" s="175"/>
      <c r="JD617" s="175"/>
      <c r="JE617" s="175"/>
      <c r="JF617" s="175"/>
      <c r="JG617" s="175"/>
      <c r="JH617" s="175"/>
      <c r="JI617" s="175"/>
      <c r="JJ617" s="175"/>
      <c r="JK617" s="175"/>
      <c r="JL617" s="175"/>
      <c r="JM617" s="175"/>
      <c r="JN617" s="175"/>
      <c r="JO617" s="175"/>
      <c r="JP617" s="175"/>
      <c r="JQ617" s="175"/>
      <c r="JR617" s="175"/>
      <c r="JS617" s="175"/>
      <c r="JT617" s="175"/>
      <c r="JU617" s="175"/>
      <c r="JV617" s="175"/>
      <c r="JW617" s="175"/>
      <c r="JX617" s="175"/>
      <c r="JY617" s="175"/>
      <c r="JZ617" s="175"/>
      <c r="KA617" s="175"/>
      <c r="KB617" s="175"/>
      <c r="KC617" s="175"/>
      <c r="KD617" s="175"/>
      <c r="KE617" s="175"/>
      <c r="KF617" s="175"/>
      <c r="KG617" s="175"/>
      <c r="KH617" s="175"/>
      <c r="KI617" s="175"/>
      <c r="KJ617" s="175"/>
      <c r="KK617" s="175"/>
      <c r="KL617" s="175"/>
      <c r="KM617" s="175"/>
      <c r="KN617" s="175"/>
      <c r="KO617" s="175"/>
      <c r="KP617" s="175"/>
      <c r="KQ617" s="175"/>
      <c r="KR617" s="175"/>
      <c r="KS617" s="175"/>
      <c r="KT617" s="175"/>
      <c r="KU617" s="175"/>
      <c r="KV617" s="175"/>
      <c r="KW617" s="175"/>
      <c r="KX617" s="175"/>
      <c r="KY617" s="175"/>
      <c r="KZ617" s="175"/>
      <c r="LA617" s="175"/>
      <c r="LB617" s="175"/>
      <c r="LC617" s="175"/>
      <c r="LD617" s="175"/>
      <c r="LE617" s="175"/>
      <c r="LF617" s="175"/>
      <c r="LG617" s="175"/>
      <c r="LH617" s="175"/>
      <c r="LI617" s="175"/>
      <c r="LJ617" s="175"/>
      <c r="LK617" s="175"/>
      <c r="LL617" s="175"/>
      <c r="LM617" s="175"/>
      <c r="LN617" s="175"/>
      <c r="LO617" s="175"/>
      <c r="LP617" s="175"/>
      <c r="LQ617" s="175"/>
      <c r="LR617" s="175"/>
      <c r="LS617" s="175"/>
      <c r="LT617" s="175"/>
      <c r="LU617" s="175"/>
      <c r="LV617" s="175"/>
      <c r="LW617" s="175"/>
      <c r="LX617" s="175"/>
      <c r="LY617" s="175"/>
      <c r="LZ617" s="175"/>
      <c r="MA617" s="175"/>
      <c r="MB617" s="175"/>
      <c r="MC617" s="175"/>
      <c r="MD617" s="175"/>
      <c r="ME617" s="175"/>
      <c r="MF617" s="175"/>
      <c r="MG617" s="175"/>
      <c r="MH617" s="175"/>
      <c r="MI617" s="175"/>
      <c r="MJ617" s="175"/>
      <c r="MK617" s="175"/>
      <c r="ML617" s="175"/>
      <c r="MM617" s="175"/>
      <c r="MN617" s="175"/>
      <c r="MO617" s="175"/>
      <c r="MP617" s="175"/>
      <c r="MQ617" s="175"/>
      <c r="MR617" s="175"/>
      <c r="MS617" s="175"/>
      <c r="MT617" s="175"/>
      <c r="MU617" s="175"/>
      <c r="MV617" s="175"/>
      <c r="MW617" s="175"/>
      <c r="MX617" s="175"/>
      <c r="MY617" s="175"/>
      <c r="MZ617" s="175"/>
      <c r="NA617" s="175"/>
      <c r="NB617" s="175"/>
      <c r="NC617" s="175"/>
      <c r="ND617" s="175"/>
      <c r="NE617" s="175"/>
      <c r="NF617" s="175"/>
      <c r="NG617" s="175"/>
      <c r="NH617" s="175"/>
      <c r="NI617" s="175"/>
      <c r="NJ617" s="175"/>
      <c r="NK617" s="175"/>
      <c r="NL617" s="175"/>
      <c r="NM617" s="175"/>
      <c r="NN617" s="175"/>
      <c r="NO617" s="175"/>
      <c r="NP617" s="175"/>
      <c r="NQ617" s="175"/>
      <c r="NR617" s="175"/>
      <c r="NS617" s="175"/>
      <c r="NT617" s="175"/>
      <c r="NU617" s="175"/>
      <c r="NV617" s="175"/>
      <c r="NW617" s="175"/>
      <c r="NX617" s="175"/>
      <c r="NY617" s="175"/>
      <c r="NZ617" s="175"/>
      <c r="OA617" s="175"/>
      <c r="OB617" s="175"/>
      <c r="OC617" s="175"/>
      <c r="OD617" s="175"/>
      <c r="OE617" s="175"/>
      <c r="OF617" s="175"/>
      <c r="OG617" s="175"/>
      <c r="OH617" s="175"/>
      <c r="OI617" s="175"/>
      <c r="OJ617" s="175"/>
      <c r="OK617" s="175"/>
      <c r="OL617" s="175"/>
      <c r="OM617" s="175"/>
      <c r="ON617" s="175"/>
      <c r="OO617" s="175"/>
      <c r="OP617" s="175"/>
      <c r="OQ617" s="175"/>
      <c r="OR617" s="175"/>
      <c r="OS617" s="175"/>
      <c r="OT617" s="175"/>
      <c r="OU617" s="175"/>
      <c r="OV617" s="175"/>
      <c r="OW617" s="175"/>
      <c r="OX617" s="175"/>
      <c r="OY617" s="175"/>
      <c r="OZ617" s="175"/>
      <c r="PA617" s="175"/>
      <c r="PB617" s="175"/>
      <c r="PC617" s="175"/>
      <c r="PD617" s="175"/>
      <c r="PE617" s="175"/>
      <c r="PF617" s="175"/>
      <c r="PG617" s="175"/>
      <c r="PH617" s="175"/>
      <c r="PI617" s="175"/>
      <c r="PJ617" s="175"/>
      <c r="PK617" s="175"/>
      <c r="PL617" s="175"/>
      <c r="PM617" s="175"/>
      <c r="PN617" s="175"/>
      <c r="PO617" s="175"/>
      <c r="PP617" s="175"/>
      <c r="PQ617" s="175"/>
      <c r="PR617" s="175"/>
      <c r="PS617" s="175"/>
      <c r="PT617" s="175"/>
      <c r="PU617" s="175"/>
      <c r="PV617" s="175"/>
      <c r="PW617" s="175"/>
      <c r="PX617" s="175"/>
      <c r="PY617" s="175"/>
      <c r="PZ617" s="175"/>
      <c r="QA617" s="175"/>
      <c r="QB617" s="175"/>
      <c r="QC617" s="175"/>
      <c r="QD617" s="175"/>
      <c r="QE617" s="175"/>
      <c r="QF617" s="175"/>
      <c r="QG617" s="175"/>
      <c r="QH617" s="175"/>
      <c r="QI617" s="175"/>
      <c r="QJ617" s="175"/>
      <c r="QK617" s="175"/>
      <c r="QL617" s="175"/>
      <c r="QM617" s="175"/>
      <c r="QN617" s="175"/>
      <c r="QO617" s="175"/>
      <c r="QP617" s="175"/>
      <c r="QQ617" s="175"/>
      <c r="QR617" s="175"/>
      <c r="QS617" s="175"/>
      <c r="QT617" s="175"/>
      <c r="QU617" s="175"/>
      <c r="QV617" s="175"/>
      <c r="QW617" s="175"/>
      <c r="QX617" s="175"/>
      <c r="QY617" s="175"/>
      <c r="QZ617" s="175"/>
      <c r="RA617" s="175"/>
      <c r="RB617" s="175"/>
      <c r="RC617" s="175"/>
      <c r="RD617" s="175"/>
      <c r="RE617" s="175"/>
      <c r="RF617" s="175"/>
      <c r="RG617" s="175"/>
      <c r="RH617" s="175"/>
      <c r="RI617" s="175"/>
      <c r="RJ617" s="175"/>
      <c r="RK617" s="175"/>
      <c r="RL617" s="175"/>
      <c r="RM617" s="175"/>
      <c r="RN617" s="175"/>
      <c r="RO617" s="175"/>
      <c r="RP617" s="175"/>
      <c r="RQ617" s="175"/>
      <c r="RR617" s="175"/>
      <c r="RS617" s="175"/>
      <c r="RT617" s="175"/>
      <c r="RU617" s="175"/>
      <c r="RV617" s="175"/>
      <c r="RW617" s="175"/>
      <c r="RX617" s="175"/>
      <c r="RY617" s="175"/>
      <c r="RZ617" s="175"/>
      <c r="SA617" s="175"/>
      <c r="SB617" s="175"/>
      <c r="SC617" s="175"/>
      <c r="SD617" s="175"/>
      <c r="SE617" s="175"/>
      <c r="SF617" s="175"/>
      <c r="SG617" s="175"/>
      <c r="SH617" s="175"/>
      <c r="SI617" s="175"/>
      <c r="SJ617" s="175"/>
      <c r="SK617" s="175"/>
      <c r="SL617" s="175"/>
      <c r="SM617" s="175"/>
      <c r="SN617" s="175"/>
      <c r="SO617" s="175"/>
      <c r="SP617" s="175"/>
      <c r="SQ617" s="175"/>
      <c r="SR617" s="175"/>
      <c r="SS617" s="175"/>
      <c r="ST617" s="175"/>
      <c r="SU617" s="175"/>
      <c r="SV617" s="175"/>
      <c r="SW617" s="175"/>
      <c r="SX617" s="175"/>
      <c r="SY617" s="175"/>
      <c r="SZ617" s="175"/>
      <c r="TA617" s="175"/>
      <c r="TB617" s="175"/>
      <c r="TC617" s="175"/>
      <c r="TD617" s="175"/>
      <c r="TE617" s="175"/>
      <c r="TF617" s="175"/>
      <c r="TG617" s="175"/>
      <c r="TH617" s="175"/>
      <c r="TI617" s="175"/>
      <c r="TJ617" s="175"/>
      <c r="TK617" s="175"/>
      <c r="TL617" s="175"/>
      <c r="TM617" s="175"/>
      <c r="TN617" s="175"/>
      <c r="TO617" s="175"/>
      <c r="TP617" s="175"/>
      <c r="TQ617" s="175"/>
      <c r="TR617" s="175"/>
      <c r="TS617" s="175"/>
      <c r="TT617" s="175"/>
      <c r="TU617" s="175"/>
      <c r="TV617" s="175"/>
      <c r="TW617" s="175"/>
      <c r="TX617" s="175"/>
      <c r="TY617" s="175"/>
      <c r="TZ617" s="175"/>
      <c r="UA617" s="175"/>
      <c r="UB617" s="175"/>
      <c r="UC617" s="175"/>
      <c r="UD617" s="175"/>
      <c r="UE617" s="175"/>
      <c r="UF617" s="175"/>
      <c r="UG617" s="175"/>
      <c r="UH617" s="175"/>
      <c r="UI617" s="175"/>
      <c r="UJ617" s="175"/>
      <c r="UK617" s="175"/>
      <c r="UL617" s="175"/>
      <c r="UM617" s="175"/>
      <c r="UN617" s="175"/>
      <c r="UO617" s="175"/>
      <c r="UP617" s="175"/>
      <c r="UQ617" s="175"/>
      <c r="UR617" s="175"/>
      <c r="US617" s="175"/>
      <c r="UT617" s="175"/>
      <c r="UU617" s="175"/>
      <c r="UV617" s="175"/>
      <c r="UW617" s="175"/>
      <c r="UX617" s="175"/>
      <c r="UY617" s="175"/>
      <c r="UZ617" s="175"/>
      <c r="VA617" s="175"/>
      <c r="VB617" s="175"/>
      <c r="VC617" s="175"/>
      <c r="VD617" s="175"/>
      <c r="VE617" s="175"/>
      <c r="VF617" s="175"/>
      <c r="VG617" s="175"/>
      <c r="VH617" s="175"/>
      <c r="VI617" s="175"/>
      <c r="VJ617" s="175"/>
      <c r="VK617" s="175"/>
      <c r="VL617" s="175"/>
      <c r="VM617" s="175"/>
      <c r="VN617" s="175"/>
      <c r="VO617" s="175"/>
      <c r="VP617" s="175"/>
      <c r="VQ617" s="175"/>
      <c r="VR617" s="175"/>
      <c r="VS617" s="175"/>
      <c r="VT617" s="175"/>
      <c r="VU617" s="175"/>
      <c r="VV617" s="175"/>
      <c r="VW617" s="175"/>
      <c r="VX617" s="175"/>
      <c r="VY617" s="175"/>
      <c r="VZ617" s="175"/>
      <c r="WA617" s="175"/>
      <c r="WB617" s="175"/>
      <c r="WC617" s="175"/>
      <c r="WD617" s="175"/>
      <c r="WE617" s="175"/>
      <c r="WF617" s="175"/>
      <c r="WG617" s="175"/>
      <c r="WH617" s="175"/>
      <c r="WI617" s="175"/>
      <c r="WJ617" s="175"/>
      <c r="WK617" s="175"/>
      <c r="WL617" s="175"/>
      <c r="WM617" s="175"/>
      <c r="WN617" s="175"/>
      <c r="WO617" s="175"/>
      <c r="WP617" s="175"/>
      <c r="WQ617" s="175"/>
      <c r="WR617" s="175"/>
      <c r="WS617" s="175"/>
      <c r="WT617" s="175"/>
      <c r="WU617" s="175"/>
      <c r="WV617" s="175"/>
      <c r="WW617" s="175"/>
      <c r="WX617" s="175"/>
      <c r="WY617" s="175"/>
      <c r="WZ617" s="175"/>
      <c r="XA617" s="175"/>
      <c r="XB617" s="175"/>
      <c r="XC617" s="175"/>
      <c r="XD617" s="175"/>
      <c r="XE617" s="175"/>
      <c r="XF617" s="175"/>
      <c r="XG617" s="175"/>
      <c r="XH617" s="175"/>
      <c r="XI617" s="175"/>
      <c r="XJ617" s="175"/>
      <c r="XK617" s="175"/>
      <c r="XL617" s="175"/>
      <c r="XM617" s="175"/>
      <c r="XN617" s="175"/>
      <c r="XO617" s="175"/>
      <c r="XP617" s="175"/>
      <c r="XQ617" s="175"/>
      <c r="XR617" s="175"/>
      <c r="XS617" s="175"/>
      <c r="XT617" s="175"/>
      <c r="XU617" s="175"/>
      <c r="XV617" s="175"/>
      <c r="XW617" s="175"/>
      <c r="XX617" s="175"/>
      <c r="XY617" s="175"/>
      <c r="XZ617" s="175"/>
      <c r="YA617" s="175"/>
      <c r="YB617" s="175"/>
      <c r="YC617" s="175"/>
      <c r="YD617" s="175"/>
      <c r="YE617" s="175"/>
      <c r="YF617" s="175"/>
      <c r="YG617" s="175"/>
      <c r="YH617" s="175"/>
      <c r="YI617" s="175"/>
      <c r="YJ617" s="175"/>
      <c r="YK617" s="175"/>
      <c r="YL617" s="175"/>
      <c r="YM617" s="175"/>
      <c r="YN617" s="175"/>
      <c r="YO617" s="175"/>
      <c r="YP617" s="175"/>
      <c r="YQ617" s="175"/>
      <c r="YR617" s="175"/>
      <c r="YS617" s="175"/>
      <c r="YT617" s="175"/>
      <c r="YU617" s="175"/>
      <c r="YV617" s="175"/>
      <c r="YW617" s="175"/>
      <c r="YX617" s="175"/>
      <c r="YY617" s="175"/>
      <c r="YZ617" s="175"/>
      <c r="ZA617" s="175"/>
      <c r="ZB617" s="175"/>
      <c r="ZC617" s="175"/>
      <c r="ZD617" s="175"/>
      <c r="ZE617" s="175"/>
      <c r="ZF617" s="175"/>
      <c r="ZG617" s="175"/>
      <c r="ZH617" s="175"/>
      <c r="ZI617" s="175"/>
      <c r="ZJ617" s="175"/>
      <c r="ZK617" s="175"/>
      <c r="ZL617" s="175"/>
      <c r="ZM617" s="175"/>
      <c r="ZN617" s="175"/>
      <c r="ZO617" s="175"/>
      <c r="ZP617" s="175"/>
      <c r="ZQ617" s="175"/>
      <c r="ZR617" s="175"/>
      <c r="ZS617" s="175"/>
      <c r="ZT617" s="175"/>
      <c r="ZU617" s="175"/>
      <c r="ZV617" s="175"/>
      <c r="ZW617" s="175"/>
      <c r="ZX617" s="175"/>
      <c r="ZY617" s="175"/>
      <c r="ZZ617" s="175"/>
      <c r="AAA617" s="175"/>
      <c r="AAB617" s="175"/>
      <c r="AAC617" s="175"/>
      <c r="AAD617" s="175"/>
      <c r="AAE617" s="175"/>
      <c r="AAF617" s="175"/>
      <c r="AAG617" s="175"/>
      <c r="AAH617" s="175"/>
      <c r="AAI617" s="175"/>
      <c r="AAJ617" s="175"/>
      <c r="AAK617" s="175"/>
      <c r="AAL617" s="175"/>
      <c r="AAM617" s="175"/>
      <c r="AAN617" s="175"/>
      <c r="AAO617" s="175"/>
      <c r="AAP617" s="175"/>
      <c r="AAQ617" s="175"/>
      <c r="AAR617" s="175"/>
      <c r="AAS617" s="175"/>
      <c r="AAT617" s="175"/>
      <c r="AAU617" s="175"/>
      <c r="AAV617" s="175"/>
      <c r="AAW617" s="175"/>
      <c r="AAX617" s="175"/>
      <c r="AAY617" s="175"/>
      <c r="AAZ617" s="175"/>
      <c r="ABA617" s="175"/>
      <c r="ABB617" s="175"/>
      <c r="ABC617" s="175"/>
      <c r="ABD617" s="175"/>
      <c r="ABE617" s="175"/>
      <c r="ABF617" s="175"/>
      <c r="ABG617" s="175"/>
      <c r="ABH617" s="175"/>
      <c r="ABI617" s="175"/>
      <c r="ABJ617" s="175"/>
      <c r="ABK617" s="175"/>
      <c r="ABL617" s="175"/>
      <c r="ABM617" s="175"/>
      <c r="ABN617" s="175"/>
      <c r="ABO617" s="175"/>
      <c r="ABP617" s="175"/>
      <c r="ABQ617" s="175"/>
      <c r="ABR617" s="175"/>
      <c r="ABS617" s="175"/>
      <c r="ABT617" s="175"/>
      <c r="ABU617" s="175"/>
      <c r="ABV617" s="175"/>
      <c r="ABW617" s="175"/>
      <c r="ABX617" s="175"/>
      <c r="ABY617" s="175"/>
      <c r="ABZ617" s="175"/>
      <c r="ACA617" s="175"/>
      <c r="ACB617" s="175"/>
      <c r="ACC617" s="175"/>
      <c r="ACD617" s="175"/>
      <c r="ACE617" s="175"/>
      <c r="ACF617" s="175"/>
      <c r="ACG617" s="175"/>
      <c r="ACH617" s="175"/>
      <c r="ACI617" s="175"/>
      <c r="ACJ617" s="175"/>
      <c r="ACK617" s="175"/>
      <c r="ACL617" s="175"/>
      <c r="ACM617" s="175"/>
      <c r="ACN617" s="175"/>
      <c r="ACO617" s="175"/>
      <c r="ACP617" s="175"/>
      <c r="ACQ617" s="175"/>
      <c r="ACR617" s="175"/>
      <c r="ACS617" s="175"/>
      <c r="ACT617" s="175"/>
      <c r="ACU617" s="175"/>
      <c r="ACV617" s="175"/>
      <c r="ACW617" s="175"/>
      <c r="ACX617" s="175"/>
      <c r="ACY617" s="175"/>
      <c r="ACZ617" s="175"/>
      <c r="ADA617" s="175"/>
      <c r="ADB617" s="175"/>
      <c r="ADC617" s="175"/>
      <c r="ADD617" s="175"/>
      <c r="ADE617" s="175"/>
      <c r="ADF617" s="175"/>
      <c r="ADG617" s="175"/>
      <c r="ADH617" s="175"/>
      <c r="ADI617" s="175"/>
      <c r="ADJ617" s="175"/>
      <c r="ADK617" s="175"/>
      <c r="ADL617" s="175"/>
      <c r="ADM617" s="175"/>
      <c r="ADN617" s="175"/>
      <c r="ADO617" s="175"/>
      <c r="ADP617" s="175"/>
      <c r="ADQ617" s="175"/>
      <c r="ADR617" s="175"/>
      <c r="ADS617" s="175"/>
      <c r="ADT617" s="175"/>
      <c r="ADU617" s="175"/>
      <c r="ADV617" s="175"/>
      <c r="ADW617" s="175"/>
      <c r="ADX617" s="175"/>
      <c r="ADY617" s="175"/>
      <c r="ADZ617" s="175"/>
      <c r="AEA617" s="175"/>
      <c r="AEB617" s="175"/>
      <c r="AEC617" s="175"/>
      <c r="AED617" s="175"/>
      <c r="AEE617" s="175"/>
      <c r="AEF617" s="175"/>
      <c r="AEG617" s="175"/>
      <c r="AEH617" s="175"/>
      <c r="AEI617" s="175"/>
      <c r="AEJ617" s="175"/>
      <c r="AEK617" s="175"/>
      <c r="AEL617" s="175"/>
      <c r="AEM617" s="175"/>
      <c r="AEN617" s="175"/>
      <c r="AEO617" s="175"/>
      <c r="AEP617" s="175"/>
      <c r="AEQ617" s="175"/>
      <c r="AER617" s="175"/>
      <c r="AES617" s="175"/>
      <c r="AET617" s="175"/>
      <c r="AEU617" s="175"/>
      <c r="AEV617" s="175"/>
      <c r="AEW617" s="175"/>
      <c r="AEX617" s="175"/>
      <c r="AEY617" s="175"/>
      <c r="AEZ617" s="175"/>
      <c r="AFA617" s="175"/>
      <c r="AFB617" s="175"/>
      <c r="AFC617" s="175"/>
      <c r="AFD617" s="175"/>
      <c r="AFE617" s="175"/>
      <c r="AFF617" s="175"/>
      <c r="AFG617" s="175"/>
      <c r="AFH617" s="175"/>
      <c r="AFI617" s="175"/>
      <c r="AFJ617" s="175"/>
      <c r="AFK617" s="175"/>
      <c r="AFL617" s="175"/>
      <c r="AFM617" s="175"/>
      <c r="AFN617" s="175"/>
      <c r="AFO617" s="175"/>
      <c r="AFP617" s="175"/>
      <c r="AFQ617" s="175"/>
      <c r="AFR617" s="175"/>
      <c r="AFS617" s="175"/>
      <c r="AFT617" s="175"/>
      <c r="AFU617" s="175"/>
      <c r="AFV617" s="175"/>
      <c r="AFW617" s="175"/>
      <c r="AFX617" s="175"/>
      <c r="AFY617" s="175"/>
      <c r="AFZ617" s="175"/>
      <c r="AGA617" s="175"/>
      <c r="AGB617" s="175"/>
      <c r="AGC617" s="175"/>
      <c r="AGD617" s="175"/>
      <c r="AGE617" s="175"/>
      <c r="AGF617" s="175"/>
      <c r="AGG617" s="175"/>
      <c r="AGH617" s="175"/>
      <c r="AGI617" s="175"/>
      <c r="AGJ617" s="175"/>
      <c r="AGK617" s="175"/>
      <c r="AGL617" s="175"/>
      <c r="AGM617" s="175"/>
      <c r="AGN617" s="175"/>
      <c r="AGO617" s="175"/>
      <c r="AGP617" s="175"/>
      <c r="AGQ617" s="175"/>
      <c r="AGR617" s="175"/>
      <c r="AGS617" s="175"/>
      <c r="AGT617" s="175"/>
      <c r="AGU617" s="175"/>
      <c r="AGV617" s="175"/>
      <c r="AGW617" s="175"/>
      <c r="AGX617" s="175"/>
      <c r="AGY617" s="175"/>
      <c r="AGZ617" s="175"/>
      <c r="AHA617" s="175"/>
      <c r="AHB617" s="175"/>
      <c r="AHC617" s="175"/>
      <c r="AHD617" s="175"/>
      <c r="AHE617" s="175"/>
      <c r="AHF617" s="175"/>
      <c r="AHG617" s="175"/>
      <c r="AHH617" s="175"/>
      <c r="AHI617" s="175"/>
      <c r="AHJ617" s="175"/>
      <c r="AHK617" s="175"/>
      <c r="AHL617" s="175"/>
      <c r="AHM617" s="175"/>
      <c r="AHN617" s="175"/>
      <c r="AHO617" s="175"/>
      <c r="AHP617" s="175"/>
      <c r="AHQ617" s="175"/>
      <c r="AHR617" s="175"/>
      <c r="AHS617" s="175"/>
      <c r="AHT617" s="175"/>
      <c r="AHU617" s="175"/>
      <c r="AHV617" s="175"/>
      <c r="AHW617" s="175"/>
      <c r="AHX617" s="175"/>
      <c r="AHY617" s="175"/>
      <c r="AHZ617" s="175"/>
      <c r="AIA617" s="175"/>
      <c r="AIB617" s="175"/>
      <c r="AIC617" s="175"/>
      <c r="AID617" s="175"/>
      <c r="AIE617" s="175"/>
      <c r="AIF617" s="175"/>
      <c r="AIG617" s="175"/>
      <c r="AIH617" s="175"/>
      <c r="AII617" s="175"/>
      <c r="AIJ617" s="175"/>
      <c r="AIK617" s="175"/>
      <c r="AIL617" s="175"/>
      <c r="AIM617" s="175"/>
      <c r="AIN617" s="175"/>
      <c r="AIO617" s="175"/>
      <c r="AIP617" s="175"/>
      <c r="AIQ617" s="175"/>
      <c r="AIR617" s="175"/>
      <c r="AIS617" s="175"/>
      <c r="AIT617" s="175"/>
      <c r="AIU617" s="175"/>
      <c r="AIV617" s="175"/>
      <c r="AIW617" s="175"/>
      <c r="AIX617" s="175"/>
      <c r="AIY617" s="175"/>
      <c r="AIZ617" s="175"/>
      <c r="AJA617" s="175"/>
      <c r="AJB617" s="175"/>
      <c r="AJC617" s="175"/>
      <c r="AJD617" s="175"/>
      <c r="AJE617" s="175"/>
      <c r="AJF617" s="175"/>
      <c r="AJG617" s="175"/>
      <c r="AJH617" s="175"/>
      <c r="AJI617" s="175"/>
      <c r="AJJ617" s="175"/>
      <c r="AJK617" s="175"/>
      <c r="AJL617" s="175"/>
      <c r="AJM617" s="175"/>
      <c r="AJN617" s="175"/>
      <c r="AJO617" s="175"/>
      <c r="AJP617" s="175"/>
      <c r="AJQ617" s="175"/>
      <c r="AJR617" s="175"/>
      <c r="AJS617" s="175"/>
      <c r="AJT617" s="175"/>
      <c r="AJU617" s="175"/>
      <c r="AJV617" s="175"/>
      <c r="AJW617" s="175"/>
      <c r="AJX617" s="175"/>
      <c r="AJY617" s="175"/>
      <c r="AJZ617" s="175"/>
      <c r="AKA617" s="175"/>
      <c r="AKB617" s="175"/>
      <c r="AKC617" s="175"/>
      <c r="AKD617" s="175"/>
      <c r="AKE617" s="175"/>
      <c r="AKF617" s="175"/>
      <c r="AKG617" s="175"/>
      <c r="AKH617" s="175"/>
      <c r="AKI617" s="175"/>
      <c r="AKJ617" s="175"/>
      <c r="AKK617" s="175"/>
      <c r="AKL617" s="175"/>
      <c r="AKM617" s="175"/>
      <c r="AKN617" s="175"/>
      <c r="AKO617" s="175"/>
      <c r="AKP617" s="175"/>
      <c r="AKQ617" s="175"/>
      <c r="AKR617" s="175"/>
      <c r="AKS617" s="175"/>
      <c r="AKT617" s="175"/>
      <c r="AKU617" s="175"/>
      <c r="AKV617" s="175"/>
      <c r="AKW617" s="175"/>
      <c r="AKX617" s="175"/>
      <c r="AKY617" s="175"/>
      <c r="AKZ617" s="175"/>
      <c r="ALA617" s="175"/>
      <c r="ALB617" s="175"/>
      <c r="ALC617" s="175"/>
      <c r="ALD617" s="175"/>
      <c r="ALE617" s="175"/>
      <c r="ALF617" s="175"/>
      <c r="ALG617" s="175"/>
      <c r="ALH617" s="175"/>
      <c r="ALI617" s="175"/>
      <c r="ALJ617" s="175"/>
      <c r="ALK617" s="175"/>
      <c r="ALL617" s="175"/>
      <c r="ALM617" s="175"/>
      <c r="ALN617" s="175"/>
      <c r="ALO617" s="175"/>
      <c r="ALP617" s="175"/>
      <c r="ALQ617" s="175"/>
      <c r="ALR617" s="175"/>
      <c r="ALS617" s="175"/>
      <c r="ALT617" s="175"/>
      <c r="ALU617" s="175"/>
      <c r="ALV617" s="175"/>
      <c r="ALW617" s="175"/>
      <c r="ALX617" s="175"/>
      <c r="ALY617" s="175"/>
      <c r="ALZ617" s="175"/>
      <c r="AMA617" s="175"/>
      <c r="AMB617" s="175"/>
      <c r="AMC617" s="175"/>
      <c r="AMD617" s="175"/>
      <c r="AME617" s="175"/>
      <c r="AMF617" s="175"/>
      <c r="AMG617" s="175"/>
      <c r="AMH617" s="175"/>
      <c r="AMI617" s="175"/>
      <c r="AMJ617" s="175"/>
      <c r="AMK617" s="175"/>
      <c r="AML617" s="175"/>
      <c r="AMM617" s="175"/>
      <c r="AMN617" s="175"/>
      <c r="AMO617" s="175"/>
      <c r="AMP617" s="175"/>
      <c r="AMQ617" s="175"/>
      <c r="AMR617" s="175"/>
      <c r="AMS617" s="175"/>
      <c r="AMT617" s="175"/>
      <c r="AMU617" s="175"/>
      <c r="AMV617" s="175"/>
      <c r="AMW617" s="175"/>
      <c r="AMX617" s="175"/>
      <c r="AMY617" s="175"/>
      <c r="AMZ617" s="175"/>
      <c r="ANA617" s="175"/>
      <c r="ANB617" s="175"/>
      <c r="ANC617" s="175"/>
      <c r="AND617" s="175"/>
      <c r="ANE617" s="175"/>
      <c r="ANF617" s="175"/>
      <c r="ANG617" s="175"/>
      <c r="ANH617" s="175"/>
      <c r="ANI617" s="175"/>
      <c r="ANJ617" s="175"/>
      <c r="ANK617" s="175"/>
      <c r="ANL617" s="175"/>
      <c r="ANM617" s="175"/>
      <c r="ANN617" s="175"/>
      <c r="ANO617" s="175"/>
      <c r="ANP617" s="175"/>
      <c r="ANQ617" s="175"/>
      <c r="ANR617" s="175"/>
      <c r="ANS617" s="175"/>
      <c r="ANT617" s="175"/>
      <c r="ANU617" s="175"/>
      <c r="ANV617" s="175"/>
      <c r="ANW617" s="175"/>
      <c r="ANX617" s="175"/>
      <c r="ANY617" s="175"/>
      <c r="ANZ617" s="175"/>
      <c r="AOA617" s="175"/>
      <c r="AOB617" s="175"/>
      <c r="AOC617" s="175"/>
      <c r="AOD617" s="175"/>
      <c r="AOE617" s="175"/>
      <c r="AOF617" s="175"/>
      <c r="AOG617" s="175"/>
      <c r="AOH617" s="175"/>
      <c r="AOI617" s="175"/>
      <c r="AOJ617" s="175"/>
      <c r="AOK617" s="175"/>
      <c r="AOL617" s="175"/>
      <c r="AOM617" s="175"/>
      <c r="AON617" s="175"/>
      <c r="AOO617" s="175"/>
      <c r="AOP617" s="175"/>
      <c r="AOQ617" s="175"/>
      <c r="AOR617" s="175"/>
      <c r="AOS617" s="175"/>
      <c r="AOT617" s="175"/>
      <c r="AOU617" s="175"/>
      <c r="AOV617" s="175"/>
      <c r="AOW617" s="175"/>
      <c r="AOX617" s="175"/>
      <c r="AOY617" s="175"/>
      <c r="AOZ617" s="175"/>
      <c r="APA617" s="175"/>
      <c r="APB617" s="175"/>
      <c r="APC617" s="175"/>
      <c r="APD617" s="175"/>
      <c r="APE617" s="175"/>
      <c r="APF617" s="175"/>
      <c r="APG617" s="175"/>
      <c r="APH617" s="175"/>
      <c r="API617" s="175"/>
      <c r="APJ617" s="175"/>
      <c r="APK617" s="175"/>
      <c r="APL617" s="175"/>
      <c r="APM617" s="175"/>
      <c r="APN617" s="175"/>
      <c r="APO617" s="175"/>
      <c r="APP617" s="175"/>
      <c r="APQ617" s="175"/>
      <c r="APR617" s="175"/>
      <c r="APS617" s="175"/>
      <c r="APT617" s="175"/>
      <c r="APU617" s="175"/>
      <c r="APV617" s="175"/>
      <c r="APW617" s="175"/>
      <c r="APX617" s="175"/>
      <c r="APY617" s="175"/>
      <c r="APZ617" s="175"/>
      <c r="AQA617" s="175"/>
      <c r="AQB617" s="175"/>
      <c r="AQC617" s="175"/>
      <c r="AQD617" s="175"/>
      <c r="AQE617" s="175"/>
      <c r="AQF617" s="175"/>
      <c r="AQG617" s="175"/>
      <c r="AQH617" s="175"/>
      <c r="AQI617" s="175"/>
      <c r="AQJ617" s="175"/>
      <c r="AQK617" s="175"/>
      <c r="AQL617" s="175"/>
      <c r="AQM617" s="175"/>
      <c r="AQN617" s="175"/>
      <c r="AQO617" s="175"/>
      <c r="AQP617" s="175"/>
      <c r="AQQ617" s="175"/>
      <c r="AQR617" s="175"/>
      <c r="AQS617" s="175"/>
      <c r="AQT617" s="175"/>
      <c r="AQU617" s="175"/>
      <c r="AQV617" s="175"/>
      <c r="AQW617" s="175"/>
      <c r="AQX617" s="175"/>
      <c r="AQY617" s="175"/>
      <c r="AQZ617" s="175"/>
      <c r="ARA617" s="175"/>
      <c r="ARB617" s="175"/>
      <c r="ARC617" s="175"/>
      <c r="ARD617" s="175"/>
      <c r="ARE617" s="175"/>
      <c r="ARF617" s="175"/>
      <c r="ARG617" s="175"/>
      <c r="ARH617" s="175"/>
      <c r="ARI617" s="175"/>
      <c r="ARJ617" s="175"/>
      <c r="ARK617" s="175"/>
      <c r="ARL617" s="175"/>
      <c r="ARM617" s="175"/>
      <c r="ARN617" s="175"/>
      <c r="ARO617" s="175"/>
      <c r="ARP617" s="175"/>
      <c r="ARQ617" s="175"/>
      <c r="ARR617" s="175"/>
      <c r="ARS617" s="175"/>
      <c r="ART617" s="175"/>
      <c r="ARU617" s="175"/>
      <c r="ARV617" s="175"/>
      <c r="ARW617" s="175"/>
      <c r="ARX617" s="175"/>
      <c r="ARY617" s="175"/>
      <c r="ARZ617" s="175"/>
      <c r="ASA617" s="175"/>
      <c r="ASB617" s="175"/>
      <c r="ASC617" s="175"/>
      <c r="ASD617" s="175"/>
      <c r="ASE617" s="175"/>
      <c r="ASF617" s="175"/>
      <c r="ASG617" s="175"/>
      <c r="ASH617" s="175"/>
      <c r="ASI617" s="175"/>
      <c r="ASJ617" s="175"/>
      <c r="ASK617" s="175"/>
      <c r="ASL617" s="175"/>
      <c r="ASM617" s="175"/>
      <c r="ASN617" s="175"/>
      <c r="ASO617" s="175"/>
      <c r="ASP617" s="175"/>
      <c r="ASQ617" s="175"/>
      <c r="ASR617" s="175"/>
      <c r="ASS617" s="175"/>
      <c r="AST617" s="175"/>
      <c r="ASU617" s="175"/>
      <c r="ASV617" s="175"/>
      <c r="ASW617" s="175"/>
      <c r="ASX617" s="175"/>
      <c r="ASY617" s="175"/>
      <c r="ASZ617" s="175"/>
      <c r="ATA617" s="175"/>
      <c r="ATB617" s="175"/>
      <c r="ATC617" s="175"/>
      <c r="ATD617" s="175"/>
      <c r="ATE617" s="175"/>
      <c r="ATF617" s="175"/>
      <c r="ATG617" s="175"/>
      <c r="ATH617" s="175"/>
      <c r="ATI617" s="175"/>
      <c r="ATJ617" s="175"/>
      <c r="ATK617" s="175"/>
      <c r="ATL617" s="175"/>
      <c r="ATM617" s="175"/>
      <c r="ATN617" s="175"/>
      <c r="ATO617" s="175"/>
      <c r="ATP617" s="175"/>
      <c r="ATQ617" s="175"/>
      <c r="ATR617" s="175"/>
      <c r="ATS617" s="175"/>
      <c r="ATT617" s="175"/>
      <c r="ATU617" s="175"/>
      <c r="ATV617" s="175"/>
      <c r="ATW617" s="175"/>
      <c r="ATX617" s="175"/>
      <c r="ATY617" s="175"/>
      <c r="ATZ617" s="175"/>
      <c r="AUA617" s="175"/>
      <c r="AUB617" s="175"/>
      <c r="AUC617" s="175"/>
      <c r="AUD617" s="175"/>
      <c r="AUE617" s="175"/>
      <c r="AUF617" s="175"/>
      <c r="AUG617" s="175"/>
      <c r="AUH617" s="175"/>
      <c r="AUI617" s="175"/>
      <c r="AUJ617" s="175"/>
      <c r="AUK617" s="175"/>
      <c r="AUL617" s="175"/>
      <c r="AUM617" s="175"/>
      <c r="AUN617" s="175"/>
      <c r="AUO617" s="175"/>
      <c r="AUP617" s="175"/>
      <c r="AUQ617" s="175"/>
      <c r="AUR617" s="175"/>
      <c r="AUS617" s="175"/>
      <c r="AUT617" s="175"/>
      <c r="AUU617" s="175"/>
      <c r="AUV617" s="175"/>
      <c r="AUW617" s="175"/>
      <c r="AUX617" s="175"/>
      <c r="AUY617" s="175"/>
      <c r="AUZ617" s="175"/>
      <c r="AVA617" s="175"/>
      <c r="AVB617" s="175"/>
      <c r="AVC617" s="175"/>
      <c r="AVD617" s="175"/>
      <c r="AVE617" s="175"/>
      <c r="AVF617" s="175"/>
      <c r="AVG617" s="175"/>
      <c r="AVH617" s="175"/>
      <c r="AVI617" s="175"/>
      <c r="AVJ617" s="175"/>
      <c r="AVK617" s="175"/>
      <c r="AVL617" s="175"/>
      <c r="AVM617" s="175"/>
      <c r="AVN617" s="175"/>
      <c r="AVO617" s="175"/>
      <c r="AVP617" s="175"/>
      <c r="AVQ617" s="175"/>
      <c r="AVR617" s="175"/>
      <c r="AVS617" s="175"/>
      <c r="AVT617" s="175"/>
      <c r="AVU617" s="175"/>
      <c r="AVV617" s="175"/>
      <c r="AVW617" s="175"/>
      <c r="AVX617" s="175"/>
      <c r="AVY617" s="175"/>
      <c r="AVZ617" s="175"/>
      <c r="AWA617" s="175"/>
      <c r="AWB617" s="175"/>
      <c r="AWC617" s="175"/>
      <c r="AWD617" s="175"/>
      <c r="AWE617" s="175"/>
      <c r="AWF617" s="175"/>
      <c r="AWG617" s="175"/>
      <c r="AWH617" s="175"/>
      <c r="AWI617" s="175"/>
      <c r="AWJ617" s="175"/>
      <c r="AWK617" s="175"/>
      <c r="AWL617" s="175"/>
      <c r="AWM617" s="175"/>
      <c r="AWN617" s="175"/>
      <c r="AWO617" s="175"/>
      <c r="AWP617" s="175"/>
      <c r="AWQ617" s="175"/>
      <c r="AWR617" s="175"/>
      <c r="AWS617" s="175"/>
      <c r="AWT617" s="175"/>
      <c r="AWU617" s="175"/>
      <c r="AWV617" s="175"/>
      <c r="AWW617" s="175"/>
      <c r="AWX617" s="175"/>
      <c r="AWY617" s="175"/>
      <c r="AWZ617" s="175"/>
      <c r="AXA617" s="175"/>
      <c r="AXB617" s="175"/>
      <c r="AXC617" s="175"/>
      <c r="AXD617" s="175"/>
      <c r="AXE617" s="175"/>
      <c r="AXF617" s="175"/>
      <c r="AXG617" s="175"/>
      <c r="AXH617" s="175"/>
      <c r="AXI617" s="175"/>
      <c r="AXJ617" s="175"/>
      <c r="AXK617" s="175"/>
      <c r="AXL617" s="175"/>
      <c r="AXM617" s="175"/>
      <c r="AXN617" s="175"/>
      <c r="AXO617" s="175"/>
      <c r="AXP617" s="175"/>
      <c r="AXQ617" s="175"/>
      <c r="AXR617" s="175"/>
      <c r="AXS617" s="175"/>
      <c r="AXT617" s="175"/>
      <c r="AXU617" s="175"/>
      <c r="AXV617" s="175"/>
      <c r="AXW617" s="175"/>
      <c r="AXX617" s="175"/>
      <c r="AXY617" s="175"/>
      <c r="AXZ617" s="175"/>
      <c r="AYA617" s="175"/>
      <c r="AYB617" s="175"/>
      <c r="AYC617" s="175"/>
      <c r="AYD617" s="175"/>
      <c r="AYE617" s="175"/>
      <c r="AYF617" s="175"/>
      <c r="AYG617" s="175"/>
      <c r="AYH617" s="175"/>
      <c r="AYI617" s="175"/>
      <c r="AYJ617" s="175"/>
      <c r="AYK617" s="175"/>
      <c r="AYL617" s="175"/>
      <c r="AYM617" s="175"/>
      <c r="AYN617" s="175"/>
      <c r="AYO617" s="175"/>
      <c r="AYP617" s="175"/>
      <c r="AYQ617" s="175"/>
      <c r="AYR617" s="175"/>
      <c r="AYS617" s="175"/>
      <c r="AYT617" s="175"/>
      <c r="AYU617" s="175"/>
      <c r="AYV617" s="175"/>
      <c r="AYW617" s="175"/>
      <c r="AYX617" s="175"/>
      <c r="AYY617" s="175"/>
      <c r="AYZ617" s="175"/>
      <c r="AZA617" s="175"/>
      <c r="AZB617" s="175"/>
      <c r="AZC617" s="175"/>
      <c r="AZD617" s="175"/>
      <c r="AZE617" s="175"/>
      <c r="AZF617" s="175"/>
      <c r="AZG617" s="175"/>
      <c r="AZH617" s="175"/>
      <c r="AZI617" s="175"/>
      <c r="AZJ617" s="175"/>
      <c r="AZK617" s="175"/>
      <c r="AZL617" s="175"/>
      <c r="AZM617" s="175"/>
      <c r="AZN617" s="175"/>
      <c r="AZO617" s="175"/>
      <c r="AZP617" s="175"/>
      <c r="AZQ617" s="175"/>
      <c r="AZR617" s="175"/>
      <c r="AZS617" s="175"/>
      <c r="AZT617" s="175"/>
      <c r="AZU617" s="175"/>
      <c r="AZV617" s="175"/>
      <c r="AZW617" s="175"/>
      <c r="AZX617" s="175"/>
      <c r="AZY617" s="175"/>
      <c r="AZZ617" s="175"/>
      <c r="BAA617" s="175"/>
      <c r="BAB617" s="175"/>
      <c r="BAC617" s="175"/>
      <c r="BAD617" s="175"/>
      <c r="BAE617" s="175"/>
      <c r="BAF617" s="175"/>
      <c r="BAG617" s="175"/>
      <c r="BAH617" s="175"/>
      <c r="BAI617" s="175"/>
      <c r="BAJ617" s="175"/>
      <c r="BAK617" s="175"/>
      <c r="BAL617" s="175"/>
      <c r="BAM617" s="175"/>
      <c r="BAN617" s="175"/>
      <c r="BAO617" s="175"/>
      <c r="BAP617" s="175"/>
      <c r="BAQ617" s="175"/>
      <c r="BAR617" s="175"/>
      <c r="BAS617" s="175"/>
      <c r="BAT617" s="175"/>
      <c r="BAU617" s="175"/>
      <c r="BAV617" s="175"/>
      <c r="BAW617" s="175"/>
      <c r="BAX617" s="175"/>
      <c r="BAY617" s="175"/>
      <c r="BAZ617" s="175"/>
      <c r="BBA617" s="175"/>
      <c r="BBB617" s="175"/>
      <c r="BBC617" s="175"/>
      <c r="BBD617" s="175"/>
      <c r="BBE617" s="175"/>
      <c r="BBF617" s="175"/>
      <c r="BBG617" s="175"/>
      <c r="BBH617" s="175"/>
      <c r="BBI617" s="175"/>
      <c r="BBJ617" s="175"/>
      <c r="BBK617" s="175"/>
      <c r="BBL617" s="175"/>
      <c r="BBM617" s="175"/>
      <c r="BBN617" s="175"/>
      <c r="BBO617" s="175"/>
      <c r="BBP617" s="175"/>
      <c r="BBQ617" s="175"/>
      <c r="BBR617" s="175"/>
      <c r="BBS617" s="175"/>
      <c r="BBT617" s="175"/>
      <c r="BBU617" s="175"/>
      <c r="BBV617" s="175"/>
      <c r="BBW617" s="175"/>
      <c r="BBX617" s="175"/>
      <c r="BBY617" s="175"/>
      <c r="BBZ617" s="175"/>
      <c r="BCA617" s="175"/>
      <c r="BCB617" s="175"/>
      <c r="BCC617" s="175"/>
      <c r="BCD617" s="175"/>
      <c r="BCE617" s="175"/>
      <c r="BCF617" s="175"/>
      <c r="BCG617" s="175"/>
      <c r="BCH617" s="175"/>
      <c r="BCI617" s="175"/>
      <c r="BCJ617" s="175"/>
      <c r="BCK617" s="175"/>
      <c r="BCL617" s="175"/>
      <c r="BCM617" s="175"/>
      <c r="BCN617" s="175"/>
      <c r="BCO617" s="175"/>
      <c r="BCP617" s="175"/>
      <c r="BCQ617" s="175"/>
      <c r="BCR617" s="175"/>
      <c r="BCS617" s="175"/>
      <c r="BCT617" s="175"/>
      <c r="BCU617" s="175"/>
      <c r="BCV617" s="175"/>
      <c r="BCW617" s="175"/>
      <c r="BCX617" s="175"/>
      <c r="BCY617" s="175"/>
      <c r="BCZ617" s="175"/>
      <c r="BDA617" s="175"/>
      <c r="BDB617" s="175"/>
      <c r="BDC617" s="175"/>
      <c r="BDD617" s="175"/>
      <c r="BDE617" s="175"/>
      <c r="BDF617" s="175"/>
      <c r="BDG617" s="175"/>
      <c r="BDH617" s="175"/>
      <c r="BDI617" s="175"/>
      <c r="BDJ617" s="175"/>
      <c r="BDK617" s="175"/>
      <c r="BDL617" s="175"/>
      <c r="BDM617" s="175"/>
      <c r="BDN617" s="175"/>
      <c r="BDO617" s="175"/>
      <c r="BDP617" s="175"/>
      <c r="BDQ617" s="175"/>
      <c r="BDR617" s="175"/>
      <c r="BDS617" s="175"/>
      <c r="BDT617" s="175"/>
      <c r="BDU617" s="175"/>
      <c r="BDV617" s="175"/>
      <c r="BDW617" s="175"/>
      <c r="BDX617" s="175"/>
      <c r="BDY617" s="175"/>
      <c r="BDZ617" s="175"/>
      <c r="BEA617" s="175"/>
      <c r="BEB617" s="175"/>
      <c r="BEC617" s="175"/>
      <c r="BED617" s="175"/>
      <c r="BEE617" s="175"/>
      <c r="BEF617" s="175"/>
      <c r="BEG617" s="175"/>
      <c r="BEH617" s="175"/>
      <c r="BEI617" s="175"/>
      <c r="BEJ617" s="175"/>
      <c r="BEK617" s="175"/>
      <c r="BEL617" s="175"/>
      <c r="BEM617" s="175"/>
      <c r="BEN617" s="175"/>
      <c r="BEO617" s="175"/>
      <c r="BEP617" s="175"/>
      <c r="BEQ617" s="175"/>
      <c r="BER617" s="175"/>
      <c r="BES617" s="175"/>
      <c r="BET617" s="175"/>
      <c r="BEU617" s="175"/>
      <c r="BEV617" s="175"/>
      <c r="BEW617" s="175"/>
      <c r="BEX617" s="175"/>
      <c r="BEY617" s="175"/>
      <c r="BEZ617" s="175"/>
      <c r="BFA617" s="175"/>
      <c r="BFB617" s="175"/>
      <c r="BFC617" s="175"/>
      <c r="BFD617" s="175"/>
      <c r="BFE617" s="175"/>
      <c r="BFF617" s="175"/>
      <c r="BFG617" s="175"/>
      <c r="BFH617" s="175"/>
      <c r="BFI617" s="175"/>
      <c r="BFJ617" s="175"/>
      <c r="BFK617" s="175"/>
      <c r="BFL617" s="175"/>
      <c r="BFM617" s="175"/>
      <c r="BFN617" s="175"/>
      <c r="BFO617" s="175"/>
      <c r="BFP617" s="175"/>
      <c r="BFQ617" s="175"/>
      <c r="BFR617" s="175"/>
      <c r="BFS617" s="175"/>
      <c r="BFT617" s="175"/>
      <c r="BFU617" s="175"/>
      <c r="BFV617" s="175"/>
      <c r="BFW617" s="175"/>
      <c r="BFX617" s="175"/>
      <c r="BFY617" s="175"/>
      <c r="BFZ617" s="175"/>
      <c r="BGA617" s="175"/>
      <c r="BGB617" s="175"/>
      <c r="BGC617" s="175"/>
      <c r="BGD617" s="175"/>
      <c r="BGE617" s="175"/>
      <c r="BGF617" s="175"/>
      <c r="BGG617" s="175"/>
      <c r="BGH617" s="175"/>
      <c r="BGI617" s="175"/>
      <c r="BGJ617" s="175"/>
      <c r="BGK617" s="175"/>
      <c r="BGL617" s="175"/>
      <c r="BGM617" s="175"/>
      <c r="BGN617" s="175"/>
      <c r="BGO617" s="175"/>
      <c r="BGP617" s="175"/>
      <c r="BGQ617" s="175"/>
      <c r="BGR617" s="175"/>
      <c r="BGS617" s="175"/>
      <c r="BGT617" s="175"/>
      <c r="BGU617" s="175"/>
      <c r="BGV617" s="175"/>
      <c r="BGW617" s="175"/>
      <c r="BGX617" s="175"/>
      <c r="BGY617" s="175"/>
      <c r="BGZ617" s="175"/>
      <c r="BHA617" s="175"/>
      <c r="BHB617" s="175"/>
      <c r="BHC617" s="175"/>
      <c r="BHD617" s="175"/>
      <c r="BHE617" s="175"/>
      <c r="BHF617" s="175"/>
      <c r="BHG617" s="175"/>
      <c r="BHH617" s="175"/>
      <c r="BHI617" s="175"/>
      <c r="BHJ617" s="175"/>
      <c r="BHK617" s="175"/>
      <c r="BHL617" s="175"/>
      <c r="BHM617" s="175"/>
      <c r="BHN617" s="175"/>
      <c r="BHO617" s="175"/>
      <c r="BHP617" s="175"/>
      <c r="BHQ617" s="175"/>
      <c r="BHR617" s="175"/>
      <c r="BHS617" s="175"/>
      <c r="BHT617" s="175"/>
      <c r="BHU617" s="175"/>
      <c r="BHV617" s="175"/>
      <c r="BHW617" s="175"/>
      <c r="BHX617" s="175"/>
      <c r="BHY617" s="175"/>
      <c r="BHZ617" s="175"/>
      <c r="BIA617" s="175"/>
      <c r="BIB617" s="175"/>
      <c r="BIC617" s="175"/>
      <c r="BID617" s="175"/>
      <c r="BIE617" s="175"/>
      <c r="BIF617" s="175"/>
      <c r="BIG617" s="175"/>
      <c r="BIH617" s="175"/>
      <c r="BII617" s="175"/>
      <c r="BIJ617" s="175"/>
      <c r="BIK617" s="175"/>
      <c r="BIL617" s="175"/>
      <c r="BIM617" s="175"/>
      <c r="BIN617" s="175"/>
      <c r="BIO617" s="175"/>
      <c r="BIP617" s="175"/>
      <c r="BIQ617" s="175"/>
      <c r="BIR617" s="175"/>
      <c r="BIS617" s="175"/>
      <c r="BIT617" s="175"/>
      <c r="BIU617" s="175"/>
      <c r="BIV617" s="175"/>
      <c r="BIW617" s="175"/>
      <c r="BIX617" s="175"/>
      <c r="BIY617" s="175"/>
      <c r="BIZ617" s="175"/>
      <c r="BJA617" s="175"/>
      <c r="BJB617" s="175"/>
      <c r="BJC617" s="175"/>
      <c r="BJD617" s="175"/>
      <c r="BJE617" s="175"/>
      <c r="BJF617" s="175"/>
      <c r="BJG617" s="175"/>
      <c r="BJH617" s="175"/>
      <c r="BJI617" s="175"/>
      <c r="BJJ617" s="175"/>
      <c r="BJK617" s="175"/>
      <c r="BJL617" s="175"/>
      <c r="BJM617" s="175"/>
      <c r="BJN617" s="175"/>
      <c r="BJO617" s="175"/>
      <c r="BJP617" s="175"/>
      <c r="BJQ617" s="175"/>
      <c r="BJR617" s="175"/>
      <c r="BJS617" s="175"/>
      <c r="BJT617" s="175"/>
      <c r="BJU617" s="175"/>
      <c r="BJV617" s="175"/>
      <c r="BJW617" s="175"/>
      <c r="BJX617" s="175"/>
      <c r="BJY617" s="175"/>
      <c r="BJZ617" s="175"/>
      <c r="BKA617" s="175"/>
      <c r="BKB617" s="175"/>
      <c r="BKC617" s="175"/>
      <c r="BKD617" s="175"/>
      <c r="BKE617" s="175"/>
      <c r="BKF617" s="175"/>
      <c r="BKG617" s="175"/>
      <c r="BKH617" s="175"/>
      <c r="BKI617" s="175"/>
      <c r="BKJ617" s="175"/>
      <c r="BKK617" s="175"/>
      <c r="BKL617" s="175"/>
      <c r="BKM617" s="175"/>
      <c r="BKN617" s="175"/>
      <c r="BKO617" s="175"/>
      <c r="BKP617" s="175"/>
      <c r="BKQ617" s="175"/>
      <c r="BKR617" s="175"/>
      <c r="BKS617" s="175"/>
      <c r="BKT617" s="175"/>
      <c r="BKU617" s="175"/>
      <c r="BKV617" s="175"/>
      <c r="BKW617" s="175"/>
      <c r="BKX617" s="175"/>
      <c r="BKY617" s="175"/>
      <c r="BKZ617" s="175"/>
      <c r="BLA617" s="175"/>
      <c r="BLB617" s="175"/>
      <c r="BLC617" s="175"/>
      <c r="BLD617" s="175"/>
      <c r="BLE617" s="175"/>
      <c r="BLF617" s="175"/>
      <c r="BLG617" s="175"/>
      <c r="BLH617" s="175"/>
      <c r="BLI617" s="175"/>
      <c r="BLJ617" s="175"/>
      <c r="BLK617" s="175"/>
      <c r="BLL617" s="175"/>
      <c r="BLM617" s="175"/>
      <c r="BLN617" s="175"/>
      <c r="BLO617" s="175"/>
      <c r="BLP617" s="175"/>
      <c r="BLQ617" s="175"/>
      <c r="BLR617" s="175"/>
      <c r="BLS617" s="175"/>
      <c r="BLT617" s="175"/>
      <c r="BLU617" s="175"/>
      <c r="BLV617" s="175"/>
      <c r="BLW617" s="175"/>
      <c r="BLX617" s="175"/>
      <c r="BLY617" s="175"/>
      <c r="BLZ617" s="175"/>
      <c r="BMA617" s="175"/>
      <c r="BMB617" s="175"/>
      <c r="BMC617" s="175"/>
      <c r="BMD617" s="175"/>
      <c r="BME617" s="175"/>
      <c r="BMF617" s="175"/>
      <c r="BMG617" s="175"/>
      <c r="BMH617" s="175"/>
      <c r="BMI617" s="175"/>
      <c r="BMJ617" s="175"/>
      <c r="BMK617" s="175"/>
      <c r="BML617" s="175"/>
      <c r="BMM617" s="175"/>
      <c r="BMN617" s="175"/>
      <c r="BMO617" s="175"/>
      <c r="BMP617" s="175"/>
      <c r="BMQ617" s="175"/>
      <c r="BMR617" s="175"/>
      <c r="BMS617" s="175"/>
      <c r="BMT617" s="175"/>
      <c r="BMU617" s="175"/>
      <c r="BMV617" s="175"/>
      <c r="BMW617" s="175"/>
      <c r="BMX617" s="175"/>
      <c r="BMY617" s="175"/>
      <c r="BMZ617" s="175"/>
      <c r="BNA617" s="175"/>
      <c r="BNB617" s="175"/>
      <c r="BNC617" s="175"/>
      <c r="BND617" s="175"/>
      <c r="BNE617" s="175"/>
      <c r="BNF617" s="175"/>
      <c r="BNG617" s="175"/>
      <c r="BNH617" s="175"/>
      <c r="BNI617" s="175"/>
      <c r="BNJ617" s="175"/>
      <c r="BNK617" s="175"/>
      <c r="BNL617" s="175"/>
      <c r="BNM617" s="175"/>
      <c r="BNN617" s="175"/>
      <c r="BNO617" s="175"/>
      <c r="BNP617" s="175"/>
      <c r="BNQ617" s="175"/>
      <c r="BNR617" s="175"/>
      <c r="BNS617" s="175"/>
      <c r="BNT617" s="175"/>
      <c r="BNU617" s="175"/>
      <c r="BNV617" s="175"/>
      <c r="BNW617" s="175"/>
      <c r="BNX617" s="175"/>
      <c r="BNY617" s="175"/>
      <c r="BNZ617" s="175"/>
      <c r="BOA617" s="175"/>
      <c r="BOB617" s="175"/>
      <c r="BOC617" s="175"/>
      <c r="BOD617" s="175"/>
      <c r="BOE617" s="175"/>
      <c r="BOF617" s="175"/>
      <c r="BOG617" s="175"/>
      <c r="BOH617" s="175"/>
      <c r="BOI617" s="175"/>
      <c r="BOJ617" s="175"/>
      <c r="BOK617" s="175"/>
      <c r="BOL617" s="175"/>
      <c r="BOM617" s="175"/>
      <c r="BON617" s="175"/>
      <c r="BOO617" s="175"/>
      <c r="BOP617" s="175"/>
      <c r="BOQ617" s="175"/>
      <c r="BOR617" s="175"/>
      <c r="BOS617" s="175"/>
      <c r="BOT617" s="175"/>
      <c r="BOU617" s="175"/>
      <c r="BOV617" s="175"/>
      <c r="BOW617" s="175"/>
      <c r="BOX617" s="175"/>
      <c r="BOY617" s="175"/>
      <c r="BOZ617" s="175"/>
      <c r="BPA617" s="175"/>
      <c r="BPB617" s="175"/>
      <c r="BPC617" s="175"/>
      <c r="BPD617" s="175"/>
      <c r="BPE617" s="175"/>
      <c r="BPF617" s="175"/>
      <c r="BPG617" s="175"/>
      <c r="BPH617" s="175"/>
      <c r="BPI617" s="175"/>
      <c r="BPJ617" s="175"/>
      <c r="BPK617" s="175"/>
      <c r="BPL617" s="175"/>
      <c r="BPM617" s="175"/>
      <c r="BPN617" s="175"/>
      <c r="BPO617" s="175"/>
      <c r="BPP617" s="175"/>
      <c r="BPQ617" s="175"/>
      <c r="BPR617" s="175"/>
      <c r="BPS617" s="175"/>
      <c r="BPT617" s="175"/>
      <c r="BPU617" s="175"/>
      <c r="BPV617" s="175"/>
      <c r="BPW617" s="175"/>
      <c r="BPX617" s="175"/>
      <c r="BPY617" s="175"/>
      <c r="BPZ617" s="175"/>
      <c r="BQA617" s="175"/>
      <c r="BQB617" s="175"/>
      <c r="BQC617" s="175"/>
      <c r="BQD617" s="175"/>
      <c r="BQE617" s="175"/>
      <c r="BQF617" s="175"/>
      <c r="BQG617" s="175"/>
      <c r="BQH617" s="175"/>
      <c r="BQI617" s="175"/>
      <c r="BQJ617" s="175"/>
      <c r="BQK617" s="175"/>
      <c r="BQL617" s="175"/>
      <c r="BQM617" s="175"/>
      <c r="BQN617" s="175"/>
      <c r="BQO617" s="175"/>
      <c r="BQP617" s="175"/>
      <c r="BQQ617" s="175"/>
      <c r="BQR617" s="175"/>
      <c r="BQS617" s="175"/>
      <c r="BQT617" s="175"/>
      <c r="BQU617" s="175"/>
      <c r="BQV617" s="175"/>
      <c r="BQW617" s="175"/>
      <c r="BQX617" s="175"/>
      <c r="BQY617" s="175"/>
      <c r="BQZ617" s="175"/>
      <c r="BRA617" s="175"/>
      <c r="BRB617" s="175"/>
      <c r="BRC617" s="175"/>
      <c r="BRD617" s="175"/>
      <c r="BRE617" s="175"/>
      <c r="BRF617" s="175"/>
      <c r="BRG617" s="175"/>
      <c r="BRH617" s="175"/>
      <c r="BRI617" s="175"/>
      <c r="BRJ617" s="175"/>
      <c r="BRK617" s="175"/>
      <c r="BRL617" s="175"/>
      <c r="BRM617" s="175"/>
      <c r="BRN617" s="175"/>
      <c r="BRO617" s="175"/>
      <c r="BRP617" s="175"/>
      <c r="BRQ617" s="175"/>
      <c r="BRR617" s="175"/>
      <c r="BRS617" s="175"/>
      <c r="BRT617" s="175"/>
      <c r="BRU617" s="175"/>
      <c r="BRV617" s="175"/>
      <c r="BRW617" s="175"/>
      <c r="BRX617" s="175"/>
      <c r="BRY617" s="175"/>
      <c r="BRZ617" s="175"/>
      <c r="BSA617" s="175"/>
      <c r="BSB617" s="175"/>
      <c r="BSC617" s="175"/>
      <c r="BSD617" s="175"/>
      <c r="BSE617" s="175"/>
      <c r="BSF617" s="175"/>
      <c r="BSG617" s="175"/>
      <c r="BSH617" s="175"/>
      <c r="BSI617" s="175"/>
      <c r="BSJ617" s="175"/>
      <c r="BSK617" s="175"/>
      <c r="BSL617" s="175"/>
      <c r="BSM617" s="175"/>
      <c r="BSN617" s="175"/>
      <c r="BSO617" s="175"/>
      <c r="BSP617" s="175"/>
      <c r="BSQ617" s="175"/>
      <c r="BSR617" s="175"/>
      <c r="BSS617" s="175"/>
      <c r="BST617" s="175"/>
      <c r="BSU617" s="175"/>
      <c r="BSV617" s="175"/>
      <c r="BSW617" s="175"/>
      <c r="BSX617" s="175"/>
      <c r="BSY617" s="175"/>
      <c r="BSZ617" s="175"/>
      <c r="BTA617" s="175"/>
      <c r="BTB617" s="175"/>
      <c r="BTC617" s="175"/>
      <c r="BTD617" s="175"/>
      <c r="BTE617" s="175"/>
      <c r="BTF617" s="175"/>
      <c r="BTG617" s="175"/>
      <c r="BTH617" s="175"/>
      <c r="BTI617" s="175"/>
      <c r="BTJ617" s="175"/>
      <c r="BTK617" s="175"/>
      <c r="BTL617" s="175"/>
      <c r="BTM617" s="175"/>
      <c r="BTN617" s="175"/>
      <c r="BTO617" s="175"/>
      <c r="BTP617" s="175"/>
      <c r="BTQ617" s="175"/>
      <c r="BTR617" s="175"/>
      <c r="BTS617" s="175"/>
      <c r="BTT617" s="175"/>
      <c r="BTU617" s="175"/>
      <c r="BTV617" s="175"/>
      <c r="BTW617" s="175"/>
      <c r="BTX617" s="175"/>
      <c r="BTY617" s="175"/>
      <c r="BTZ617" s="175"/>
      <c r="BUA617" s="175"/>
      <c r="BUB617" s="175"/>
      <c r="BUC617" s="175"/>
      <c r="BUD617" s="175"/>
      <c r="BUE617" s="175"/>
      <c r="BUF617" s="175"/>
      <c r="BUG617" s="175"/>
      <c r="BUH617" s="175"/>
      <c r="BUI617" s="175"/>
      <c r="BUJ617" s="175"/>
      <c r="BUK617" s="175"/>
      <c r="BUL617" s="175"/>
      <c r="BUM617" s="175"/>
      <c r="BUN617" s="175"/>
      <c r="BUO617" s="175"/>
      <c r="BUP617" s="175"/>
      <c r="BUQ617" s="175"/>
      <c r="BUR617" s="175"/>
      <c r="BUS617" s="175"/>
      <c r="BUT617" s="175"/>
      <c r="BUU617" s="175"/>
      <c r="BUV617" s="175"/>
      <c r="BUW617" s="175"/>
      <c r="BUX617" s="175"/>
      <c r="BUY617" s="175"/>
      <c r="BUZ617" s="175"/>
      <c r="BVA617" s="175"/>
      <c r="BVB617" s="175"/>
      <c r="BVC617" s="175"/>
      <c r="BVD617" s="175"/>
      <c r="BVE617" s="175"/>
      <c r="BVF617" s="175"/>
      <c r="BVG617" s="175"/>
      <c r="BVH617" s="175"/>
      <c r="BVI617" s="175"/>
      <c r="BVJ617" s="175"/>
      <c r="BVK617" s="175"/>
      <c r="BVL617" s="175"/>
      <c r="BVM617" s="175"/>
      <c r="BVN617" s="175"/>
      <c r="BVO617" s="175"/>
      <c r="BVP617" s="175"/>
      <c r="BVQ617" s="175"/>
      <c r="BVR617" s="175"/>
      <c r="BVS617" s="175"/>
      <c r="BVT617" s="175"/>
      <c r="BVU617" s="175"/>
      <c r="BVV617" s="175"/>
      <c r="BVW617" s="175"/>
      <c r="BVX617" s="175"/>
      <c r="BVY617" s="175"/>
      <c r="BVZ617" s="175"/>
      <c r="BWA617" s="175"/>
      <c r="BWB617" s="175"/>
      <c r="BWC617" s="175"/>
      <c r="BWD617" s="175"/>
      <c r="BWE617" s="175"/>
      <c r="BWF617" s="175"/>
      <c r="BWG617" s="175"/>
      <c r="BWH617" s="175"/>
      <c r="BWI617" s="175"/>
      <c r="BWJ617" s="175"/>
      <c r="BWK617" s="175"/>
      <c r="BWL617" s="175"/>
      <c r="BWM617" s="175"/>
      <c r="BWN617" s="175"/>
      <c r="BWO617" s="175"/>
      <c r="BWP617" s="175"/>
      <c r="BWQ617" s="175"/>
      <c r="BWR617" s="175"/>
      <c r="BWS617" s="175"/>
      <c r="BWT617" s="175"/>
      <c r="BWU617" s="175"/>
      <c r="BWV617" s="175"/>
      <c r="BWW617" s="175"/>
      <c r="BWX617" s="175"/>
      <c r="BWY617" s="175"/>
      <c r="BWZ617" s="175"/>
      <c r="BXA617" s="175"/>
      <c r="BXB617" s="175"/>
      <c r="BXC617" s="175"/>
      <c r="BXD617" s="175"/>
      <c r="BXE617" s="175"/>
      <c r="BXF617" s="175"/>
      <c r="BXG617" s="175"/>
      <c r="BXH617" s="175"/>
      <c r="BXI617" s="175"/>
      <c r="BXJ617" s="175"/>
      <c r="BXK617" s="175"/>
      <c r="BXL617" s="175"/>
      <c r="BXM617" s="175"/>
      <c r="BXN617" s="175"/>
      <c r="BXO617" s="175"/>
      <c r="BXP617" s="175"/>
      <c r="BXQ617" s="175"/>
      <c r="BXR617" s="175"/>
      <c r="BXS617" s="175"/>
      <c r="BXT617" s="175"/>
      <c r="BXU617" s="175"/>
      <c r="BXV617" s="175"/>
      <c r="BXW617" s="175"/>
      <c r="BXX617" s="175"/>
      <c r="BXY617" s="175"/>
      <c r="BXZ617" s="175"/>
      <c r="BYA617" s="175"/>
      <c r="BYB617" s="175"/>
      <c r="BYC617" s="175"/>
      <c r="BYD617" s="175"/>
      <c r="BYE617" s="175"/>
      <c r="BYF617" s="175"/>
      <c r="BYG617" s="175"/>
      <c r="BYH617" s="175"/>
      <c r="BYI617" s="175"/>
      <c r="BYJ617" s="175"/>
      <c r="BYK617" s="175"/>
      <c r="BYL617" s="175"/>
      <c r="BYM617" s="175"/>
      <c r="BYN617" s="175"/>
      <c r="BYO617" s="175"/>
      <c r="BYP617" s="175"/>
      <c r="BYQ617" s="175"/>
      <c r="BYR617" s="175"/>
      <c r="BYS617" s="175"/>
      <c r="BYT617" s="175"/>
      <c r="BYU617" s="175"/>
      <c r="BYV617" s="175"/>
      <c r="BYW617" s="175"/>
      <c r="BYX617" s="175"/>
      <c r="BYY617" s="175"/>
      <c r="BYZ617" s="175"/>
      <c r="BZA617" s="175"/>
      <c r="BZB617" s="175"/>
      <c r="BZC617" s="175"/>
      <c r="BZD617" s="175"/>
      <c r="BZE617" s="175"/>
      <c r="BZF617" s="175"/>
      <c r="BZG617" s="175"/>
      <c r="BZH617" s="175"/>
      <c r="BZI617" s="175"/>
      <c r="BZJ617" s="175"/>
      <c r="BZK617" s="175"/>
      <c r="BZL617" s="175"/>
      <c r="BZM617" s="175"/>
      <c r="BZN617" s="175"/>
      <c r="BZO617" s="175"/>
      <c r="BZP617" s="175"/>
      <c r="BZQ617" s="175"/>
      <c r="BZR617" s="175"/>
      <c r="BZS617" s="175"/>
      <c r="BZT617" s="175"/>
      <c r="BZU617" s="175"/>
      <c r="BZV617" s="175"/>
      <c r="BZW617" s="175"/>
      <c r="BZX617" s="175"/>
      <c r="BZY617" s="175"/>
      <c r="BZZ617" s="175"/>
      <c r="CAA617" s="175"/>
      <c r="CAB617" s="175"/>
      <c r="CAC617" s="175"/>
      <c r="CAD617" s="175"/>
      <c r="CAE617" s="175"/>
      <c r="CAF617" s="175"/>
      <c r="CAG617" s="175"/>
      <c r="CAH617" s="175"/>
      <c r="CAI617" s="175"/>
      <c r="CAJ617" s="175"/>
      <c r="CAK617" s="175"/>
      <c r="CAL617" s="175"/>
      <c r="CAM617" s="175"/>
      <c r="CAN617" s="175"/>
      <c r="CAO617" s="175"/>
      <c r="CAP617" s="175"/>
      <c r="CAQ617" s="175"/>
      <c r="CAR617" s="175"/>
      <c r="CAS617" s="175"/>
      <c r="CAT617" s="175"/>
      <c r="CAU617" s="175"/>
      <c r="CAV617" s="175"/>
      <c r="CAW617" s="175"/>
      <c r="CAX617" s="175"/>
      <c r="CAY617" s="175"/>
      <c r="CAZ617" s="175"/>
      <c r="CBA617" s="175"/>
      <c r="CBB617" s="175"/>
      <c r="CBC617" s="175"/>
      <c r="CBD617" s="175"/>
      <c r="CBE617" s="175"/>
      <c r="CBF617" s="175"/>
      <c r="CBG617" s="175"/>
      <c r="CBH617" s="175"/>
      <c r="CBI617" s="175"/>
      <c r="CBJ617" s="175"/>
      <c r="CBK617" s="175"/>
      <c r="CBL617" s="175"/>
      <c r="CBM617" s="175"/>
      <c r="CBN617" s="175"/>
      <c r="CBO617" s="175"/>
      <c r="CBP617" s="175"/>
      <c r="CBQ617" s="175"/>
      <c r="CBR617" s="175"/>
      <c r="CBS617" s="175"/>
      <c r="CBT617" s="175"/>
      <c r="CBU617" s="175"/>
      <c r="CBV617" s="175"/>
      <c r="CBW617" s="175"/>
      <c r="CBX617" s="175"/>
      <c r="CBY617" s="175"/>
      <c r="CBZ617" s="175"/>
      <c r="CCA617" s="175"/>
      <c r="CCB617" s="175"/>
      <c r="CCC617" s="175"/>
      <c r="CCD617" s="175"/>
      <c r="CCE617" s="175"/>
      <c r="CCF617" s="175"/>
      <c r="CCG617" s="175"/>
      <c r="CCH617" s="175"/>
      <c r="CCI617" s="175"/>
      <c r="CCJ617" s="175"/>
      <c r="CCK617" s="175"/>
      <c r="CCL617" s="175"/>
      <c r="CCM617" s="175"/>
      <c r="CCN617" s="175"/>
      <c r="CCO617" s="175"/>
      <c r="CCP617" s="175"/>
      <c r="CCQ617" s="175"/>
      <c r="CCR617" s="175"/>
      <c r="CCS617" s="175"/>
      <c r="CCT617" s="175"/>
      <c r="CCU617" s="175"/>
      <c r="CCV617" s="175"/>
      <c r="CCW617" s="175"/>
      <c r="CCX617" s="175"/>
      <c r="CCY617" s="175"/>
      <c r="CCZ617" s="175"/>
      <c r="CDA617" s="175"/>
      <c r="CDB617" s="175"/>
      <c r="CDC617" s="175"/>
      <c r="CDD617" s="175"/>
      <c r="CDE617" s="175"/>
      <c r="CDF617" s="175"/>
      <c r="CDG617" s="175"/>
      <c r="CDH617" s="175"/>
      <c r="CDI617" s="175"/>
      <c r="CDJ617" s="175"/>
      <c r="CDK617" s="175"/>
      <c r="CDL617" s="175"/>
      <c r="CDM617" s="175"/>
      <c r="CDN617" s="175"/>
      <c r="CDO617" s="175"/>
      <c r="CDP617" s="175"/>
      <c r="CDQ617" s="175"/>
      <c r="CDR617" s="175"/>
      <c r="CDS617" s="175"/>
      <c r="CDT617" s="175"/>
      <c r="CDU617" s="175"/>
      <c r="CDV617" s="175"/>
      <c r="CDW617" s="175"/>
      <c r="CDX617" s="175"/>
      <c r="CDY617" s="175"/>
      <c r="CDZ617" s="175"/>
      <c r="CEA617" s="175"/>
      <c r="CEB617" s="175"/>
      <c r="CEC617" s="175"/>
      <c r="CED617" s="175"/>
      <c r="CEE617" s="175"/>
      <c r="CEF617" s="175"/>
      <c r="CEG617" s="175"/>
      <c r="CEH617" s="175"/>
      <c r="CEI617" s="175"/>
      <c r="CEJ617" s="175"/>
      <c r="CEK617" s="175"/>
      <c r="CEL617" s="175"/>
      <c r="CEM617" s="175"/>
      <c r="CEN617" s="175"/>
      <c r="CEO617" s="175"/>
      <c r="CEP617" s="175"/>
      <c r="CEQ617" s="175"/>
      <c r="CER617" s="175"/>
      <c r="CES617" s="175"/>
      <c r="CET617" s="175"/>
      <c r="CEU617" s="175"/>
      <c r="CEV617" s="175"/>
      <c r="CEW617" s="175"/>
      <c r="CEX617" s="175"/>
      <c r="CEY617" s="175"/>
      <c r="CEZ617" s="175"/>
      <c r="CFA617" s="175"/>
      <c r="CFB617" s="175"/>
      <c r="CFC617" s="175"/>
      <c r="CFD617" s="175"/>
      <c r="CFE617" s="175"/>
      <c r="CFF617" s="175"/>
      <c r="CFG617" s="175"/>
      <c r="CFH617" s="175"/>
      <c r="CFI617" s="175"/>
      <c r="CFJ617" s="175"/>
      <c r="CFK617" s="175"/>
      <c r="CFL617" s="175"/>
      <c r="CFM617" s="175"/>
      <c r="CFN617" s="175"/>
      <c r="CFO617" s="175"/>
      <c r="CFP617" s="175"/>
      <c r="CFQ617" s="175"/>
      <c r="CFR617" s="175"/>
      <c r="CFS617" s="175"/>
      <c r="CFT617" s="175"/>
      <c r="CFU617" s="175"/>
      <c r="CFV617" s="175"/>
      <c r="CFW617" s="175"/>
      <c r="CFX617" s="175"/>
      <c r="CFY617" s="175"/>
      <c r="CFZ617" s="175"/>
      <c r="CGA617" s="175"/>
      <c r="CGB617" s="175"/>
      <c r="CGC617" s="175"/>
      <c r="CGD617" s="175"/>
      <c r="CGE617" s="175"/>
      <c r="CGF617" s="175"/>
      <c r="CGG617" s="175"/>
      <c r="CGH617" s="175"/>
      <c r="CGI617" s="175"/>
      <c r="CGJ617" s="175"/>
      <c r="CGK617" s="175"/>
      <c r="CGL617" s="175"/>
      <c r="CGM617" s="175"/>
      <c r="CGN617" s="175"/>
      <c r="CGO617" s="175"/>
      <c r="CGP617" s="175"/>
      <c r="CGQ617" s="175"/>
      <c r="CGR617" s="175"/>
      <c r="CGS617" s="175"/>
      <c r="CGT617" s="175"/>
      <c r="CGU617" s="175"/>
      <c r="CGV617" s="175"/>
      <c r="CGW617" s="175"/>
      <c r="CGX617" s="175"/>
      <c r="CGY617" s="175"/>
      <c r="CGZ617" s="175"/>
      <c r="CHA617" s="175"/>
      <c r="CHB617" s="175"/>
      <c r="CHC617" s="175"/>
      <c r="CHD617" s="175"/>
      <c r="CHE617" s="175"/>
      <c r="CHF617" s="175"/>
      <c r="CHG617" s="175"/>
      <c r="CHH617" s="175"/>
      <c r="CHI617" s="175"/>
      <c r="CHJ617" s="175"/>
      <c r="CHK617" s="175"/>
      <c r="CHL617" s="175"/>
      <c r="CHM617" s="175"/>
      <c r="CHN617" s="175"/>
      <c r="CHO617" s="175"/>
      <c r="CHP617" s="175"/>
      <c r="CHQ617" s="175"/>
      <c r="CHR617" s="175"/>
      <c r="CHS617" s="175"/>
      <c r="CHT617" s="175"/>
      <c r="CHU617" s="175"/>
      <c r="CHV617" s="175"/>
      <c r="CHW617" s="175"/>
      <c r="CHX617" s="175"/>
      <c r="CHY617" s="175"/>
      <c r="CHZ617" s="175"/>
      <c r="CIA617" s="175"/>
      <c r="CIB617" s="175"/>
      <c r="CIC617" s="175"/>
      <c r="CID617" s="175"/>
      <c r="CIE617" s="175"/>
      <c r="CIF617" s="175"/>
      <c r="CIG617" s="175"/>
      <c r="CIH617" s="175"/>
      <c r="CII617" s="175"/>
      <c r="CIJ617" s="175"/>
      <c r="CIK617" s="175"/>
      <c r="CIL617" s="175"/>
      <c r="CIM617" s="175"/>
      <c r="CIN617" s="175"/>
      <c r="CIO617" s="175"/>
      <c r="CIP617" s="175"/>
      <c r="CIQ617" s="175"/>
      <c r="CIR617" s="175"/>
      <c r="CIS617" s="175"/>
      <c r="CIT617" s="175"/>
      <c r="CIU617" s="175"/>
      <c r="CIV617" s="175"/>
      <c r="CIW617" s="175"/>
      <c r="CIX617" s="175"/>
      <c r="CIY617" s="175"/>
      <c r="CIZ617" s="175"/>
      <c r="CJA617" s="175"/>
      <c r="CJB617" s="175"/>
      <c r="CJC617" s="175"/>
      <c r="CJD617" s="175"/>
      <c r="CJE617" s="175"/>
      <c r="CJF617" s="175"/>
      <c r="CJG617" s="175"/>
      <c r="CJH617" s="175"/>
      <c r="CJI617" s="175"/>
      <c r="CJJ617" s="175"/>
      <c r="CJK617" s="175"/>
      <c r="CJL617" s="175"/>
      <c r="CJM617" s="175"/>
      <c r="CJN617" s="175"/>
      <c r="CJO617" s="175"/>
      <c r="CJP617" s="175"/>
      <c r="CJQ617" s="175"/>
      <c r="CJR617" s="175"/>
      <c r="CJS617" s="175"/>
      <c r="CJT617" s="175"/>
      <c r="CJU617" s="175"/>
      <c r="CJV617" s="175"/>
      <c r="CJW617" s="175"/>
      <c r="CJX617" s="175"/>
      <c r="CJY617" s="175"/>
      <c r="CJZ617" s="175"/>
      <c r="CKA617" s="175"/>
      <c r="CKB617" s="175"/>
      <c r="CKC617" s="175"/>
      <c r="CKD617" s="175"/>
      <c r="CKE617" s="175"/>
      <c r="CKF617" s="175"/>
      <c r="CKG617" s="175"/>
      <c r="CKH617" s="175"/>
      <c r="CKI617" s="175"/>
      <c r="CKJ617" s="175"/>
      <c r="CKK617" s="175"/>
      <c r="CKL617" s="175"/>
      <c r="CKM617" s="175"/>
      <c r="CKN617" s="175"/>
      <c r="CKO617" s="175"/>
      <c r="CKP617" s="175"/>
      <c r="CKQ617" s="175"/>
      <c r="CKR617" s="175"/>
      <c r="CKS617" s="175"/>
      <c r="CKT617" s="175"/>
      <c r="CKU617" s="175"/>
      <c r="CKV617" s="175"/>
      <c r="CKW617" s="175"/>
      <c r="CKX617" s="175"/>
      <c r="CKY617" s="175"/>
      <c r="CKZ617" s="175"/>
      <c r="CLA617" s="175"/>
      <c r="CLB617" s="175"/>
      <c r="CLC617" s="175"/>
      <c r="CLD617" s="175"/>
      <c r="CLE617" s="175"/>
      <c r="CLF617" s="175"/>
      <c r="CLG617" s="175"/>
      <c r="CLH617" s="175"/>
      <c r="CLI617" s="175"/>
      <c r="CLJ617" s="175"/>
      <c r="CLK617" s="175"/>
      <c r="CLL617" s="175"/>
      <c r="CLM617" s="175"/>
      <c r="CLN617" s="175"/>
      <c r="CLO617" s="175"/>
      <c r="CLP617" s="175"/>
      <c r="CLQ617" s="175"/>
      <c r="CLR617" s="175"/>
      <c r="CLS617" s="175"/>
      <c r="CLT617" s="175"/>
      <c r="CLU617" s="175"/>
      <c r="CLV617" s="175"/>
      <c r="CLW617" s="175"/>
      <c r="CLX617" s="175"/>
      <c r="CLY617" s="175"/>
      <c r="CLZ617" s="175"/>
      <c r="CMA617" s="175"/>
      <c r="CMB617" s="175"/>
      <c r="CMC617" s="175"/>
      <c r="CMD617" s="175"/>
      <c r="CME617" s="175"/>
      <c r="CMF617" s="175"/>
      <c r="CMG617" s="175"/>
      <c r="CMH617" s="175"/>
      <c r="CMI617" s="175"/>
      <c r="CMJ617" s="175"/>
      <c r="CMK617" s="175"/>
      <c r="CML617" s="175"/>
      <c r="CMM617" s="175"/>
      <c r="CMN617" s="175"/>
      <c r="CMO617" s="175"/>
      <c r="CMP617" s="175"/>
      <c r="CMQ617" s="175"/>
      <c r="CMR617" s="175"/>
      <c r="CMS617" s="175"/>
      <c r="CMT617" s="175"/>
      <c r="CMU617" s="175"/>
      <c r="CMV617" s="175"/>
      <c r="CMW617" s="175"/>
      <c r="CMX617" s="175"/>
      <c r="CMY617" s="175"/>
      <c r="CMZ617" s="175"/>
      <c r="CNA617" s="175"/>
      <c r="CNB617" s="175"/>
      <c r="CNC617" s="175"/>
      <c r="CND617" s="175"/>
      <c r="CNE617" s="175"/>
      <c r="CNF617" s="175"/>
      <c r="CNG617" s="175"/>
      <c r="CNH617" s="175"/>
      <c r="CNI617" s="175"/>
      <c r="CNJ617" s="175"/>
      <c r="CNK617" s="175"/>
      <c r="CNL617" s="175"/>
      <c r="CNM617" s="175"/>
      <c r="CNN617" s="175"/>
      <c r="CNO617" s="175"/>
      <c r="CNP617" s="175"/>
      <c r="CNQ617" s="175"/>
      <c r="CNR617" s="175"/>
      <c r="CNS617" s="175"/>
      <c r="CNT617" s="175"/>
      <c r="CNU617" s="175"/>
      <c r="CNV617" s="175"/>
      <c r="CNW617" s="175"/>
      <c r="CNX617" s="175"/>
      <c r="CNY617" s="175"/>
      <c r="CNZ617" s="175"/>
      <c r="COA617" s="175"/>
      <c r="COB617" s="175"/>
      <c r="COC617" s="175"/>
      <c r="COD617" s="175"/>
      <c r="COE617" s="175"/>
      <c r="COF617" s="175"/>
      <c r="COG617" s="175"/>
      <c r="COH617" s="175"/>
      <c r="COI617" s="175"/>
      <c r="COJ617" s="175"/>
      <c r="COK617" s="175"/>
      <c r="COL617" s="175"/>
      <c r="COM617" s="175"/>
      <c r="CON617" s="175"/>
      <c r="COO617" s="175"/>
      <c r="COP617" s="175"/>
      <c r="COQ617" s="175"/>
      <c r="COR617" s="175"/>
      <c r="COS617" s="175"/>
      <c r="COT617" s="175"/>
      <c r="COU617" s="175"/>
      <c r="COV617" s="175"/>
      <c r="COW617" s="175"/>
      <c r="COX617" s="175"/>
      <c r="COY617" s="175"/>
      <c r="COZ617" s="175"/>
      <c r="CPA617" s="175"/>
      <c r="CPB617" s="175"/>
      <c r="CPC617" s="175"/>
      <c r="CPD617" s="175"/>
      <c r="CPE617" s="175"/>
      <c r="CPF617" s="175"/>
      <c r="CPG617" s="175"/>
      <c r="CPH617" s="175"/>
      <c r="CPI617" s="175"/>
      <c r="CPJ617" s="175"/>
      <c r="CPK617" s="175"/>
      <c r="CPL617" s="175"/>
      <c r="CPM617" s="175"/>
      <c r="CPN617" s="175"/>
      <c r="CPO617" s="175"/>
      <c r="CPP617" s="175"/>
      <c r="CPQ617" s="175"/>
      <c r="CPR617" s="175"/>
      <c r="CPS617" s="175"/>
      <c r="CPT617" s="175"/>
      <c r="CPU617" s="175"/>
      <c r="CPV617" s="175"/>
      <c r="CPW617" s="175"/>
      <c r="CPX617" s="175"/>
      <c r="CPY617" s="175"/>
      <c r="CPZ617" s="175"/>
      <c r="CQA617" s="175"/>
      <c r="CQB617" s="175"/>
      <c r="CQC617" s="175"/>
      <c r="CQD617" s="175"/>
      <c r="CQE617" s="175"/>
      <c r="CQF617" s="175"/>
      <c r="CQG617" s="175"/>
      <c r="CQH617" s="175"/>
      <c r="CQI617" s="175"/>
      <c r="CQJ617" s="175"/>
      <c r="CQK617" s="175"/>
      <c r="CQL617" s="175"/>
      <c r="CQM617" s="175"/>
      <c r="CQN617" s="175"/>
      <c r="CQO617" s="175"/>
      <c r="CQP617" s="175"/>
      <c r="CQQ617" s="175"/>
      <c r="CQR617" s="175"/>
      <c r="CQS617" s="175"/>
      <c r="CQT617" s="175"/>
      <c r="CQU617" s="175"/>
      <c r="CQV617" s="175"/>
      <c r="CQW617" s="175"/>
      <c r="CQX617" s="175"/>
      <c r="CQY617" s="175"/>
      <c r="CQZ617" s="175"/>
      <c r="CRA617" s="175"/>
      <c r="CRB617" s="175"/>
      <c r="CRC617" s="175"/>
      <c r="CRD617" s="175"/>
      <c r="CRE617" s="175"/>
      <c r="CRF617" s="175"/>
      <c r="CRG617" s="175"/>
      <c r="CRH617" s="175"/>
      <c r="CRI617" s="175"/>
      <c r="CRJ617" s="175"/>
      <c r="CRK617" s="175"/>
      <c r="CRL617" s="175"/>
      <c r="CRM617" s="175"/>
      <c r="CRN617" s="175"/>
      <c r="CRO617" s="175"/>
      <c r="CRP617" s="175"/>
      <c r="CRQ617" s="175"/>
      <c r="CRR617" s="175"/>
      <c r="CRS617" s="175"/>
      <c r="CRT617" s="175"/>
      <c r="CRU617" s="175"/>
      <c r="CRV617" s="175"/>
      <c r="CRW617" s="175"/>
      <c r="CRX617" s="175"/>
      <c r="CRY617" s="175"/>
      <c r="CRZ617" s="175"/>
      <c r="CSA617" s="175"/>
      <c r="CSB617" s="175"/>
      <c r="CSC617" s="175"/>
      <c r="CSD617" s="175"/>
      <c r="CSE617" s="175"/>
      <c r="CSF617" s="175"/>
      <c r="CSG617" s="175"/>
      <c r="CSH617" s="175"/>
      <c r="CSI617" s="175"/>
      <c r="CSJ617" s="175"/>
      <c r="CSK617" s="175"/>
      <c r="CSL617" s="175"/>
      <c r="CSM617" s="175"/>
      <c r="CSN617" s="175"/>
      <c r="CSO617" s="175"/>
      <c r="CSP617" s="175"/>
      <c r="CSQ617" s="175"/>
      <c r="CSR617" s="175"/>
      <c r="CSS617" s="175"/>
      <c r="CST617" s="175"/>
      <c r="CSU617" s="175"/>
      <c r="CSV617" s="175"/>
      <c r="CSW617" s="175"/>
      <c r="CSX617" s="175"/>
      <c r="CSY617" s="175"/>
      <c r="CSZ617" s="175"/>
      <c r="CTA617" s="175"/>
      <c r="CTB617" s="175"/>
      <c r="CTC617" s="175"/>
      <c r="CTD617" s="175"/>
      <c r="CTE617" s="175"/>
      <c r="CTF617" s="175"/>
      <c r="CTG617" s="175"/>
      <c r="CTH617" s="175"/>
      <c r="CTI617" s="175"/>
      <c r="CTJ617" s="175"/>
      <c r="CTK617" s="175"/>
      <c r="CTL617" s="175"/>
      <c r="CTM617" s="175"/>
      <c r="CTN617" s="175"/>
      <c r="CTO617" s="175"/>
      <c r="CTP617" s="175"/>
      <c r="CTQ617" s="175"/>
      <c r="CTR617" s="175"/>
      <c r="CTS617" s="175"/>
      <c r="CTT617" s="175"/>
      <c r="CTU617" s="175"/>
      <c r="CTV617" s="175"/>
      <c r="CTW617" s="175"/>
      <c r="CTX617" s="175"/>
      <c r="CTY617" s="175"/>
      <c r="CTZ617" s="175"/>
      <c r="CUA617" s="175"/>
      <c r="CUB617" s="175"/>
      <c r="CUC617" s="175"/>
      <c r="CUD617" s="175"/>
      <c r="CUE617" s="175"/>
      <c r="CUF617" s="175"/>
      <c r="CUG617" s="175"/>
      <c r="CUH617" s="175"/>
      <c r="CUI617" s="175"/>
      <c r="CUJ617" s="175"/>
      <c r="CUK617" s="175"/>
      <c r="CUL617" s="175"/>
      <c r="CUM617" s="175"/>
      <c r="CUN617" s="175"/>
      <c r="CUO617" s="175"/>
      <c r="CUP617" s="175"/>
      <c r="CUQ617" s="175"/>
      <c r="CUR617" s="175"/>
      <c r="CUS617" s="175"/>
      <c r="CUT617" s="175"/>
      <c r="CUU617" s="175"/>
      <c r="CUV617" s="175"/>
      <c r="CUW617" s="175"/>
      <c r="CUX617" s="175"/>
      <c r="CUY617" s="175"/>
      <c r="CUZ617" s="175"/>
      <c r="CVA617" s="175"/>
      <c r="CVB617" s="175"/>
      <c r="CVC617" s="175"/>
      <c r="CVD617" s="175"/>
      <c r="CVE617" s="175"/>
      <c r="CVF617" s="175"/>
      <c r="CVG617" s="175"/>
      <c r="CVH617" s="175"/>
      <c r="CVI617" s="175"/>
      <c r="CVJ617" s="175"/>
      <c r="CVK617" s="175"/>
      <c r="CVL617" s="175"/>
      <c r="CVM617" s="175"/>
      <c r="CVN617" s="175"/>
      <c r="CVO617" s="175"/>
      <c r="CVP617" s="175"/>
      <c r="CVQ617" s="175"/>
      <c r="CVR617" s="175"/>
      <c r="CVS617" s="175"/>
      <c r="CVT617" s="175"/>
      <c r="CVU617" s="175"/>
      <c r="CVV617" s="175"/>
      <c r="CVW617" s="175"/>
      <c r="CVX617" s="175"/>
      <c r="CVY617" s="175"/>
      <c r="CVZ617" s="175"/>
      <c r="CWA617" s="175"/>
      <c r="CWB617" s="175"/>
      <c r="CWC617" s="175"/>
      <c r="CWD617" s="175"/>
      <c r="CWE617" s="175"/>
      <c r="CWF617" s="175"/>
      <c r="CWG617" s="175"/>
      <c r="CWH617" s="175"/>
      <c r="CWI617" s="175"/>
      <c r="CWJ617" s="175"/>
      <c r="CWK617" s="175"/>
      <c r="CWL617" s="175"/>
      <c r="CWM617" s="175"/>
      <c r="CWN617" s="175"/>
      <c r="CWO617" s="175"/>
      <c r="CWP617" s="175"/>
      <c r="CWQ617" s="175"/>
      <c r="CWR617" s="175"/>
      <c r="CWS617" s="175"/>
      <c r="CWT617" s="175"/>
      <c r="CWU617" s="175"/>
      <c r="CWV617" s="175"/>
      <c r="CWW617" s="175"/>
      <c r="CWX617" s="175"/>
      <c r="CWY617" s="175"/>
      <c r="CWZ617" s="175"/>
      <c r="CXA617" s="175"/>
      <c r="CXB617" s="175"/>
      <c r="CXC617" s="175"/>
      <c r="CXD617" s="175"/>
      <c r="CXE617" s="175"/>
      <c r="CXF617" s="175"/>
      <c r="CXG617" s="175"/>
      <c r="CXH617" s="175"/>
      <c r="CXI617" s="175"/>
      <c r="CXJ617" s="175"/>
      <c r="CXK617" s="175"/>
      <c r="CXL617" s="175"/>
      <c r="CXM617" s="175"/>
      <c r="CXN617" s="175"/>
      <c r="CXO617" s="175"/>
      <c r="CXP617" s="175"/>
      <c r="CXQ617" s="175"/>
      <c r="CXR617" s="175"/>
      <c r="CXS617" s="175"/>
      <c r="CXT617" s="175"/>
      <c r="CXU617" s="175"/>
      <c r="CXV617" s="175"/>
      <c r="CXW617" s="175"/>
      <c r="CXX617" s="175"/>
      <c r="CXY617" s="175"/>
      <c r="CXZ617" s="175"/>
      <c r="CYA617" s="175"/>
      <c r="CYB617" s="175"/>
      <c r="CYC617" s="175"/>
      <c r="CYD617" s="175"/>
      <c r="CYE617" s="175"/>
      <c r="CYF617" s="175"/>
      <c r="CYG617" s="175"/>
      <c r="CYH617" s="175"/>
      <c r="CYI617" s="175"/>
      <c r="CYJ617" s="175"/>
      <c r="CYK617" s="175"/>
      <c r="CYL617" s="175"/>
      <c r="CYM617" s="175"/>
      <c r="CYN617" s="175"/>
      <c r="CYO617" s="175"/>
      <c r="CYP617" s="175"/>
      <c r="CYQ617" s="175"/>
      <c r="CYR617" s="175"/>
      <c r="CYS617" s="175"/>
      <c r="CYT617" s="175"/>
      <c r="CYU617" s="175"/>
      <c r="CYV617" s="175"/>
      <c r="CYW617" s="175"/>
      <c r="CYX617" s="175"/>
      <c r="CYY617" s="175"/>
      <c r="CYZ617" s="175"/>
      <c r="CZA617" s="175"/>
      <c r="CZB617" s="175"/>
      <c r="CZC617" s="175"/>
      <c r="CZD617" s="175"/>
      <c r="CZE617" s="175"/>
      <c r="CZF617" s="175"/>
      <c r="CZG617" s="175"/>
      <c r="CZH617" s="175"/>
      <c r="CZI617" s="175"/>
      <c r="CZJ617" s="175"/>
      <c r="CZK617" s="175"/>
      <c r="CZL617" s="175"/>
      <c r="CZM617" s="175"/>
      <c r="CZN617" s="175"/>
      <c r="CZO617" s="175"/>
      <c r="CZP617" s="175"/>
      <c r="CZQ617" s="175"/>
      <c r="CZR617" s="175"/>
      <c r="CZS617" s="175"/>
      <c r="CZT617" s="175"/>
      <c r="CZU617" s="175"/>
      <c r="CZV617" s="175"/>
      <c r="CZW617" s="175"/>
      <c r="CZX617" s="175"/>
      <c r="CZY617" s="175"/>
      <c r="CZZ617" s="175"/>
      <c r="DAA617" s="175"/>
      <c r="DAB617" s="175"/>
      <c r="DAC617" s="175"/>
      <c r="DAD617" s="175"/>
      <c r="DAE617" s="175"/>
      <c r="DAF617" s="175"/>
      <c r="DAG617" s="175"/>
      <c r="DAH617" s="175"/>
      <c r="DAI617" s="175"/>
      <c r="DAJ617" s="175"/>
      <c r="DAK617" s="175"/>
      <c r="DAL617" s="175"/>
      <c r="DAM617" s="175"/>
      <c r="DAN617" s="175"/>
      <c r="DAO617" s="175"/>
      <c r="DAP617" s="175"/>
      <c r="DAQ617" s="175"/>
      <c r="DAR617" s="175"/>
      <c r="DAS617" s="175"/>
      <c r="DAT617" s="175"/>
      <c r="DAU617" s="175"/>
      <c r="DAV617" s="175"/>
      <c r="DAW617" s="175"/>
      <c r="DAX617" s="175"/>
      <c r="DAY617" s="175"/>
      <c r="DAZ617" s="175"/>
      <c r="DBA617" s="175"/>
      <c r="DBB617" s="175"/>
      <c r="DBC617" s="175"/>
      <c r="DBD617" s="175"/>
      <c r="DBE617" s="175"/>
      <c r="DBF617" s="175"/>
      <c r="DBG617" s="175"/>
      <c r="DBH617" s="175"/>
      <c r="DBI617" s="175"/>
      <c r="DBJ617" s="175"/>
      <c r="DBK617" s="175"/>
      <c r="DBL617" s="175"/>
      <c r="DBM617" s="175"/>
      <c r="DBN617" s="175"/>
      <c r="DBO617" s="175"/>
      <c r="DBP617" s="175"/>
      <c r="DBQ617" s="175"/>
      <c r="DBR617" s="175"/>
      <c r="DBS617" s="175"/>
      <c r="DBT617" s="175"/>
      <c r="DBU617" s="175"/>
      <c r="DBV617" s="175"/>
      <c r="DBW617" s="175"/>
      <c r="DBX617" s="175"/>
      <c r="DBY617" s="175"/>
      <c r="DBZ617" s="175"/>
      <c r="DCA617" s="175"/>
      <c r="DCB617" s="175"/>
      <c r="DCC617" s="175"/>
      <c r="DCD617" s="175"/>
      <c r="DCE617" s="175"/>
      <c r="DCF617" s="175"/>
      <c r="DCG617" s="175"/>
      <c r="DCH617" s="175"/>
      <c r="DCI617" s="175"/>
      <c r="DCJ617" s="175"/>
      <c r="DCK617" s="175"/>
      <c r="DCL617" s="175"/>
      <c r="DCM617" s="175"/>
      <c r="DCN617" s="175"/>
      <c r="DCO617" s="175"/>
      <c r="DCP617" s="175"/>
      <c r="DCQ617" s="175"/>
      <c r="DCR617" s="175"/>
      <c r="DCS617" s="175"/>
      <c r="DCT617" s="175"/>
      <c r="DCU617" s="175"/>
      <c r="DCV617" s="175"/>
      <c r="DCW617" s="175"/>
      <c r="DCX617" s="175"/>
      <c r="DCY617" s="175"/>
      <c r="DCZ617" s="175"/>
      <c r="DDA617" s="175"/>
      <c r="DDB617" s="175"/>
      <c r="DDC617" s="175"/>
      <c r="DDD617" s="175"/>
      <c r="DDE617" s="175"/>
      <c r="DDF617" s="175"/>
      <c r="DDG617" s="175"/>
      <c r="DDH617" s="175"/>
      <c r="DDI617" s="175"/>
      <c r="DDJ617" s="175"/>
      <c r="DDK617" s="175"/>
      <c r="DDL617" s="175"/>
      <c r="DDM617" s="175"/>
      <c r="DDN617" s="175"/>
      <c r="DDO617" s="175"/>
      <c r="DDP617" s="175"/>
      <c r="DDQ617" s="175"/>
      <c r="DDR617" s="175"/>
      <c r="DDS617" s="175"/>
      <c r="DDT617" s="175"/>
      <c r="DDU617" s="175"/>
      <c r="DDV617" s="175"/>
      <c r="DDW617" s="175"/>
      <c r="DDX617" s="175"/>
      <c r="DDY617" s="175"/>
      <c r="DDZ617" s="175"/>
      <c r="DEA617" s="175"/>
      <c r="DEB617" s="175"/>
      <c r="DEC617" s="175"/>
      <c r="DED617" s="175"/>
      <c r="DEE617" s="175"/>
      <c r="DEF617" s="175"/>
      <c r="DEG617" s="175"/>
      <c r="DEH617" s="175"/>
      <c r="DEI617" s="175"/>
      <c r="DEJ617" s="175"/>
      <c r="DEK617" s="175"/>
      <c r="DEL617" s="175"/>
      <c r="DEM617" s="175"/>
      <c r="DEN617" s="175"/>
      <c r="DEO617" s="175"/>
      <c r="DEP617" s="175"/>
      <c r="DEQ617" s="175"/>
      <c r="DER617" s="175"/>
      <c r="DES617" s="175"/>
      <c r="DET617" s="175"/>
      <c r="DEU617" s="175"/>
      <c r="DEV617" s="175"/>
      <c r="DEW617" s="175"/>
      <c r="DEX617" s="175"/>
      <c r="DEY617" s="175"/>
      <c r="DEZ617" s="175"/>
      <c r="DFA617" s="175"/>
      <c r="DFB617" s="175"/>
      <c r="DFC617" s="175"/>
      <c r="DFD617" s="175"/>
      <c r="DFE617" s="175"/>
      <c r="DFF617" s="175"/>
      <c r="DFG617" s="175"/>
      <c r="DFH617" s="175"/>
      <c r="DFI617" s="175"/>
      <c r="DFJ617" s="175"/>
      <c r="DFK617" s="175"/>
      <c r="DFL617" s="175"/>
      <c r="DFM617" s="175"/>
      <c r="DFN617" s="175"/>
      <c r="DFO617" s="175"/>
      <c r="DFP617" s="175"/>
      <c r="DFQ617" s="175"/>
      <c r="DFR617" s="175"/>
      <c r="DFS617" s="175"/>
      <c r="DFT617" s="175"/>
      <c r="DFU617" s="175"/>
      <c r="DFV617" s="175"/>
      <c r="DFW617" s="175"/>
      <c r="DFX617" s="175"/>
      <c r="DFY617" s="175"/>
      <c r="DFZ617" s="175"/>
      <c r="DGA617" s="175"/>
      <c r="DGB617" s="175"/>
      <c r="DGC617" s="175"/>
      <c r="DGD617" s="175"/>
      <c r="DGE617" s="175"/>
      <c r="DGF617" s="175"/>
      <c r="DGG617" s="175"/>
      <c r="DGH617" s="175"/>
      <c r="DGI617" s="175"/>
      <c r="DGJ617" s="175"/>
      <c r="DGK617" s="175"/>
      <c r="DGL617" s="175"/>
      <c r="DGM617" s="175"/>
      <c r="DGN617" s="175"/>
      <c r="DGO617" s="175"/>
      <c r="DGP617" s="175"/>
      <c r="DGQ617" s="175"/>
      <c r="DGR617" s="175"/>
      <c r="DGS617" s="175"/>
      <c r="DGT617" s="175"/>
      <c r="DGU617" s="175"/>
      <c r="DGV617" s="175"/>
      <c r="DGW617" s="175"/>
      <c r="DGX617" s="175"/>
      <c r="DGY617" s="175"/>
      <c r="DGZ617" s="175"/>
      <c r="DHA617" s="175"/>
      <c r="DHB617" s="175"/>
      <c r="DHC617" s="175"/>
      <c r="DHD617" s="175"/>
      <c r="DHE617" s="175"/>
      <c r="DHF617" s="175"/>
      <c r="DHG617" s="175"/>
      <c r="DHH617" s="175"/>
      <c r="DHI617" s="175"/>
      <c r="DHJ617" s="175"/>
      <c r="DHK617" s="175"/>
      <c r="DHL617" s="175"/>
      <c r="DHM617" s="175"/>
      <c r="DHN617" s="175"/>
      <c r="DHO617" s="175"/>
      <c r="DHP617" s="175"/>
      <c r="DHQ617" s="175"/>
      <c r="DHR617" s="175"/>
      <c r="DHS617" s="175"/>
      <c r="DHT617" s="175"/>
      <c r="DHU617" s="175"/>
      <c r="DHV617" s="175"/>
      <c r="DHW617" s="175"/>
      <c r="DHX617" s="175"/>
      <c r="DHY617" s="175"/>
      <c r="DHZ617" s="175"/>
      <c r="DIA617" s="175"/>
      <c r="DIB617" s="175"/>
      <c r="DIC617" s="175"/>
      <c r="DID617" s="175"/>
      <c r="DIE617" s="175"/>
      <c r="DIF617" s="175"/>
      <c r="DIG617" s="175"/>
      <c r="DIH617" s="175"/>
      <c r="DII617" s="175"/>
      <c r="DIJ617" s="175"/>
      <c r="DIK617" s="175"/>
      <c r="DIL617" s="175"/>
      <c r="DIM617" s="175"/>
      <c r="DIN617" s="175"/>
      <c r="DIO617" s="175"/>
      <c r="DIP617" s="175"/>
      <c r="DIQ617" s="175"/>
      <c r="DIR617" s="175"/>
      <c r="DIS617" s="175"/>
      <c r="DIT617" s="175"/>
      <c r="DIU617" s="175"/>
      <c r="DIV617" s="175"/>
      <c r="DIW617" s="175"/>
      <c r="DIX617" s="175"/>
      <c r="DIY617" s="175"/>
      <c r="DIZ617" s="175"/>
      <c r="DJA617" s="175"/>
      <c r="DJB617" s="175"/>
      <c r="DJC617" s="175"/>
      <c r="DJD617" s="175"/>
      <c r="DJE617" s="175"/>
      <c r="DJF617" s="175"/>
      <c r="DJG617" s="175"/>
      <c r="DJH617" s="175"/>
      <c r="DJI617" s="175"/>
      <c r="DJJ617" s="175"/>
      <c r="DJK617" s="175"/>
      <c r="DJL617" s="175"/>
      <c r="DJM617" s="175"/>
      <c r="DJN617" s="175"/>
      <c r="DJO617" s="175"/>
      <c r="DJP617" s="175"/>
      <c r="DJQ617" s="175"/>
      <c r="DJR617" s="175"/>
      <c r="DJS617" s="175"/>
      <c r="DJT617" s="175"/>
      <c r="DJU617" s="175"/>
      <c r="DJV617" s="175"/>
      <c r="DJW617" s="175"/>
      <c r="DJX617" s="175"/>
      <c r="DJY617" s="175"/>
      <c r="DJZ617" s="175"/>
      <c r="DKA617" s="175"/>
      <c r="DKB617" s="175"/>
      <c r="DKC617" s="175"/>
      <c r="DKD617" s="175"/>
      <c r="DKE617" s="175"/>
      <c r="DKF617" s="175"/>
      <c r="DKG617" s="175"/>
      <c r="DKH617" s="175"/>
      <c r="DKI617" s="175"/>
      <c r="DKJ617" s="175"/>
      <c r="DKK617" s="175"/>
      <c r="DKL617" s="175"/>
      <c r="DKM617" s="175"/>
      <c r="DKN617" s="175"/>
      <c r="DKO617" s="175"/>
      <c r="DKP617" s="175"/>
      <c r="DKQ617" s="175"/>
      <c r="DKR617" s="175"/>
      <c r="DKS617" s="175"/>
      <c r="DKT617" s="175"/>
      <c r="DKU617" s="175"/>
      <c r="DKV617" s="175"/>
      <c r="DKW617" s="175"/>
      <c r="DKX617" s="175"/>
      <c r="DKY617" s="175"/>
      <c r="DKZ617" s="175"/>
      <c r="DLA617" s="175"/>
      <c r="DLB617" s="175"/>
      <c r="DLC617" s="175"/>
      <c r="DLD617" s="175"/>
      <c r="DLE617" s="175"/>
      <c r="DLF617" s="175"/>
      <c r="DLG617" s="175"/>
      <c r="DLH617" s="175"/>
      <c r="DLI617" s="175"/>
      <c r="DLJ617" s="175"/>
      <c r="DLK617" s="175"/>
      <c r="DLL617" s="175"/>
      <c r="DLM617" s="175"/>
      <c r="DLN617" s="175"/>
      <c r="DLO617" s="175"/>
      <c r="DLP617" s="175"/>
      <c r="DLQ617" s="175"/>
      <c r="DLR617" s="175"/>
      <c r="DLS617" s="175"/>
      <c r="DLT617" s="175"/>
      <c r="DLU617" s="175"/>
      <c r="DLV617" s="175"/>
      <c r="DLW617" s="175"/>
      <c r="DLX617" s="175"/>
      <c r="DLY617" s="175"/>
      <c r="DLZ617" s="175"/>
      <c r="DMA617" s="175"/>
      <c r="DMB617" s="175"/>
      <c r="DMC617" s="175"/>
      <c r="DMD617" s="175"/>
      <c r="DME617" s="175"/>
      <c r="DMF617" s="175"/>
      <c r="DMG617" s="175"/>
      <c r="DMH617" s="175"/>
      <c r="DMI617" s="175"/>
      <c r="DMJ617" s="175"/>
      <c r="DMK617" s="175"/>
      <c r="DML617" s="175"/>
      <c r="DMM617" s="175"/>
      <c r="DMN617" s="175"/>
      <c r="DMO617" s="175"/>
      <c r="DMP617" s="175"/>
      <c r="DMQ617" s="175"/>
      <c r="DMR617" s="175"/>
      <c r="DMS617" s="175"/>
      <c r="DMT617" s="175"/>
      <c r="DMU617" s="175"/>
      <c r="DMV617" s="175"/>
      <c r="DMW617" s="175"/>
      <c r="DMX617" s="175"/>
      <c r="DMY617" s="175"/>
      <c r="DMZ617" s="175"/>
      <c r="DNA617" s="175"/>
      <c r="DNB617" s="175"/>
      <c r="DNC617" s="175"/>
      <c r="DND617" s="175"/>
      <c r="DNE617" s="175"/>
      <c r="DNF617" s="175"/>
      <c r="DNG617" s="175"/>
      <c r="DNH617" s="175"/>
      <c r="DNI617" s="175"/>
      <c r="DNJ617" s="175"/>
      <c r="DNK617" s="175"/>
      <c r="DNL617" s="175"/>
      <c r="DNM617" s="175"/>
      <c r="DNN617" s="175"/>
      <c r="DNO617" s="175"/>
      <c r="DNP617" s="175"/>
      <c r="DNQ617" s="175"/>
      <c r="DNR617" s="175"/>
      <c r="DNS617" s="175"/>
      <c r="DNT617" s="175"/>
      <c r="DNU617" s="175"/>
      <c r="DNV617" s="175"/>
      <c r="DNW617" s="175"/>
      <c r="DNX617" s="175"/>
      <c r="DNY617" s="175"/>
      <c r="DNZ617" s="175"/>
      <c r="DOA617" s="175"/>
      <c r="DOB617" s="175"/>
      <c r="DOC617" s="175"/>
      <c r="DOD617" s="175"/>
      <c r="DOE617" s="175"/>
      <c r="DOF617" s="175"/>
      <c r="DOG617" s="175"/>
      <c r="DOH617" s="175"/>
      <c r="DOI617" s="175"/>
      <c r="DOJ617" s="175"/>
      <c r="DOK617" s="175"/>
      <c r="DOL617" s="175"/>
      <c r="DOM617" s="175"/>
      <c r="DON617" s="175"/>
      <c r="DOO617" s="175"/>
      <c r="DOP617" s="175"/>
      <c r="DOQ617" s="175"/>
      <c r="DOR617" s="175"/>
      <c r="DOS617" s="175"/>
      <c r="DOT617" s="175"/>
      <c r="DOU617" s="175"/>
      <c r="DOV617" s="175"/>
      <c r="DOW617" s="175"/>
      <c r="DOX617" s="175"/>
      <c r="DOY617" s="175"/>
      <c r="DOZ617" s="175"/>
      <c r="DPA617" s="175"/>
      <c r="DPB617" s="175"/>
      <c r="DPC617" s="175"/>
      <c r="DPD617" s="175"/>
      <c r="DPE617" s="175"/>
      <c r="DPF617" s="175"/>
      <c r="DPG617" s="175"/>
      <c r="DPH617" s="175"/>
      <c r="DPI617" s="175"/>
      <c r="DPJ617" s="175"/>
      <c r="DPK617" s="175"/>
      <c r="DPL617" s="175"/>
      <c r="DPM617" s="175"/>
      <c r="DPN617" s="175"/>
      <c r="DPO617" s="175"/>
      <c r="DPP617" s="175"/>
      <c r="DPQ617" s="175"/>
      <c r="DPR617" s="175"/>
      <c r="DPS617" s="175"/>
      <c r="DPT617" s="175"/>
      <c r="DPU617" s="175"/>
      <c r="DPV617" s="175"/>
      <c r="DPW617" s="175"/>
      <c r="DPX617" s="175"/>
      <c r="DPY617" s="175"/>
      <c r="DPZ617" s="175"/>
      <c r="DQA617" s="175"/>
      <c r="DQB617" s="175"/>
      <c r="DQC617" s="175"/>
      <c r="DQD617" s="175"/>
      <c r="DQE617" s="175"/>
      <c r="DQF617" s="175"/>
      <c r="DQG617" s="175"/>
      <c r="DQH617" s="175"/>
      <c r="DQI617" s="175"/>
      <c r="DQJ617" s="175"/>
      <c r="DQK617" s="175"/>
      <c r="DQL617" s="175"/>
      <c r="DQM617" s="175"/>
      <c r="DQN617" s="175"/>
      <c r="DQO617" s="175"/>
      <c r="DQP617" s="175"/>
      <c r="DQQ617" s="175"/>
      <c r="DQR617" s="175"/>
      <c r="DQS617" s="175"/>
      <c r="DQT617" s="175"/>
      <c r="DQU617" s="175"/>
      <c r="DQV617" s="175"/>
      <c r="DQW617" s="175"/>
      <c r="DQX617" s="175"/>
      <c r="DQY617" s="175"/>
      <c r="DQZ617" s="175"/>
      <c r="DRA617" s="175"/>
      <c r="DRB617" s="175"/>
      <c r="DRC617" s="175"/>
      <c r="DRD617" s="175"/>
      <c r="DRE617" s="175"/>
      <c r="DRF617" s="175"/>
      <c r="DRG617" s="175"/>
      <c r="DRH617" s="175"/>
      <c r="DRI617" s="175"/>
      <c r="DRJ617" s="175"/>
      <c r="DRK617" s="175"/>
      <c r="DRL617" s="175"/>
      <c r="DRM617" s="175"/>
      <c r="DRN617" s="175"/>
      <c r="DRO617" s="175"/>
      <c r="DRP617" s="175"/>
      <c r="DRQ617" s="175"/>
      <c r="DRR617" s="175"/>
      <c r="DRS617" s="175"/>
      <c r="DRT617" s="175"/>
      <c r="DRU617" s="175"/>
      <c r="DRV617" s="175"/>
      <c r="DRW617" s="175"/>
      <c r="DRX617" s="175"/>
      <c r="DRY617" s="175"/>
      <c r="DRZ617" s="175"/>
      <c r="DSA617" s="175"/>
      <c r="DSB617" s="175"/>
      <c r="DSC617" s="175"/>
      <c r="DSD617" s="175"/>
      <c r="DSE617" s="175"/>
      <c r="DSF617" s="175"/>
      <c r="DSG617" s="175"/>
      <c r="DSH617" s="175"/>
      <c r="DSI617" s="175"/>
      <c r="DSJ617" s="175"/>
      <c r="DSK617" s="175"/>
      <c r="DSL617" s="175"/>
      <c r="DSM617" s="175"/>
      <c r="DSN617" s="175"/>
      <c r="DSO617" s="175"/>
      <c r="DSP617" s="175"/>
      <c r="DSQ617" s="175"/>
      <c r="DSR617" s="175"/>
      <c r="DSS617" s="175"/>
      <c r="DST617" s="175"/>
      <c r="DSU617" s="175"/>
      <c r="DSV617" s="175"/>
      <c r="DSW617" s="175"/>
      <c r="DSX617" s="175"/>
      <c r="DSY617" s="175"/>
      <c r="DSZ617" s="175"/>
      <c r="DTA617" s="175"/>
      <c r="DTB617" s="175"/>
      <c r="DTC617" s="175"/>
      <c r="DTD617" s="175"/>
      <c r="DTE617" s="175"/>
      <c r="DTF617" s="175"/>
      <c r="DTG617" s="175"/>
      <c r="DTH617" s="175"/>
      <c r="DTI617" s="175"/>
      <c r="DTJ617" s="175"/>
      <c r="DTK617" s="175"/>
      <c r="DTL617" s="175"/>
      <c r="DTM617" s="175"/>
      <c r="DTN617" s="175"/>
      <c r="DTO617" s="175"/>
      <c r="DTP617" s="175"/>
      <c r="DTQ617" s="175"/>
      <c r="DTR617" s="175"/>
      <c r="DTS617" s="175"/>
      <c r="DTT617" s="175"/>
      <c r="DTU617" s="175"/>
      <c r="DTV617" s="175"/>
      <c r="DTW617" s="175"/>
      <c r="DTX617" s="175"/>
      <c r="DTY617" s="175"/>
      <c r="DTZ617" s="175"/>
      <c r="DUA617" s="175"/>
      <c r="DUB617" s="175"/>
      <c r="DUC617" s="175"/>
      <c r="DUD617" s="175"/>
      <c r="DUE617" s="175"/>
      <c r="DUF617" s="175"/>
      <c r="DUG617" s="175"/>
      <c r="DUH617" s="175"/>
      <c r="DUI617" s="175"/>
      <c r="DUJ617" s="175"/>
      <c r="DUK617" s="175"/>
      <c r="DUL617" s="175"/>
      <c r="DUM617" s="175"/>
      <c r="DUN617" s="175"/>
      <c r="DUO617" s="175"/>
      <c r="DUP617" s="175"/>
      <c r="DUQ617" s="175"/>
      <c r="DUR617" s="175"/>
      <c r="DUS617" s="175"/>
      <c r="DUT617" s="175"/>
      <c r="DUU617" s="175"/>
      <c r="DUV617" s="175"/>
      <c r="DUW617" s="175"/>
      <c r="DUX617" s="175"/>
      <c r="DUY617" s="175"/>
      <c r="DUZ617" s="175"/>
      <c r="DVA617" s="175"/>
      <c r="DVB617" s="175"/>
      <c r="DVC617" s="175"/>
      <c r="DVD617" s="175"/>
      <c r="DVE617" s="175"/>
      <c r="DVF617" s="175"/>
      <c r="DVG617" s="175"/>
      <c r="DVH617" s="175"/>
      <c r="DVI617" s="175"/>
      <c r="DVJ617" s="175"/>
      <c r="DVK617" s="175"/>
      <c r="DVL617" s="175"/>
      <c r="DVM617" s="175"/>
      <c r="DVN617" s="175"/>
      <c r="DVO617" s="175"/>
      <c r="DVP617" s="175"/>
      <c r="DVQ617" s="175"/>
      <c r="DVR617" s="175"/>
      <c r="DVS617" s="175"/>
      <c r="DVT617" s="175"/>
      <c r="DVU617" s="175"/>
      <c r="DVV617" s="175"/>
      <c r="DVW617" s="175"/>
      <c r="DVX617" s="175"/>
      <c r="DVY617" s="175"/>
      <c r="DVZ617" s="175"/>
      <c r="DWA617" s="175"/>
      <c r="DWB617" s="175"/>
      <c r="DWC617" s="175"/>
      <c r="DWD617" s="175"/>
      <c r="DWE617" s="175"/>
      <c r="DWF617" s="175"/>
      <c r="DWG617" s="175"/>
      <c r="DWH617" s="175"/>
      <c r="DWI617" s="175"/>
      <c r="DWJ617" s="175"/>
      <c r="DWK617" s="175"/>
      <c r="DWL617" s="175"/>
      <c r="DWM617" s="175"/>
      <c r="DWN617" s="175"/>
      <c r="DWO617" s="175"/>
      <c r="DWP617" s="175"/>
      <c r="DWQ617" s="175"/>
      <c r="DWR617" s="175"/>
      <c r="DWS617" s="175"/>
      <c r="DWT617" s="175"/>
      <c r="DWU617" s="175"/>
      <c r="DWV617" s="175"/>
      <c r="DWW617" s="175"/>
      <c r="DWX617" s="175"/>
      <c r="DWY617" s="175"/>
      <c r="DWZ617" s="175"/>
      <c r="DXA617" s="175"/>
      <c r="DXB617" s="175"/>
      <c r="DXC617" s="175"/>
      <c r="DXD617" s="175"/>
      <c r="DXE617" s="175"/>
      <c r="DXF617" s="175"/>
      <c r="DXG617" s="175"/>
      <c r="DXH617" s="175"/>
      <c r="DXI617" s="175"/>
      <c r="DXJ617" s="175"/>
      <c r="DXK617" s="175"/>
      <c r="DXL617" s="175"/>
      <c r="DXM617" s="175"/>
      <c r="DXN617" s="175"/>
      <c r="DXO617" s="175"/>
      <c r="DXP617" s="175"/>
      <c r="DXQ617" s="175"/>
      <c r="DXR617" s="175"/>
      <c r="DXS617" s="175"/>
      <c r="DXT617" s="175"/>
      <c r="DXU617" s="175"/>
      <c r="DXV617" s="175"/>
      <c r="DXW617" s="175"/>
      <c r="DXX617" s="175"/>
      <c r="DXY617" s="175"/>
      <c r="DXZ617" s="175"/>
      <c r="DYA617" s="175"/>
      <c r="DYB617" s="175"/>
      <c r="DYC617" s="175"/>
      <c r="DYD617" s="175"/>
      <c r="DYE617" s="175"/>
      <c r="DYF617" s="175"/>
      <c r="DYG617" s="175"/>
      <c r="DYH617" s="175"/>
      <c r="DYI617" s="175"/>
      <c r="DYJ617" s="175"/>
      <c r="DYK617" s="175"/>
      <c r="DYL617" s="175"/>
      <c r="DYM617" s="175"/>
      <c r="DYN617" s="175"/>
      <c r="DYO617" s="175"/>
      <c r="DYP617" s="175"/>
      <c r="DYQ617" s="175"/>
      <c r="DYR617" s="175"/>
      <c r="DYS617" s="175"/>
      <c r="DYT617" s="175"/>
      <c r="DYU617" s="175"/>
      <c r="DYV617" s="175"/>
      <c r="DYW617" s="175"/>
      <c r="DYX617" s="175"/>
      <c r="DYY617" s="175"/>
      <c r="DYZ617" s="175"/>
      <c r="DZA617" s="175"/>
      <c r="DZB617" s="175"/>
      <c r="DZC617" s="175"/>
      <c r="DZD617" s="175"/>
      <c r="DZE617" s="175"/>
      <c r="DZF617" s="175"/>
      <c r="DZG617" s="175"/>
      <c r="DZH617" s="175"/>
      <c r="DZI617" s="175"/>
      <c r="DZJ617" s="175"/>
      <c r="DZK617" s="175"/>
      <c r="DZL617" s="175"/>
      <c r="DZM617" s="175"/>
      <c r="DZN617" s="175"/>
      <c r="DZO617" s="175"/>
      <c r="DZP617" s="175"/>
      <c r="DZQ617" s="175"/>
      <c r="DZR617" s="175"/>
      <c r="DZS617" s="175"/>
      <c r="DZT617" s="175"/>
      <c r="DZU617" s="175"/>
      <c r="DZV617" s="175"/>
      <c r="DZW617" s="175"/>
      <c r="DZX617" s="175"/>
      <c r="DZY617" s="175"/>
      <c r="DZZ617" s="175"/>
      <c r="EAA617" s="175"/>
      <c r="EAB617" s="175"/>
      <c r="EAC617" s="175"/>
      <c r="EAD617" s="175"/>
      <c r="EAE617" s="175"/>
      <c r="EAF617" s="175"/>
      <c r="EAG617" s="175"/>
      <c r="EAH617" s="175"/>
      <c r="EAI617" s="175"/>
      <c r="EAJ617" s="175"/>
      <c r="EAK617" s="175"/>
      <c r="EAL617" s="175"/>
      <c r="EAM617" s="175"/>
      <c r="EAN617" s="175"/>
      <c r="EAO617" s="175"/>
      <c r="EAP617" s="175"/>
      <c r="EAQ617" s="175"/>
      <c r="EAR617" s="175"/>
      <c r="EAS617" s="175"/>
      <c r="EAT617" s="175"/>
      <c r="EAU617" s="175"/>
      <c r="EAV617" s="175"/>
      <c r="EAW617" s="175"/>
      <c r="EAX617" s="175"/>
      <c r="EAY617" s="175"/>
      <c r="EAZ617" s="175"/>
      <c r="EBA617" s="175"/>
      <c r="EBB617" s="175"/>
      <c r="EBC617" s="175"/>
      <c r="EBD617" s="175"/>
      <c r="EBE617" s="175"/>
      <c r="EBF617" s="175"/>
      <c r="EBG617" s="175"/>
      <c r="EBH617" s="175"/>
      <c r="EBI617" s="175"/>
      <c r="EBJ617" s="175"/>
      <c r="EBK617" s="175"/>
      <c r="EBL617" s="175"/>
      <c r="EBM617" s="175"/>
      <c r="EBN617" s="175"/>
      <c r="EBO617" s="175"/>
      <c r="EBP617" s="175"/>
      <c r="EBQ617" s="175"/>
      <c r="EBR617" s="175"/>
      <c r="EBS617" s="175"/>
      <c r="EBT617" s="175"/>
      <c r="EBU617" s="175"/>
      <c r="EBV617" s="175"/>
      <c r="EBW617" s="175"/>
      <c r="EBX617" s="175"/>
      <c r="EBY617" s="175"/>
      <c r="EBZ617" s="175"/>
      <c r="ECA617" s="175"/>
      <c r="ECB617" s="175"/>
      <c r="ECC617" s="175"/>
      <c r="ECD617" s="175"/>
      <c r="ECE617" s="175"/>
      <c r="ECF617" s="175"/>
      <c r="ECG617" s="175"/>
      <c r="ECH617" s="175"/>
      <c r="ECI617" s="175"/>
      <c r="ECJ617" s="175"/>
      <c r="ECK617" s="175"/>
      <c r="ECL617" s="175"/>
      <c r="ECM617" s="175"/>
      <c r="ECN617" s="175"/>
      <c r="ECO617" s="175"/>
      <c r="ECP617" s="175"/>
      <c r="ECQ617" s="175"/>
      <c r="ECR617" s="175"/>
      <c r="ECS617" s="175"/>
      <c r="ECT617" s="175"/>
      <c r="ECU617" s="175"/>
      <c r="ECV617" s="175"/>
      <c r="ECW617" s="175"/>
      <c r="ECX617" s="175"/>
      <c r="ECY617" s="175"/>
      <c r="ECZ617" s="175"/>
      <c r="EDA617" s="175"/>
      <c r="EDB617" s="175"/>
      <c r="EDC617" s="175"/>
      <c r="EDD617" s="175"/>
      <c r="EDE617" s="175"/>
      <c r="EDF617" s="175"/>
      <c r="EDG617" s="175"/>
      <c r="EDH617" s="175"/>
      <c r="EDI617" s="175"/>
      <c r="EDJ617" s="175"/>
      <c r="EDK617" s="175"/>
      <c r="EDL617" s="175"/>
      <c r="EDM617" s="175"/>
      <c r="EDN617" s="175"/>
      <c r="EDO617" s="175"/>
      <c r="EDP617" s="175"/>
      <c r="EDQ617" s="175"/>
      <c r="EDR617" s="175"/>
      <c r="EDS617" s="175"/>
      <c r="EDT617" s="175"/>
      <c r="EDU617" s="175"/>
      <c r="EDV617" s="175"/>
      <c r="EDW617" s="175"/>
      <c r="EDX617" s="175"/>
      <c r="EDY617" s="175"/>
      <c r="EDZ617" s="175"/>
      <c r="EEA617" s="175"/>
      <c r="EEB617" s="175"/>
      <c r="EEC617" s="175"/>
      <c r="EED617" s="175"/>
      <c r="EEE617" s="175"/>
      <c r="EEF617" s="175"/>
      <c r="EEG617" s="175"/>
      <c r="EEH617" s="175"/>
      <c r="EEI617" s="175"/>
      <c r="EEJ617" s="175"/>
      <c r="EEK617" s="175"/>
      <c r="EEL617" s="175"/>
      <c r="EEM617" s="175"/>
      <c r="EEN617" s="175"/>
      <c r="EEO617" s="175"/>
      <c r="EEP617" s="175"/>
      <c r="EEQ617" s="175"/>
      <c r="EER617" s="175"/>
      <c r="EES617" s="175"/>
      <c r="EET617" s="175"/>
      <c r="EEU617" s="175"/>
      <c r="EEV617" s="175"/>
      <c r="EEW617" s="175"/>
      <c r="EEX617" s="175"/>
      <c r="EEY617" s="175"/>
      <c r="EEZ617" s="175"/>
      <c r="EFA617" s="175"/>
      <c r="EFB617" s="175"/>
      <c r="EFC617" s="175"/>
      <c r="EFD617" s="175"/>
      <c r="EFE617" s="175"/>
      <c r="EFF617" s="175"/>
      <c r="EFG617" s="175"/>
      <c r="EFH617" s="175"/>
      <c r="EFI617" s="175"/>
      <c r="EFJ617" s="175"/>
      <c r="EFK617" s="175"/>
      <c r="EFL617" s="175"/>
      <c r="EFM617" s="175"/>
      <c r="EFN617" s="175"/>
      <c r="EFO617" s="175"/>
      <c r="EFP617" s="175"/>
      <c r="EFQ617" s="175"/>
      <c r="EFR617" s="175"/>
      <c r="EFS617" s="175"/>
      <c r="EFT617" s="175"/>
      <c r="EFU617" s="175"/>
      <c r="EFV617" s="175"/>
      <c r="EFW617" s="175"/>
      <c r="EFX617" s="175"/>
      <c r="EFY617" s="175"/>
      <c r="EFZ617" s="175"/>
      <c r="EGA617" s="175"/>
      <c r="EGB617" s="175"/>
      <c r="EGC617" s="175"/>
      <c r="EGD617" s="175"/>
      <c r="EGE617" s="175"/>
      <c r="EGF617" s="175"/>
      <c r="EGG617" s="175"/>
      <c r="EGH617" s="175"/>
      <c r="EGI617" s="175"/>
      <c r="EGJ617" s="175"/>
      <c r="EGK617" s="175"/>
      <c r="EGL617" s="175"/>
      <c r="EGM617" s="175"/>
      <c r="EGN617" s="175"/>
      <c r="EGO617" s="175"/>
      <c r="EGP617" s="175"/>
      <c r="EGQ617" s="175"/>
      <c r="EGR617" s="175"/>
      <c r="EGS617" s="175"/>
      <c r="EGT617" s="175"/>
      <c r="EGU617" s="175"/>
      <c r="EGV617" s="175"/>
      <c r="EGW617" s="175"/>
      <c r="EGX617" s="175"/>
      <c r="EGY617" s="175"/>
      <c r="EGZ617" s="175"/>
      <c r="EHA617" s="175"/>
      <c r="EHB617" s="175"/>
      <c r="EHC617" s="175"/>
      <c r="EHD617" s="175"/>
      <c r="EHE617" s="175"/>
      <c r="EHF617" s="175"/>
      <c r="EHG617" s="175"/>
      <c r="EHH617" s="175"/>
      <c r="EHI617" s="175"/>
      <c r="EHJ617" s="175"/>
      <c r="EHK617" s="175"/>
      <c r="EHL617" s="175"/>
      <c r="EHM617" s="175"/>
      <c r="EHN617" s="175"/>
      <c r="EHO617" s="175"/>
      <c r="EHP617" s="175"/>
      <c r="EHQ617" s="175"/>
      <c r="EHR617" s="175"/>
      <c r="EHS617" s="175"/>
      <c r="EHT617" s="175"/>
      <c r="EHU617" s="175"/>
      <c r="EHV617" s="175"/>
      <c r="EHW617" s="175"/>
      <c r="EHX617" s="175"/>
      <c r="EHY617" s="175"/>
      <c r="EHZ617" s="175"/>
      <c r="EIA617" s="175"/>
      <c r="EIB617" s="175"/>
      <c r="EIC617" s="175"/>
      <c r="EID617" s="175"/>
      <c r="EIE617" s="175"/>
      <c r="EIF617" s="175"/>
      <c r="EIG617" s="175"/>
      <c r="EIH617" s="175"/>
      <c r="EII617" s="175"/>
      <c r="EIJ617" s="175"/>
      <c r="EIK617" s="175"/>
      <c r="EIL617" s="175"/>
      <c r="EIM617" s="175"/>
      <c r="EIN617" s="175"/>
      <c r="EIO617" s="175"/>
      <c r="EIP617" s="175"/>
      <c r="EIQ617" s="175"/>
      <c r="EIR617" s="175"/>
      <c r="EIS617" s="175"/>
      <c r="EIT617" s="175"/>
      <c r="EIU617" s="175"/>
      <c r="EIV617" s="175"/>
      <c r="EIW617" s="175"/>
      <c r="EIX617" s="175"/>
      <c r="EIY617" s="175"/>
      <c r="EIZ617" s="175"/>
      <c r="EJA617" s="175"/>
      <c r="EJB617" s="175"/>
      <c r="EJC617" s="175"/>
      <c r="EJD617" s="175"/>
      <c r="EJE617" s="175"/>
      <c r="EJF617" s="175"/>
      <c r="EJG617" s="175"/>
      <c r="EJH617" s="175"/>
      <c r="EJI617" s="175"/>
      <c r="EJJ617" s="175"/>
      <c r="EJK617" s="175"/>
      <c r="EJL617" s="175"/>
      <c r="EJM617" s="175"/>
      <c r="EJN617" s="175"/>
      <c r="EJO617" s="175"/>
      <c r="EJP617" s="175"/>
      <c r="EJQ617" s="175"/>
      <c r="EJR617" s="175"/>
      <c r="EJS617" s="175"/>
      <c r="EJT617" s="175"/>
      <c r="EJU617" s="175"/>
      <c r="EJV617" s="175"/>
      <c r="EJW617" s="175"/>
      <c r="EJX617" s="175"/>
      <c r="EJY617" s="175"/>
      <c r="EJZ617" s="175"/>
      <c r="EKA617" s="175"/>
      <c r="EKB617" s="175"/>
      <c r="EKC617" s="175"/>
      <c r="EKD617" s="175"/>
      <c r="EKE617" s="175"/>
      <c r="EKF617" s="175"/>
      <c r="EKG617" s="175"/>
      <c r="EKH617" s="175"/>
      <c r="EKI617" s="175"/>
      <c r="EKJ617" s="175"/>
      <c r="EKK617" s="175"/>
      <c r="EKL617" s="175"/>
      <c r="EKM617" s="175"/>
      <c r="EKN617" s="175"/>
      <c r="EKO617" s="175"/>
      <c r="EKP617" s="175"/>
      <c r="EKQ617" s="175"/>
      <c r="EKR617" s="175"/>
      <c r="EKS617" s="175"/>
      <c r="EKT617" s="175"/>
      <c r="EKU617" s="175"/>
      <c r="EKV617" s="175"/>
      <c r="EKW617" s="175"/>
      <c r="EKX617" s="175"/>
      <c r="EKY617" s="175"/>
      <c r="EKZ617" s="175"/>
      <c r="ELA617" s="175"/>
      <c r="ELB617" s="175"/>
      <c r="ELC617" s="175"/>
      <c r="ELD617" s="175"/>
      <c r="ELE617" s="175"/>
      <c r="ELF617" s="175"/>
      <c r="ELG617" s="175"/>
      <c r="ELH617" s="175"/>
      <c r="ELI617" s="175"/>
      <c r="ELJ617" s="175"/>
      <c r="ELK617" s="175"/>
      <c r="ELL617" s="175"/>
      <c r="ELM617" s="175"/>
      <c r="ELN617" s="175"/>
      <c r="ELO617" s="175"/>
      <c r="ELP617" s="175"/>
      <c r="ELQ617" s="175"/>
      <c r="ELR617" s="175"/>
      <c r="ELS617" s="175"/>
      <c r="ELT617" s="175"/>
      <c r="ELU617" s="175"/>
      <c r="ELV617" s="175"/>
      <c r="ELW617" s="175"/>
      <c r="ELX617" s="175"/>
      <c r="ELY617" s="175"/>
      <c r="ELZ617" s="175"/>
      <c r="EMA617" s="175"/>
      <c r="EMB617" s="175"/>
      <c r="EMC617" s="175"/>
      <c r="EMD617" s="175"/>
      <c r="EME617" s="175"/>
      <c r="EMF617" s="175"/>
      <c r="EMG617" s="175"/>
      <c r="EMH617" s="175"/>
      <c r="EMI617" s="175"/>
      <c r="EMJ617" s="175"/>
      <c r="EMK617" s="175"/>
      <c r="EML617" s="175"/>
      <c r="EMM617" s="175"/>
      <c r="EMN617" s="175"/>
      <c r="EMO617" s="175"/>
      <c r="EMP617" s="175"/>
      <c r="EMQ617" s="175"/>
      <c r="EMR617" s="175"/>
      <c r="EMS617" s="175"/>
      <c r="EMT617" s="175"/>
      <c r="EMU617" s="175"/>
      <c r="EMV617" s="175"/>
      <c r="EMW617" s="175"/>
      <c r="EMX617" s="175"/>
      <c r="EMY617" s="175"/>
      <c r="EMZ617" s="175"/>
      <c r="ENA617" s="175"/>
      <c r="ENB617" s="175"/>
      <c r="ENC617" s="175"/>
      <c r="END617" s="175"/>
      <c r="ENE617" s="175"/>
      <c r="ENF617" s="175"/>
      <c r="ENG617" s="175"/>
      <c r="ENH617" s="175"/>
      <c r="ENI617" s="175"/>
      <c r="ENJ617" s="175"/>
      <c r="ENK617" s="175"/>
      <c r="ENL617" s="175"/>
      <c r="ENM617" s="175"/>
      <c r="ENN617" s="175"/>
      <c r="ENO617" s="175"/>
      <c r="ENP617" s="175"/>
      <c r="ENQ617" s="175"/>
      <c r="ENR617" s="175"/>
      <c r="ENS617" s="175"/>
      <c r="ENT617" s="175"/>
      <c r="ENU617" s="175"/>
      <c r="ENV617" s="175"/>
      <c r="ENW617" s="175"/>
      <c r="ENX617" s="175"/>
      <c r="ENY617" s="175"/>
      <c r="ENZ617" s="175"/>
      <c r="EOA617" s="175"/>
      <c r="EOB617" s="175"/>
      <c r="EOC617" s="175"/>
      <c r="EOD617" s="175"/>
      <c r="EOE617" s="175"/>
      <c r="EOF617" s="175"/>
      <c r="EOG617" s="175"/>
      <c r="EOH617" s="175"/>
      <c r="EOI617" s="175"/>
      <c r="EOJ617" s="175"/>
      <c r="EOK617" s="175"/>
      <c r="EOL617" s="175"/>
      <c r="EOM617" s="175"/>
      <c r="EON617" s="175"/>
      <c r="EOO617" s="175"/>
      <c r="EOP617" s="175"/>
      <c r="EOQ617" s="175"/>
      <c r="EOR617" s="175"/>
      <c r="EOS617" s="175"/>
      <c r="EOT617" s="175"/>
      <c r="EOU617" s="175"/>
      <c r="EOV617" s="175"/>
      <c r="EOW617" s="175"/>
      <c r="EOX617" s="175"/>
      <c r="EOY617" s="175"/>
      <c r="EOZ617" s="175"/>
      <c r="EPA617" s="175"/>
      <c r="EPB617" s="175"/>
      <c r="EPC617" s="175"/>
      <c r="EPD617" s="175"/>
      <c r="EPE617" s="175"/>
      <c r="EPF617" s="175"/>
      <c r="EPG617" s="175"/>
      <c r="EPH617" s="175"/>
      <c r="EPI617" s="175"/>
      <c r="EPJ617" s="175"/>
      <c r="EPK617" s="175"/>
      <c r="EPL617" s="175"/>
      <c r="EPM617" s="175"/>
      <c r="EPN617" s="175"/>
      <c r="EPO617" s="175"/>
      <c r="EPP617" s="175"/>
      <c r="EPQ617" s="175"/>
      <c r="EPR617" s="175"/>
      <c r="EPS617" s="175"/>
      <c r="EPT617" s="175"/>
      <c r="EPU617" s="175"/>
      <c r="EPV617" s="175"/>
      <c r="EPW617" s="175"/>
      <c r="EPX617" s="175"/>
      <c r="EPY617" s="175"/>
      <c r="EPZ617" s="175"/>
      <c r="EQA617" s="175"/>
      <c r="EQB617" s="175"/>
      <c r="EQC617" s="175"/>
      <c r="EQD617" s="175"/>
      <c r="EQE617" s="175"/>
      <c r="EQF617" s="175"/>
      <c r="EQG617" s="175"/>
      <c r="EQH617" s="175"/>
      <c r="EQI617" s="175"/>
      <c r="EQJ617" s="175"/>
      <c r="EQK617" s="175"/>
      <c r="EQL617" s="175"/>
      <c r="EQM617" s="175"/>
      <c r="EQN617" s="175"/>
      <c r="EQO617" s="175"/>
      <c r="EQP617" s="175"/>
      <c r="EQQ617" s="175"/>
      <c r="EQR617" s="175"/>
      <c r="EQS617" s="175"/>
      <c r="EQT617" s="175"/>
      <c r="EQU617" s="175"/>
      <c r="EQV617" s="175"/>
      <c r="EQW617" s="175"/>
      <c r="EQX617" s="175"/>
      <c r="EQY617" s="175"/>
      <c r="EQZ617" s="175"/>
      <c r="ERA617" s="175"/>
      <c r="ERB617" s="175"/>
      <c r="ERC617" s="175"/>
      <c r="ERD617" s="175"/>
      <c r="ERE617" s="175"/>
      <c r="ERF617" s="175"/>
      <c r="ERG617" s="175"/>
      <c r="ERH617" s="175"/>
      <c r="ERI617" s="175"/>
      <c r="ERJ617" s="175"/>
      <c r="ERK617" s="175"/>
      <c r="ERL617" s="175"/>
      <c r="ERM617" s="175"/>
      <c r="ERN617" s="175"/>
      <c r="ERO617" s="175"/>
      <c r="ERP617" s="175"/>
      <c r="ERQ617" s="175"/>
      <c r="ERR617" s="175"/>
      <c r="ERS617" s="175"/>
      <c r="ERT617" s="175"/>
      <c r="ERU617" s="175"/>
      <c r="ERV617" s="175"/>
      <c r="ERW617" s="175"/>
      <c r="ERX617" s="175"/>
      <c r="ERY617" s="175"/>
      <c r="ERZ617" s="175"/>
      <c r="ESA617" s="175"/>
      <c r="ESB617" s="175"/>
      <c r="ESC617" s="175"/>
      <c r="ESD617" s="175"/>
      <c r="ESE617" s="175"/>
      <c r="ESF617" s="175"/>
      <c r="ESG617" s="175"/>
      <c r="ESH617" s="175"/>
      <c r="ESI617" s="175"/>
      <c r="ESJ617" s="175"/>
      <c r="ESK617" s="175"/>
      <c r="ESL617" s="175"/>
      <c r="ESM617" s="175"/>
      <c r="ESN617" s="175"/>
      <c r="ESO617" s="175"/>
      <c r="ESP617" s="175"/>
      <c r="ESQ617" s="175"/>
      <c r="ESR617" s="175"/>
      <c r="ESS617" s="175"/>
      <c r="EST617" s="175"/>
      <c r="ESU617" s="175"/>
      <c r="ESV617" s="175"/>
      <c r="ESW617" s="175"/>
      <c r="ESX617" s="175"/>
      <c r="ESY617" s="175"/>
      <c r="ESZ617" s="175"/>
      <c r="ETA617" s="175"/>
      <c r="ETB617" s="175"/>
      <c r="ETC617" s="175"/>
      <c r="ETD617" s="175"/>
      <c r="ETE617" s="175"/>
      <c r="ETF617" s="175"/>
      <c r="ETG617" s="175"/>
      <c r="ETH617" s="175"/>
      <c r="ETI617" s="175"/>
      <c r="ETJ617" s="175"/>
      <c r="ETK617" s="175"/>
      <c r="ETL617" s="175"/>
      <c r="ETM617" s="175"/>
      <c r="ETN617" s="175"/>
      <c r="ETO617" s="175"/>
      <c r="ETP617" s="175"/>
      <c r="ETQ617" s="175"/>
      <c r="ETR617" s="175"/>
      <c r="ETS617" s="175"/>
      <c r="ETT617" s="175"/>
      <c r="ETU617" s="175"/>
      <c r="ETV617" s="175"/>
      <c r="ETW617" s="175"/>
      <c r="ETX617" s="175"/>
      <c r="ETY617" s="175"/>
      <c r="ETZ617" s="175"/>
      <c r="EUA617" s="175"/>
      <c r="EUB617" s="175"/>
      <c r="EUC617" s="175"/>
      <c r="EUD617" s="175"/>
      <c r="EUE617" s="175"/>
      <c r="EUF617" s="175"/>
      <c r="EUG617" s="175"/>
      <c r="EUH617" s="175"/>
      <c r="EUI617" s="175"/>
      <c r="EUJ617" s="175"/>
      <c r="EUK617" s="175"/>
      <c r="EUL617" s="175"/>
      <c r="EUM617" s="175"/>
      <c r="EUN617" s="175"/>
      <c r="EUO617" s="175"/>
      <c r="EUP617" s="175"/>
      <c r="EUQ617" s="175"/>
      <c r="EUR617" s="175"/>
      <c r="EUS617" s="175"/>
      <c r="EUT617" s="175"/>
      <c r="EUU617" s="175"/>
      <c r="EUV617" s="175"/>
      <c r="EUW617" s="175"/>
      <c r="EUX617" s="175"/>
      <c r="EUY617" s="175"/>
      <c r="EUZ617" s="175"/>
      <c r="EVA617" s="175"/>
      <c r="EVB617" s="175"/>
      <c r="EVC617" s="175"/>
      <c r="EVD617" s="175"/>
      <c r="EVE617" s="175"/>
      <c r="EVF617" s="175"/>
      <c r="EVG617" s="175"/>
      <c r="EVH617" s="175"/>
      <c r="EVI617" s="175"/>
      <c r="EVJ617" s="175"/>
      <c r="EVK617" s="175"/>
      <c r="EVL617" s="175"/>
      <c r="EVM617" s="175"/>
      <c r="EVN617" s="175"/>
      <c r="EVO617" s="175"/>
      <c r="EVP617" s="175"/>
      <c r="EVQ617" s="175"/>
      <c r="EVR617" s="175"/>
      <c r="EVS617" s="175"/>
      <c r="EVT617" s="175"/>
      <c r="EVU617" s="175"/>
      <c r="EVV617" s="175"/>
      <c r="EVW617" s="175"/>
      <c r="EVX617" s="175"/>
      <c r="EVY617" s="175"/>
      <c r="EVZ617" s="175"/>
      <c r="EWA617" s="175"/>
      <c r="EWB617" s="175"/>
      <c r="EWC617" s="175"/>
      <c r="EWD617" s="175"/>
      <c r="EWE617" s="175"/>
      <c r="EWF617" s="175"/>
      <c r="EWG617" s="175"/>
      <c r="EWH617" s="175"/>
      <c r="EWI617" s="175"/>
      <c r="EWJ617" s="175"/>
      <c r="EWK617" s="175"/>
      <c r="EWL617" s="175"/>
      <c r="EWM617" s="175"/>
      <c r="EWN617" s="175"/>
      <c r="EWO617" s="175"/>
      <c r="EWP617" s="175"/>
      <c r="EWQ617" s="175"/>
      <c r="EWR617" s="175"/>
      <c r="EWS617" s="175"/>
      <c r="EWT617" s="175"/>
      <c r="EWU617" s="175"/>
      <c r="EWV617" s="175"/>
      <c r="EWW617" s="175"/>
      <c r="EWX617" s="175"/>
      <c r="EWY617" s="175"/>
      <c r="EWZ617" s="175"/>
      <c r="EXA617" s="175"/>
      <c r="EXB617" s="175"/>
      <c r="EXC617" s="175"/>
      <c r="EXD617" s="175"/>
      <c r="EXE617" s="175"/>
      <c r="EXF617" s="175"/>
      <c r="EXG617" s="175"/>
      <c r="EXH617" s="175"/>
      <c r="EXI617" s="175"/>
      <c r="EXJ617" s="175"/>
      <c r="EXK617" s="175"/>
      <c r="EXL617" s="175"/>
      <c r="EXM617" s="175"/>
      <c r="EXN617" s="175"/>
      <c r="EXO617" s="175"/>
      <c r="EXP617" s="175"/>
      <c r="EXQ617" s="175"/>
      <c r="EXR617" s="175"/>
      <c r="EXS617" s="175"/>
      <c r="EXT617" s="175"/>
      <c r="EXU617" s="175"/>
      <c r="EXV617" s="175"/>
      <c r="EXW617" s="175"/>
      <c r="EXX617" s="175"/>
      <c r="EXY617" s="175"/>
      <c r="EXZ617" s="175"/>
      <c r="EYA617" s="175"/>
      <c r="EYB617" s="175"/>
      <c r="EYC617" s="175"/>
      <c r="EYD617" s="175"/>
      <c r="EYE617" s="175"/>
      <c r="EYF617" s="175"/>
      <c r="EYG617" s="175"/>
      <c r="EYH617" s="175"/>
      <c r="EYI617" s="175"/>
      <c r="EYJ617" s="175"/>
      <c r="EYK617" s="175"/>
      <c r="EYL617" s="175"/>
      <c r="EYM617" s="175"/>
      <c r="EYN617" s="175"/>
      <c r="EYO617" s="175"/>
      <c r="EYP617" s="175"/>
      <c r="EYQ617" s="175"/>
      <c r="EYR617" s="175"/>
      <c r="EYS617" s="175"/>
      <c r="EYT617" s="175"/>
      <c r="EYU617" s="175"/>
      <c r="EYV617" s="175"/>
      <c r="EYW617" s="175"/>
      <c r="EYX617" s="175"/>
      <c r="EYY617" s="175"/>
      <c r="EYZ617" s="175"/>
      <c r="EZA617" s="175"/>
      <c r="EZB617" s="175"/>
      <c r="EZC617" s="175"/>
      <c r="EZD617" s="175"/>
      <c r="EZE617" s="175"/>
      <c r="EZF617" s="175"/>
      <c r="EZG617" s="175"/>
      <c r="EZH617" s="175"/>
      <c r="EZI617" s="175"/>
      <c r="EZJ617" s="175"/>
      <c r="EZK617" s="175"/>
      <c r="EZL617" s="175"/>
      <c r="EZM617" s="175"/>
      <c r="EZN617" s="175"/>
      <c r="EZO617" s="175"/>
      <c r="EZP617" s="175"/>
      <c r="EZQ617" s="175"/>
      <c r="EZR617" s="175"/>
      <c r="EZS617" s="175"/>
      <c r="EZT617" s="175"/>
      <c r="EZU617" s="175"/>
      <c r="EZV617" s="175"/>
      <c r="EZW617" s="175"/>
      <c r="EZX617" s="175"/>
      <c r="EZY617" s="175"/>
      <c r="EZZ617" s="175"/>
      <c r="FAA617" s="175"/>
      <c r="FAB617" s="175"/>
      <c r="FAC617" s="175"/>
      <c r="FAD617" s="175"/>
      <c r="FAE617" s="175"/>
      <c r="FAF617" s="175"/>
      <c r="FAG617" s="175"/>
      <c r="FAH617" s="175"/>
      <c r="FAI617" s="175"/>
      <c r="FAJ617" s="175"/>
      <c r="FAK617" s="175"/>
      <c r="FAL617" s="175"/>
      <c r="FAM617" s="175"/>
      <c r="FAN617" s="175"/>
      <c r="FAO617" s="175"/>
      <c r="FAP617" s="175"/>
      <c r="FAQ617" s="175"/>
      <c r="FAR617" s="175"/>
      <c r="FAS617" s="175"/>
      <c r="FAT617" s="175"/>
      <c r="FAU617" s="175"/>
      <c r="FAV617" s="175"/>
      <c r="FAW617" s="175"/>
      <c r="FAX617" s="175"/>
      <c r="FAY617" s="175"/>
      <c r="FAZ617" s="175"/>
      <c r="FBA617" s="175"/>
      <c r="FBB617" s="175"/>
      <c r="FBC617" s="175"/>
      <c r="FBD617" s="175"/>
      <c r="FBE617" s="175"/>
      <c r="FBF617" s="175"/>
      <c r="FBG617" s="175"/>
      <c r="FBH617" s="175"/>
      <c r="FBI617" s="175"/>
      <c r="FBJ617" s="175"/>
      <c r="FBK617" s="175"/>
      <c r="FBL617" s="175"/>
      <c r="FBM617" s="175"/>
      <c r="FBN617" s="175"/>
      <c r="FBO617" s="175"/>
      <c r="FBP617" s="175"/>
      <c r="FBQ617" s="175"/>
      <c r="FBR617" s="175"/>
      <c r="FBS617" s="175"/>
      <c r="FBT617" s="175"/>
      <c r="FBU617" s="175"/>
      <c r="FBV617" s="175"/>
      <c r="FBW617" s="175"/>
      <c r="FBX617" s="175"/>
      <c r="FBY617" s="175"/>
      <c r="FBZ617" s="175"/>
      <c r="FCA617" s="175"/>
      <c r="FCB617" s="175"/>
      <c r="FCC617" s="175"/>
      <c r="FCD617" s="175"/>
      <c r="FCE617" s="175"/>
      <c r="FCF617" s="175"/>
      <c r="FCG617" s="175"/>
      <c r="FCH617" s="175"/>
      <c r="FCI617" s="175"/>
      <c r="FCJ617" s="175"/>
      <c r="FCK617" s="175"/>
      <c r="FCL617" s="175"/>
      <c r="FCM617" s="175"/>
      <c r="FCN617" s="175"/>
      <c r="FCO617" s="175"/>
      <c r="FCP617" s="175"/>
      <c r="FCQ617" s="175"/>
      <c r="FCR617" s="175"/>
      <c r="FCS617" s="175"/>
      <c r="FCT617" s="175"/>
      <c r="FCU617" s="175"/>
      <c r="FCV617" s="175"/>
      <c r="FCW617" s="175"/>
      <c r="FCX617" s="175"/>
      <c r="FCY617" s="175"/>
      <c r="FCZ617" s="175"/>
      <c r="FDA617" s="175"/>
      <c r="FDB617" s="175"/>
      <c r="FDC617" s="175"/>
      <c r="FDD617" s="175"/>
      <c r="FDE617" s="175"/>
      <c r="FDF617" s="175"/>
      <c r="FDG617" s="175"/>
      <c r="FDH617" s="175"/>
      <c r="FDI617" s="175"/>
      <c r="FDJ617" s="175"/>
      <c r="FDK617" s="175"/>
      <c r="FDL617" s="175"/>
      <c r="FDM617" s="175"/>
      <c r="FDN617" s="175"/>
      <c r="FDO617" s="175"/>
      <c r="FDP617" s="175"/>
      <c r="FDQ617" s="175"/>
      <c r="FDR617" s="175"/>
      <c r="FDS617" s="175"/>
      <c r="FDT617" s="175"/>
      <c r="FDU617" s="175"/>
      <c r="FDV617" s="175"/>
      <c r="FDW617" s="175"/>
      <c r="FDX617" s="175"/>
      <c r="FDY617" s="175"/>
      <c r="FDZ617" s="175"/>
      <c r="FEA617" s="175"/>
      <c r="FEB617" s="175"/>
      <c r="FEC617" s="175"/>
      <c r="FED617" s="175"/>
      <c r="FEE617" s="175"/>
      <c r="FEF617" s="175"/>
      <c r="FEG617" s="175"/>
      <c r="FEH617" s="175"/>
      <c r="FEI617" s="175"/>
      <c r="FEJ617" s="175"/>
      <c r="FEK617" s="175"/>
      <c r="FEL617" s="175"/>
      <c r="FEM617" s="175"/>
      <c r="FEN617" s="175"/>
      <c r="FEO617" s="175"/>
      <c r="FEP617" s="175"/>
      <c r="FEQ617" s="175"/>
      <c r="FER617" s="175"/>
      <c r="FES617" s="175"/>
      <c r="FET617" s="175"/>
      <c r="FEU617" s="175"/>
      <c r="FEV617" s="175"/>
      <c r="FEW617" s="175"/>
      <c r="FEX617" s="175"/>
      <c r="FEY617" s="175"/>
      <c r="FEZ617" s="175"/>
      <c r="FFA617" s="175"/>
      <c r="FFB617" s="175"/>
      <c r="FFC617" s="175"/>
      <c r="FFD617" s="175"/>
      <c r="FFE617" s="175"/>
      <c r="FFF617" s="175"/>
      <c r="FFG617" s="175"/>
      <c r="FFH617" s="175"/>
      <c r="FFI617" s="175"/>
      <c r="FFJ617" s="175"/>
      <c r="FFK617" s="175"/>
      <c r="FFL617" s="175"/>
      <c r="FFM617" s="175"/>
      <c r="FFN617" s="175"/>
      <c r="FFO617" s="175"/>
      <c r="FFP617" s="175"/>
      <c r="FFQ617" s="175"/>
      <c r="FFR617" s="175"/>
      <c r="FFS617" s="175"/>
      <c r="FFT617" s="175"/>
      <c r="FFU617" s="175"/>
      <c r="FFV617" s="175"/>
      <c r="FFW617" s="175"/>
      <c r="FFX617" s="175"/>
      <c r="FFY617" s="175"/>
      <c r="FFZ617" s="175"/>
      <c r="FGA617" s="175"/>
      <c r="FGB617" s="175"/>
      <c r="FGC617" s="175"/>
      <c r="FGD617" s="175"/>
      <c r="FGE617" s="175"/>
      <c r="FGF617" s="175"/>
      <c r="FGG617" s="175"/>
      <c r="FGH617" s="175"/>
      <c r="FGI617" s="175"/>
      <c r="FGJ617" s="175"/>
      <c r="FGK617" s="175"/>
      <c r="FGL617" s="175"/>
      <c r="FGM617" s="175"/>
      <c r="FGN617" s="175"/>
      <c r="FGO617" s="175"/>
      <c r="FGP617" s="175"/>
      <c r="FGQ617" s="175"/>
      <c r="FGR617" s="175"/>
      <c r="FGS617" s="175"/>
      <c r="FGT617" s="175"/>
      <c r="FGU617" s="175"/>
      <c r="FGV617" s="175"/>
      <c r="FGW617" s="175"/>
      <c r="FGX617" s="175"/>
      <c r="FGY617" s="175"/>
      <c r="FGZ617" s="175"/>
      <c r="FHA617" s="175"/>
      <c r="FHB617" s="175"/>
      <c r="FHC617" s="175"/>
      <c r="FHD617" s="175"/>
      <c r="FHE617" s="175"/>
      <c r="FHF617" s="175"/>
      <c r="FHG617" s="175"/>
      <c r="FHH617" s="175"/>
      <c r="FHI617" s="175"/>
      <c r="FHJ617" s="175"/>
      <c r="FHK617" s="175"/>
      <c r="FHL617" s="175"/>
      <c r="FHM617" s="175"/>
      <c r="FHN617" s="175"/>
      <c r="FHO617" s="175"/>
      <c r="FHP617" s="175"/>
      <c r="FHQ617" s="175"/>
      <c r="FHR617" s="175"/>
      <c r="FHS617" s="175"/>
      <c r="FHT617" s="175"/>
      <c r="FHU617" s="175"/>
      <c r="FHV617" s="175"/>
      <c r="FHW617" s="175"/>
      <c r="FHX617" s="175"/>
      <c r="FHY617" s="175"/>
      <c r="FHZ617" s="175"/>
      <c r="FIA617" s="175"/>
      <c r="FIB617" s="175"/>
      <c r="FIC617" s="175"/>
      <c r="FID617" s="175"/>
      <c r="FIE617" s="175"/>
      <c r="FIF617" s="175"/>
      <c r="FIG617" s="175"/>
      <c r="FIH617" s="175"/>
      <c r="FII617" s="175"/>
      <c r="FIJ617" s="175"/>
      <c r="FIK617" s="175"/>
      <c r="FIL617" s="175"/>
      <c r="FIM617" s="175"/>
      <c r="FIN617" s="175"/>
      <c r="FIO617" s="175"/>
      <c r="FIP617" s="175"/>
      <c r="FIQ617" s="175"/>
      <c r="FIR617" s="175"/>
      <c r="FIS617" s="175"/>
      <c r="FIT617" s="175"/>
      <c r="FIU617" s="175"/>
      <c r="FIV617" s="175"/>
      <c r="FIW617" s="175"/>
      <c r="FIX617" s="175"/>
      <c r="FIY617" s="175"/>
      <c r="FIZ617" s="175"/>
      <c r="FJA617" s="175"/>
      <c r="FJB617" s="175"/>
      <c r="FJC617" s="175"/>
      <c r="FJD617" s="175"/>
      <c r="FJE617" s="175"/>
      <c r="FJF617" s="175"/>
      <c r="FJG617" s="175"/>
      <c r="FJH617" s="175"/>
      <c r="FJI617" s="175"/>
      <c r="FJJ617" s="175"/>
      <c r="FJK617" s="175"/>
      <c r="FJL617" s="175"/>
      <c r="FJM617" s="175"/>
      <c r="FJN617" s="175"/>
      <c r="FJO617" s="175"/>
      <c r="FJP617" s="175"/>
      <c r="FJQ617" s="175"/>
      <c r="FJR617" s="175"/>
      <c r="FJS617" s="175"/>
      <c r="FJT617" s="175"/>
      <c r="FJU617" s="175"/>
      <c r="FJV617" s="175"/>
      <c r="FJW617" s="175"/>
      <c r="FJX617" s="175"/>
      <c r="FJY617" s="175"/>
      <c r="FJZ617" s="175"/>
      <c r="FKA617" s="175"/>
      <c r="FKB617" s="175"/>
      <c r="FKC617" s="175"/>
      <c r="FKD617" s="175"/>
      <c r="FKE617" s="175"/>
      <c r="FKF617" s="175"/>
      <c r="FKG617" s="175"/>
      <c r="FKH617" s="175"/>
      <c r="FKI617" s="175"/>
      <c r="FKJ617" s="175"/>
      <c r="FKK617" s="175"/>
      <c r="FKL617" s="175"/>
      <c r="FKM617" s="175"/>
      <c r="FKN617" s="175"/>
      <c r="FKO617" s="175"/>
      <c r="FKP617" s="175"/>
      <c r="FKQ617" s="175"/>
      <c r="FKR617" s="175"/>
      <c r="FKS617" s="175"/>
      <c r="FKT617" s="175"/>
      <c r="FKU617" s="175"/>
      <c r="FKV617" s="175"/>
      <c r="FKW617" s="175"/>
      <c r="FKX617" s="175"/>
      <c r="FKY617" s="175"/>
      <c r="FKZ617" s="175"/>
      <c r="FLA617" s="175"/>
      <c r="FLB617" s="175"/>
      <c r="FLC617" s="175"/>
      <c r="FLD617" s="175"/>
      <c r="FLE617" s="175"/>
      <c r="FLF617" s="175"/>
      <c r="FLG617" s="175"/>
      <c r="FLH617" s="175"/>
      <c r="FLI617" s="175"/>
      <c r="FLJ617" s="175"/>
      <c r="FLK617" s="175"/>
      <c r="FLL617" s="175"/>
      <c r="FLM617" s="175"/>
      <c r="FLN617" s="175"/>
      <c r="FLO617" s="175"/>
      <c r="FLP617" s="175"/>
      <c r="FLQ617" s="175"/>
      <c r="FLR617" s="175"/>
      <c r="FLS617" s="175"/>
      <c r="FLT617" s="175"/>
      <c r="FLU617" s="175"/>
      <c r="FLV617" s="175"/>
      <c r="FLW617" s="175"/>
      <c r="FLX617" s="175"/>
      <c r="FLY617" s="175"/>
      <c r="FLZ617" s="175"/>
      <c r="FMA617" s="175"/>
      <c r="FMB617" s="175"/>
      <c r="FMC617" s="175"/>
      <c r="FMD617" s="175"/>
      <c r="FME617" s="175"/>
      <c r="FMF617" s="175"/>
      <c r="FMG617" s="175"/>
      <c r="FMH617" s="175"/>
      <c r="FMI617" s="175"/>
      <c r="FMJ617" s="175"/>
      <c r="FMK617" s="175"/>
      <c r="FML617" s="175"/>
      <c r="FMM617" s="175"/>
      <c r="FMN617" s="175"/>
      <c r="FMO617" s="175"/>
      <c r="FMP617" s="175"/>
      <c r="FMQ617" s="175"/>
      <c r="FMR617" s="175"/>
      <c r="FMS617" s="175"/>
      <c r="FMT617" s="175"/>
      <c r="FMU617" s="175"/>
      <c r="FMV617" s="175"/>
      <c r="FMW617" s="175"/>
      <c r="FMX617" s="175"/>
      <c r="FMY617" s="175"/>
      <c r="FMZ617" s="175"/>
      <c r="FNA617" s="175"/>
      <c r="FNB617" s="175"/>
      <c r="FNC617" s="175"/>
      <c r="FND617" s="175"/>
      <c r="FNE617" s="175"/>
      <c r="FNF617" s="175"/>
      <c r="FNG617" s="175"/>
      <c r="FNH617" s="175"/>
      <c r="FNI617" s="175"/>
      <c r="FNJ617" s="175"/>
      <c r="FNK617" s="175"/>
      <c r="FNL617" s="175"/>
      <c r="FNM617" s="175"/>
      <c r="FNN617" s="175"/>
      <c r="FNO617" s="175"/>
      <c r="FNP617" s="175"/>
      <c r="FNQ617" s="175"/>
      <c r="FNR617" s="175"/>
      <c r="FNS617" s="175"/>
      <c r="FNT617" s="175"/>
      <c r="FNU617" s="175"/>
      <c r="FNV617" s="175"/>
      <c r="FNW617" s="175"/>
      <c r="FNX617" s="175"/>
      <c r="FNY617" s="175"/>
      <c r="FNZ617" s="175"/>
      <c r="FOA617" s="175"/>
      <c r="FOB617" s="175"/>
      <c r="FOC617" s="175"/>
      <c r="FOD617" s="175"/>
      <c r="FOE617" s="175"/>
      <c r="FOF617" s="175"/>
      <c r="FOG617" s="175"/>
      <c r="FOH617" s="175"/>
      <c r="FOI617" s="175"/>
      <c r="FOJ617" s="175"/>
      <c r="FOK617" s="175"/>
      <c r="FOL617" s="175"/>
      <c r="FOM617" s="175"/>
      <c r="FON617" s="175"/>
      <c r="FOO617" s="175"/>
      <c r="FOP617" s="175"/>
      <c r="FOQ617" s="175"/>
      <c r="FOR617" s="175"/>
      <c r="FOS617" s="175"/>
      <c r="FOT617" s="175"/>
      <c r="FOU617" s="175"/>
      <c r="FOV617" s="175"/>
      <c r="FOW617" s="175"/>
      <c r="FOX617" s="175"/>
      <c r="FOY617" s="175"/>
      <c r="FOZ617" s="175"/>
      <c r="FPA617" s="175"/>
      <c r="FPB617" s="175"/>
      <c r="FPC617" s="175"/>
      <c r="FPD617" s="175"/>
      <c r="FPE617" s="175"/>
      <c r="FPF617" s="175"/>
      <c r="FPG617" s="175"/>
      <c r="FPH617" s="175"/>
      <c r="FPI617" s="175"/>
      <c r="FPJ617" s="175"/>
      <c r="FPK617" s="175"/>
      <c r="FPL617" s="175"/>
      <c r="FPM617" s="175"/>
      <c r="FPN617" s="175"/>
      <c r="FPO617" s="175"/>
      <c r="FPP617" s="175"/>
      <c r="FPQ617" s="175"/>
      <c r="FPR617" s="175"/>
      <c r="FPS617" s="175"/>
      <c r="FPT617" s="175"/>
      <c r="FPU617" s="175"/>
      <c r="FPV617" s="175"/>
      <c r="FPW617" s="175"/>
      <c r="FPX617" s="175"/>
      <c r="FPY617" s="175"/>
      <c r="FPZ617" s="175"/>
      <c r="FQA617" s="175"/>
      <c r="FQB617" s="175"/>
      <c r="FQC617" s="175"/>
      <c r="FQD617" s="175"/>
      <c r="FQE617" s="175"/>
      <c r="FQF617" s="175"/>
      <c r="FQG617" s="175"/>
      <c r="FQH617" s="175"/>
      <c r="FQI617" s="175"/>
      <c r="FQJ617" s="175"/>
      <c r="FQK617" s="175"/>
      <c r="FQL617" s="175"/>
      <c r="FQM617" s="175"/>
      <c r="FQN617" s="175"/>
      <c r="FQO617" s="175"/>
      <c r="FQP617" s="175"/>
      <c r="FQQ617" s="175"/>
      <c r="FQR617" s="175"/>
      <c r="FQS617" s="175"/>
      <c r="FQT617" s="175"/>
      <c r="FQU617" s="175"/>
      <c r="FQV617" s="175"/>
      <c r="FQW617" s="175"/>
      <c r="FQX617" s="175"/>
      <c r="FQY617" s="175"/>
      <c r="FQZ617" s="175"/>
      <c r="FRA617" s="175"/>
      <c r="FRB617" s="175"/>
      <c r="FRC617" s="175"/>
      <c r="FRD617" s="175"/>
      <c r="FRE617" s="175"/>
      <c r="FRF617" s="175"/>
      <c r="FRG617" s="175"/>
      <c r="FRH617" s="175"/>
      <c r="FRI617" s="175"/>
      <c r="FRJ617" s="175"/>
      <c r="FRK617" s="175"/>
      <c r="FRL617" s="175"/>
      <c r="FRM617" s="175"/>
      <c r="FRN617" s="175"/>
      <c r="FRO617" s="175"/>
      <c r="FRP617" s="175"/>
      <c r="FRQ617" s="175"/>
      <c r="FRR617" s="175"/>
      <c r="FRS617" s="175"/>
      <c r="FRT617" s="175"/>
      <c r="FRU617" s="175"/>
      <c r="FRV617" s="175"/>
      <c r="FRW617" s="175"/>
      <c r="FRX617" s="175"/>
      <c r="FRY617" s="175"/>
      <c r="FRZ617" s="175"/>
      <c r="FSA617" s="175"/>
      <c r="FSB617" s="175"/>
      <c r="FSC617" s="175"/>
      <c r="FSD617" s="175"/>
      <c r="FSE617" s="175"/>
      <c r="FSF617" s="175"/>
      <c r="FSG617" s="175"/>
      <c r="FSH617" s="175"/>
      <c r="FSI617" s="175"/>
      <c r="FSJ617" s="175"/>
      <c r="FSK617" s="175"/>
      <c r="FSL617" s="175"/>
      <c r="FSM617" s="175"/>
      <c r="FSN617" s="175"/>
      <c r="FSO617" s="175"/>
      <c r="FSP617" s="175"/>
      <c r="FSQ617" s="175"/>
      <c r="FSR617" s="175"/>
      <c r="FSS617" s="175"/>
      <c r="FST617" s="175"/>
      <c r="FSU617" s="175"/>
      <c r="FSV617" s="175"/>
      <c r="FSW617" s="175"/>
      <c r="FSX617" s="175"/>
      <c r="FSY617" s="175"/>
      <c r="FSZ617" s="175"/>
      <c r="FTA617" s="175"/>
      <c r="FTB617" s="175"/>
      <c r="FTC617" s="175"/>
      <c r="FTD617" s="175"/>
      <c r="FTE617" s="175"/>
      <c r="FTF617" s="175"/>
      <c r="FTG617" s="175"/>
      <c r="FTH617" s="175"/>
      <c r="FTI617" s="175"/>
      <c r="FTJ617" s="175"/>
      <c r="FTK617" s="175"/>
      <c r="FTL617" s="175"/>
      <c r="FTM617" s="175"/>
      <c r="FTN617" s="175"/>
      <c r="FTO617" s="175"/>
      <c r="FTP617" s="175"/>
      <c r="FTQ617" s="175"/>
      <c r="FTR617" s="175"/>
      <c r="FTS617" s="175"/>
      <c r="FTT617" s="175"/>
      <c r="FTU617" s="175"/>
      <c r="FTV617" s="175"/>
      <c r="FTW617" s="175"/>
      <c r="FTX617" s="175"/>
      <c r="FTY617" s="175"/>
      <c r="FTZ617" s="175"/>
      <c r="FUA617" s="175"/>
      <c r="FUB617" s="175"/>
      <c r="FUC617" s="175"/>
      <c r="FUD617" s="175"/>
      <c r="FUE617" s="175"/>
      <c r="FUF617" s="175"/>
      <c r="FUG617" s="175"/>
      <c r="FUH617" s="175"/>
      <c r="FUI617" s="175"/>
      <c r="FUJ617" s="175"/>
      <c r="FUK617" s="175"/>
      <c r="FUL617" s="175"/>
      <c r="FUM617" s="175"/>
      <c r="FUN617" s="175"/>
      <c r="FUO617" s="175"/>
      <c r="FUP617" s="175"/>
      <c r="FUQ617" s="175"/>
      <c r="FUR617" s="175"/>
      <c r="FUS617" s="175"/>
      <c r="FUT617" s="175"/>
      <c r="FUU617" s="175"/>
      <c r="FUV617" s="175"/>
      <c r="FUW617" s="175"/>
      <c r="FUX617" s="175"/>
      <c r="FUY617" s="175"/>
      <c r="FUZ617" s="175"/>
      <c r="FVA617" s="175"/>
      <c r="FVB617" s="175"/>
      <c r="FVC617" s="175"/>
      <c r="FVD617" s="175"/>
      <c r="FVE617" s="175"/>
      <c r="FVF617" s="175"/>
      <c r="FVG617" s="175"/>
      <c r="FVH617" s="175"/>
      <c r="FVI617" s="175"/>
      <c r="FVJ617" s="175"/>
      <c r="FVK617" s="175"/>
      <c r="FVL617" s="175"/>
      <c r="FVM617" s="175"/>
      <c r="FVN617" s="175"/>
      <c r="FVO617" s="175"/>
      <c r="FVP617" s="175"/>
      <c r="FVQ617" s="175"/>
      <c r="FVR617" s="175"/>
      <c r="FVS617" s="175"/>
      <c r="FVT617" s="175"/>
      <c r="FVU617" s="175"/>
      <c r="FVV617" s="175"/>
      <c r="FVW617" s="175"/>
      <c r="FVX617" s="175"/>
      <c r="FVY617" s="175"/>
      <c r="FVZ617" s="175"/>
      <c r="FWA617" s="175"/>
      <c r="FWB617" s="175"/>
      <c r="FWC617" s="175"/>
      <c r="FWD617" s="175"/>
      <c r="FWE617" s="175"/>
      <c r="FWF617" s="175"/>
      <c r="FWG617" s="175"/>
      <c r="FWH617" s="175"/>
      <c r="FWI617" s="175"/>
      <c r="FWJ617" s="175"/>
      <c r="FWK617" s="175"/>
      <c r="FWL617" s="175"/>
      <c r="FWM617" s="175"/>
      <c r="FWN617" s="175"/>
      <c r="FWO617" s="175"/>
      <c r="FWP617" s="175"/>
      <c r="FWQ617" s="175"/>
      <c r="FWR617" s="175"/>
      <c r="FWS617" s="175"/>
      <c r="FWT617" s="175"/>
      <c r="FWU617" s="175"/>
      <c r="FWV617" s="175"/>
      <c r="FWW617" s="175"/>
      <c r="FWX617" s="175"/>
      <c r="FWY617" s="175"/>
      <c r="FWZ617" s="175"/>
      <c r="FXA617" s="175"/>
      <c r="FXB617" s="175"/>
      <c r="FXC617" s="175"/>
      <c r="FXD617" s="175"/>
      <c r="FXE617" s="175"/>
      <c r="FXF617" s="175"/>
      <c r="FXG617" s="175"/>
      <c r="FXH617" s="175"/>
      <c r="FXI617" s="175"/>
      <c r="FXJ617" s="175"/>
      <c r="FXK617" s="175"/>
      <c r="FXL617" s="175"/>
      <c r="FXM617" s="175"/>
      <c r="FXN617" s="175"/>
      <c r="FXO617" s="175"/>
      <c r="FXP617" s="175"/>
      <c r="FXQ617" s="175"/>
      <c r="FXR617" s="175"/>
      <c r="FXS617" s="175"/>
      <c r="FXT617" s="175"/>
      <c r="FXU617" s="175"/>
      <c r="FXV617" s="175"/>
      <c r="FXW617" s="175"/>
      <c r="FXX617" s="175"/>
      <c r="FXY617" s="175"/>
      <c r="FXZ617" s="175"/>
      <c r="FYA617" s="175"/>
      <c r="FYB617" s="175"/>
      <c r="FYC617" s="175"/>
      <c r="FYD617" s="175"/>
      <c r="FYE617" s="175"/>
      <c r="FYF617" s="175"/>
      <c r="FYG617" s="175"/>
      <c r="FYH617" s="175"/>
      <c r="FYI617" s="175"/>
      <c r="FYJ617" s="175"/>
      <c r="FYK617" s="175"/>
      <c r="FYL617" s="175"/>
      <c r="FYM617" s="175"/>
      <c r="FYN617" s="175"/>
      <c r="FYO617" s="175"/>
      <c r="FYP617" s="175"/>
      <c r="FYQ617" s="175"/>
      <c r="FYR617" s="175"/>
      <c r="FYS617" s="175"/>
      <c r="FYT617" s="175"/>
      <c r="FYU617" s="175"/>
      <c r="FYV617" s="175"/>
      <c r="FYW617" s="175"/>
      <c r="FYX617" s="175"/>
      <c r="FYY617" s="175"/>
      <c r="FYZ617" s="175"/>
      <c r="FZA617" s="175"/>
      <c r="FZB617" s="175"/>
      <c r="FZC617" s="175"/>
      <c r="FZD617" s="175"/>
      <c r="FZE617" s="175"/>
      <c r="FZF617" s="175"/>
      <c r="FZG617" s="175"/>
      <c r="FZH617" s="175"/>
      <c r="FZI617" s="175"/>
      <c r="FZJ617" s="175"/>
      <c r="FZK617" s="175"/>
      <c r="FZL617" s="175"/>
      <c r="FZM617" s="175"/>
      <c r="FZN617" s="175"/>
      <c r="FZO617" s="175"/>
      <c r="FZP617" s="175"/>
      <c r="FZQ617" s="175"/>
      <c r="FZR617" s="175"/>
      <c r="FZS617" s="175"/>
      <c r="FZT617" s="175"/>
      <c r="FZU617" s="175"/>
      <c r="FZV617" s="175"/>
      <c r="FZW617" s="175"/>
      <c r="FZX617" s="175"/>
      <c r="FZY617" s="175"/>
      <c r="FZZ617" s="175"/>
      <c r="GAA617" s="175"/>
      <c r="GAB617" s="175"/>
      <c r="GAC617" s="175"/>
      <c r="GAD617" s="175"/>
      <c r="GAE617" s="175"/>
      <c r="GAF617" s="175"/>
      <c r="GAG617" s="175"/>
      <c r="GAH617" s="175"/>
      <c r="GAI617" s="175"/>
      <c r="GAJ617" s="175"/>
      <c r="GAK617" s="175"/>
      <c r="GAL617" s="175"/>
      <c r="GAM617" s="175"/>
      <c r="GAN617" s="175"/>
      <c r="GAO617" s="175"/>
      <c r="GAP617" s="175"/>
      <c r="GAQ617" s="175"/>
      <c r="GAR617" s="175"/>
      <c r="GAS617" s="175"/>
      <c r="GAT617" s="175"/>
      <c r="GAU617" s="175"/>
      <c r="GAV617" s="175"/>
      <c r="GAW617" s="175"/>
      <c r="GAX617" s="175"/>
      <c r="GAY617" s="175"/>
      <c r="GAZ617" s="175"/>
      <c r="GBA617" s="175"/>
      <c r="GBB617" s="175"/>
      <c r="GBC617" s="175"/>
      <c r="GBD617" s="175"/>
      <c r="GBE617" s="175"/>
      <c r="GBF617" s="175"/>
      <c r="GBG617" s="175"/>
      <c r="GBH617" s="175"/>
      <c r="GBI617" s="175"/>
      <c r="GBJ617" s="175"/>
      <c r="GBK617" s="175"/>
      <c r="GBL617" s="175"/>
      <c r="GBM617" s="175"/>
      <c r="GBN617" s="175"/>
      <c r="GBO617" s="175"/>
      <c r="GBP617" s="175"/>
      <c r="GBQ617" s="175"/>
      <c r="GBR617" s="175"/>
      <c r="GBS617" s="175"/>
      <c r="GBT617" s="175"/>
      <c r="GBU617" s="175"/>
      <c r="GBV617" s="175"/>
      <c r="GBW617" s="175"/>
      <c r="GBX617" s="175"/>
      <c r="GBY617" s="175"/>
      <c r="GBZ617" s="175"/>
      <c r="GCA617" s="175"/>
      <c r="GCB617" s="175"/>
      <c r="GCC617" s="175"/>
      <c r="GCD617" s="175"/>
      <c r="GCE617" s="175"/>
      <c r="GCF617" s="175"/>
      <c r="GCG617" s="175"/>
      <c r="GCH617" s="175"/>
      <c r="GCI617" s="175"/>
      <c r="GCJ617" s="175"/>
      <c r="GCK617" s="175"/>
      <c r="GCL617" s="175"/>
      <c r="GCM617" s="175"/>
      <c r="GCN617" s="175"/>
      <c r="GCO617" s="175"/>
      <c r="GCP617" s="175"/>
      <c r="GCQ617" s="175"/>
      <c r="GCR617" s="175"/>
      <c r="GCS617" s="175"/>
      <c r="GCT617" s="175"/>
      <c r="GCU617" s="175"/>
      <c r="GCV617" s="175"/>
      <c r="GCW617" s="175"/>
      <c r="GCX617" s="175"/>
      <c r="GCY617" s="175"/>
      <c r="GCZ617" s="175"/>
      <c r="GDA617" s="175"/>
      <c r="GDB617" s="175"/>
      <c r="GDC617" s="175"/>
      <c r="GDD617" s="175"/>
      <c r="GDE617" s="175"/>
      <c r="GDF617" s="175"/>
      <c r="GDG617" s="175"/>
      <c r="GDH617" s="175"/>
      <c r="GDI617" s="175"/>
      <c r="GDJ617" s="175"/>
      <c r="GDK617" s="175"/>
      <c r="GDL617" s="175"/>
      <c r="GDM617" s="175"/>
      <c r="GDN617" s="175"/>
      <c r="GDO617" s="175"/>
      <c r="GDP617" s="175"/>
      <c r="GDQ617" s="175"/>
      <c r="GDR617" s="175"/>
      <c r="GDS617" s="175"/>
      <c r="GDT617" s="175"/>
      <c r="GDU617" s="175"/>
      <c r="GDV617" s="175"/>
      <c r="GDW617" s="175"/>
      <c r="GDX617" s="175"/>
      <c r="GDY617" s="175"/>
      <c r="GDZ617" s="175"/>
      <c r="GEA617" s="175"/>
      <c r="GEB617" s="175"/>
      <c r="GEC617" s="175"/>
      <c r="GED617" s="175"/>
      <c r="GEE617" s="175"/>
      <c r="GEF617" s="175"/>
      <c r="GEG617" s="175"/>
      <c r="GEH617" s="175"/>
      <c r="GEI617" s="175"/>
      <c r="GEJ617" s="175"/>
      <c r="GEK617" s="175"/>
      <c r="GEL617" s="175"/>
      <c r="GEM617" s="175"/>
      <c r="GEN617" s="175"/>
      <c r="GEO617" s="175"/>
      <c r="GEP617" s="175"/>
      <c r="GEQ617" s="175"/>
      <c r="GER617" s="175"/>
      <c r="GES617" s="175"/>
      <c r="GET617" s="175"/>
      <c r="GEU617" s="175"/>
      <c r="GEV617" s="175"/>
      <c r="GEW617" s="175"/>
      <c r="GEX617" s="175"/>
      <c r="GEY617" s="175"/>
      <c r="GEZ617" s="175"/>
      <c r="GFA617" s="175"/>
      <c r="GFB617" s="175"/>
      <c r="GFC617" s="175"/>
      <c r="GFD617" s="175"/>
      <c r="GFE617" s="175"/>
      <c r="GFF617" s="175"/>
      <c r="GFG617" s="175"/>
      <c r="GFH617" s="175"/>
      <c r="GFI617" s="175"/>
      <c r="GFJ617" s="175"/>
      <c r="GFK617" s="175"/>
      <c r="GFL617" s="175"/>
      <c r="GFM617" s="175"/>
      <c r="GFN617" s="175"/>
      <c r="GFO617" s="175"/>
      <c r="GFP617" s="175"/>
      <c r="GFQ617" s="175"/>
      <c r="GFR617" s="175"/>
      <c r="GFS617" s="175"/>
      <c r="GFT617" s="175"/>
      <c r="GFU617" s="175"/>
      <c r="GFV617" s="175"/>
      <c r="GFW617" s="175"/>
      <c r="GFX617" s="175"/>
      <c r="GFY617" s="175"/>
      <c r="GFZ617" s="175"/>
      <c r="GGA617" s="175"/>
      <c r="GGB617" s="175"/>
      <c r="GGC617" s="175"/>
      <c r="GGD617" s="175"/>
      <c r="GGE617" s="175"/>
      <c r="GGF617" s="175"/>
      <c r="GGG617" s="175"/>
      <c r="GGH617" s="175"/>
      <c r="GGI617" s="175"/>
      <c r="GGJ617" s="175"/>
      <c r="GGK617" s="175"/>
      <c r="GGL617" s="175"/>
      <c r="GGM617" s="175"/>
      <c r="GGN617" s="175"/>
      <c r="GGO617" s="175"/>
      <c r="GGP617" s="175"/>
      <c r="GGQ617" s="175"/>
      <c r="GGR617" s="175"/>
      <c r="GGS617" s="175"/>
      <c r="GGT617" s="175"/>
      <c r="GGU617" s="175"/>
      <c r="GGV617" s="175"/>
      <c r="GGW617" s="175"/>
      <c r="GGX617" s="175"/>
      <c r="GGY617" s="175"/>
      <c r="GGZ617" s="175"/>
      <c r="GHA617" s="175"/>
      <c r="GHB617" s="175"/>
      <c r="GHC617" s="175"/>
      <c r="GHD617" s="175"/>
      <c r="GHE617" s="175"/>
      <c r="GHF617" s="175"/>
      <c r="GHG617" s="175"/>
      <c r="GHH617" s="175"/>
      <c r="GHI617" s="175"/>
      <c r="GHJ617" s="175"/>
      <c r="GHK617" s="175"/>
      <c r="GHL617" s="175"/>
      <c r="GHM617" s="175"/>
      <c r="GHN617" s="175"/>
      <c r="GHO617" s="175"/>
      <c r="GHP617" s="175"/>
      <c r="GHQ617" s="175"/>
      <c r="GHR617" s="175"/>
      <c r="GHS617" s="175"/>
      <c r="GHT617" s="175"/>
      <c r="GHU617" s="175"/>
      <c r="GHV617" s="175"/>
      <c r="GHW617" s="175"/>
      <c r="GHX617" s="175"/>
      <c r="GHY617" s="175"/>
      <c r="GHZ617" s="175"/>
      <c r="GIA617" s="175"/>
      <c r="GIB617" s="175"/>
      <c r="GIC617" s="175"/>
      <c r="GID617" s="175"/>
      <c r="GIE617" s="175"/>
      <c r="GIF617" s="175"/>
      <c r="GIG617" s="175"/>
      <c r="GIH617" s="175"/>
      <c r="GII617" s="175"/>
      <c r="GIJ617" s="175"/>
      <c r="GIK617" s="175"/>
      <c r="GIL617" s="175"/>
      <c r="GIM617" s="175"/>
      <c r="GIN617" s="175"/>
      <c r="GIO617" s="175"/>
      <c r="GIP617" s="175"/>
      <c r="GIQ617" s="175"/>
      <c r="GIR617" s="175"/>
      <c r="GIS617" s="175"/>
      <c r="GIT617" s="175"/>
      <c r="GIU617" s="175"/>
      <c r="GIV617" s="175"/>
      <c r="GIW617" s="175"/>
      <c r="GIX617" s="175"/>
      <c r="GIY617" s="175"/>
      <c r="GIZ617" s="175"/>
      <c r="GJA617" s="175"/>
      <c r="GJB617" s="175"/>
      <c r="GJC617" s="175"/>
      <c r="GJD617" s="175"/>
      <c r="GJE617" s="175"/>
      <c r="GJF617" s="175"/>
      <c r="GJG617" s="175"/>
      <c r="GJH617" s="175"/>
      <c r="GJI617" s="175"/>
      <c r="GJJ617" s="175"/>
      <c r="GJK617" s="175"/>
      <c r="GJL617" s="175"/>
      <c r="GJM617" s="175"/>
      <c r="GJN617" s="175"/>
      <c r="GJO617" s="175"/>
      <c r="GJP617" s="175"/>
      <c r="GJQ617" s="175"/>
      <c r="GJR617" s="175"/>
      <c r="GJS617" s="175"/>
      <c r="GJT617" s="175"/>
      <c r="GJU617" s="175"/>
      <c r="GJV617" s="175"/>
      <c r="GJW617" s="175"/>
      <c r="GJX617" s="175"/>
      <c r="GJY617" s="175"/>
      <c r="GJZ617" s="175"/>
      <c r="GKA617" s="175"/>
      <c r="GKB617" s="175"/>
      <c r="GKC617" s="175"/>
      <c r="GKD617" s="175"/>
      <c r="GKE617" s="175"/>
      <c r="GKF617" s="175"/>
      <c r="GKG617" s="175"/>
      <c r="GKH617" s="175"/>
      <c r="GKI617" s="175"/>
      <c r="GKJ617" s="175"/>
      <c r="GKK617" s="175"/>
      <c r="GKL617" s="175"/>
      <c r="GKM617" s="175"/>
      <c r="GKN617" s="175"/>
      <c r="GKO617" s="175"/>
      <c r="GKP617" s="175"/>
      <c r="GKQ617" s="175"/>
      <c r="GKR617" s="175"/>
      <c r="GKS617" s="175"/>
      <c r="GKT617" s="175"/>
      <c r="GKU617" s="175"/>
      <c r="GKV617" s="175"/>
      <c r="GKW617" s="175"/>
      <c r="GKX617" s="175"/>
      <c r="GKY617" s="175"/>
      <c r="GKZ617" s="175"/>
      <c r="GLA617" s="175"/>
      <c r="GLB617" s="175"/>
      <c r="GLC617" s="175"/>
      <c r="GLD617" s="175"/>
      <c r="GLE617" s="175"/>
      <c r="GLF617" s="175"/>
      <c r="GLG617" s="175"/>
      <c r="GLH617" s="175"/>
      <c r="GLI617" s="175"/>
      <c r="GLJ617" s="175"/>
      <c r="GLK617" s="175"/>
      <c r="GLL617" s="175"/>
      <c r="GLM617" s="175"/>
      <c r="GLN617" s="175"/>
      <c r="GLO617" s="175"/>
      <c r="GLP617" s="175"/>
      <c r="GLQ617" s="175"/>
      <c r="GLR617" s="175"/>
      <c r="GLS617" s="175"/>
      <c r="GLT617" s="175"/>
      <c r="GLU617" s="175"/>
      <c r="GLV617" s="175"/>
      <c r="GLW617" s="175"/>
      <c r="GLX617" s="175"/>
      <c r="GLY617" s="175"/>
      <c r="GLZ617" s="175"/>
      <c r="GMA617" s="175"/>
      <c r="GMB617" s="175"/>
      <c r="GMC617" s="175"/>
      <c r="GMD617" s="175"/>
      <c r="GME617" s="175"/>
      <c r="GMF617" s="175"/>
      <c r="GMG617" s="175"/>
      <c r="GMH617" s="175"/>
      <c r="GMI617" s="175"/>
      <c r="GMJ617" s="175"/>
      <c r="GMK617" s="175"/>
      <c r="GML617" s="175"/>
      <c r="GMM617" s="175"/>
      <c r="GMN617" s="175"/>
      <c r="GMO617" s="175"/>
      <c r="GMP617" s="175"/>
      <c r="GMQ617" s="175"/>
      <c r="GMR617" s="175"/>
      <c r="GMS617" s="175"/>
      <c r="GMT617" s="175"/>
      <c r="GMU617" s="175"/>
      <c r="GMV617" s="175"/>
      <c r="GMW617" s="175"/>
      <c r="GMX617" s="175"/>
      <c r="GMY617" s="175"/>
      <c r="GMZ617" s="175"/>
      <c r="GNA617" s="175"/>
      <c r="GNB617" s="175"/>
      <c r="GNC617" s="175"/>
      <c r="GND617" s="175"/>
      <c r="GNE617" s="175"/>
      <c r="GNF617" s="175"/>
      <c r="GNG617" s="175"/>
      <c r="GNH617" s="175"/>
      <c r="GNI617" s="175"/>
      <c r="GNJ617" s="175"/>
      <c r="GNK617" s="175"/>
      <c r="GNL617" s="175"/>
      <c r="GNM617" s="175"/>
      <c r="GNN617" s="175"/>
      <c r="GNO617" s="175"/>
      <c r="GNP617" s="175"/>
      <c r="GNQ617" s="175"/>
      <c r="GNR617" s="175"/>
      <c r="GNS617" s="175"/>
      <c r="GNT617" s="175"/>
      <c r="GNU617" s="175"/>
      <c r="GNV617" s="175"/>
      <c r="GNW617" s="175"/>
      <c r="GNX617" s="175"/>
      <c r="GNY617" s="175"/>
      <c r="GNZ617" s="175"/>
      <c r="GOA617" s="175"/>
      <c r="GOB617" s="175"/>
      <c r="GOC617" s="175"/>
      <c r="GOD617" s="175"/>
      <c r="GOE617" s="175"/>
      <c r="GOF617" s="175"/>
      <c r="GOG617" s="175"/>
      <c r="GOH617" s="175"/>
      <c r="GOI617" s="175"/>
      <c r="GOJ617" s="175"/>
      <c r="GOK617" s="175"/>
      <c r="GOL617" s="175"/>
      <c r="GOM617" s="175"/>
      <c r="GON617" s="175"/>
      <c r="GOO617" s="175"/>
      <c r="GOP617" s="175"/>
      <c r="GOQ617" s="175"/>
      <c r="GOR617" s="175"/>
      <c r="GOS617" s="175"/>
      <c r="GOT617" s="175"/>
      <c r="GOU617" s="175"/>
      <c r="GOV617" s="175"/>
      <c r="GOW617" s="175"/>
      <c r="GOX617" s="175"/>
      <c r="GOY617" s="175"/>
      <c r="GOZ617" s="175"/>
      <c r="GPA617" s="175"/>
      <c r="GPB617" s="175"/>
      <c r="GPC617" s="175"/>
      <c r="GPD617" s="175"/>
      <c r="GPE617" s="175"/>
      <c r="GPF617" s="175"/>
      <c r="GPG617" s="175"/>
      <c r="GPH617" s="175"/>
      <c r="GPI617" s="175"/>
      <c r="GPJ617" s="175"/>
      <c r="GPK617" s="175"/>
      <c r="GPL617" s="175"/>
      <c r="GPM617" s="175"/>
      <c r="GPN617" s="175"/>
      <c r="GPO617" s="175"/>
      <c r="GPP617" s="175"/>
      <c r="GPQ617" s="175"/>
      <c r="GPR617" s="175"/>
      <c r="GPS617" s="175"/>
      <c r="GPT617" s="175"/>
      <c r="GPU617" s="175"/>
      <c r="GPV617" s="175"/>
      <c r="GPW617" s="175"/>
      <c r="GPX617" s="175"/>
      <c r="GPY617" s="175"/>
      <c r="GPZ617" s="175"/>
      <c r="GQA617" s="175"/>
      <c r="GQB617" s="175"/>
      <c r="GQC617" s="175"/>
      <c r="GQD617" s="175"/>
      <c r="GQE617" s="175"/>
      <c r="GQF617" s="175"/>
      <c r="GQG617" s="175"/>
      <c r="GQH617" s="175"/>
      <c r="GQI617" s="175"/>
      <c r="GQJ617" s="175"/>
      <c r="GQK617" s="175"/>
      <c r="GQL617" s="175"/>
      <c r="GQM617" s="175"/>
      <c r="GQN617" s="175"/>
      <c r="GQO617" s="175"/>
      <c r="GQP617" s="175"/>
      <c r="GQQ617" s="175"/>
      <c r="GQR617" s="175"/>
      <c r="GQS617" s="175"/>
      <c r="GQT617" s="175"/>
      <c r="GQU617" s="175"/>
      <c r="GQV617" s="175"/>
      <c r="GQW617" s="175"/>
      <c r="GQX617" s="175"/>
      <c r="GQY617" s="175"/>
      <c r="GQZ617" s="175"/>
      <c r="GRA617" s="175"/>
      <c r="GRB617" s="175"/>
      <c r="GRC617" s="175"/>
      <c r="GRD617" s="175"/>
      <c r="GRE617" s="175"/>
      <c r="GRF617" s="175"/>
      <c r="GRG617" s="175"/>
      <c r="GRH617" s="175"/>
      <c r="GRI617" s="175"/>
      <c r="GRJ617" s="175"/>
      <c r="GRK617" s="175"/>
      <c r="GRL617" s="175"/>
      <c r="GRM617" s="175"/>
      <c r="GRN617" s="175"/>
      <c r="GRO617" s="175"/>
      <c r="GRP617" s="175"/>
      <c r="GRQ617" s="175"/>
      <c r="GRR617" s="175"/>
      <c r="GRS617" s="175"/>
      <c r="GRT617" s="175"/>
      <c r="GRU617" s="175"/>
      <c r="GRV617" s="175"/>
      <c r="GRW617" s="175"/>
      <c r="GRX617" s="175"/>
      <c r="GRY617" s="175"/>
      <c r="GRZ617" s="175"/>
      <c r="GSA617" s="175"/>
      <c r="GSB617" s="175"/>
      <c r="GSC617" s="175"/>
      <c r="GSD617" s="175"/>
      <c r="GSE617" s="175"/>
      <c r="GSF617" s="175"/>
      <c r="GSG617" s="175"/>
      <c r="GSH617" s="175"/>
      <c r="GSI617" s="175"/>
      <c r="GSJ617" s="175"/>
      <c r="GSK617" s="175"/>
      <c r="GSL617" s="175"/>
      <c r="GSM617" s="175"/>
      <c r="GSN617" s="175"/>
      <c r="GSO617" s="175"/>
      <c r="GSP617" s="175"/>
      <c r="GSQ617" s="175"/>
      <c r="GSR617" s="175"/>
      <c r="GSS617" s="175"/>
      <c r="GST617" s="175"/>
      <c r="GSU617" s="175"/>
      <c r="GSV617" s="175"/>
      <c r="GSW617" s="175"/>
      <c r="GSX617" s="175"/>
      <c r="GSY617" s="175"/>
      <c r="GSZ617" s="175"/>
      <c r="GTA617" s="175"/>
      <c r="GTB617" s="175"/>
      <c r="GTC617" s="175"/>
      <c r="GTD617" s="175"/>
      <c r="GTE617" s="175"/>
      <c r="GTF617" s="175"/>
      <c r="GTG617" s="175"/>
      <c r="GTH617" s="175"/>
      <c r="GTI617" s="175"/>
      <c r="GTJ617" s="175"/>
      <c r="GTK617" s="175"/>
      <c r="GTL617" s="175"/>
      <c r="GTM617" s="175"/>
      <c r="GTN617" s="175"/>
      <c r="GTO617" s="175"/>
      <c r="GTP617" s="175"/>
      <c r="GTQ617" s="175"/>
      <c r="GTR617" s="175"/>
      <c r="GTS617" s="175"/>
      <c r="GTT617" s="175"/>
      <c r="GTU617" s="175"/>
      <c r="GTV617" s="175"/>
      <c r="GTW617" s="175"/>
      <c r="GTX617" s="175"/>
      <c r="GTY617" s="175"/>
      <c r="GTZ617" s="175"/>
      <c r="GUA617" s="175"/>
      <c r="GUB617" s="175"/>
      <c r="GUC617" s="175"/>
      <c r="GUD617" s="175"/>
      <c r="GUE617" s="175"/>
      <c r="GUF617" s="175"/>
      <c r="GUG617" s="175"/>
      <c r="GUH617" s="175"/>
      <c r="GUI617" s="175"/>
      <c r="GUJ617" s="175"/>
      <c r="GUK617" s="175"/>
      <c r="GUL617" s="175"/>
      <c r="GUM617" s="175"/>
      <c r="GUN617" s="175"/>
      <c r="GUO617" s="175"/>
      <c r="GUP617" s="175"/>
      <c r="GUQ617" s="175"/>
      <c r="GUR617" s="175"/>
      <c r="GUS617" s="175"/>
      <c r="GUT617" s="175"/>
      <c r="GUU617" s="175"/>
      <c r="GUV617" s="175"/>
      <c r="GUW617" s="175"/>
      <c r="GUX617" s="175"/>
      <c r="GUY617" s="175"/>
      <c r="GUZ617" s="175"/>
      <c r="GVA617" s="175"/>
      <c r="GVB617" s="175"/>
      <c r="GVC617" s="175"/>
      <c r="GVD617" s="175"/>
      <c r="GVE617" s="175"/>
      <c r="GVF617" s="175"/>
      <c r="GVG617" s="175"/>
      <c r="GVH617" s="175"/>
      <c r="GVI617" s="175"/>
      <c r="GVJ617" s="175"/>
      <c r="GVK617" s="175"/>
      <c r="GVL617" s="175"/>
      <c r="GVM617" s="175"/>
      <c r="GVN617" s="175"/>
      <c r="GVO617" s="175"/>
      <c r="GVP617" s="175"/>
      <c r="GVQ617" s="175"/>
      <c r="GVR617" s="175"/>
      <c r="GVS617" s="175"/>
      <c r="GVT617" s="175"/>
      <c r="GVU617" s="175"/>
      <c r="GVV617" s="175"/>
      <c r="GVW617" s="175"/>
      <c r="GVX617" s="175"/>
      <c r="GVY617" s="175"/>
      <c r="GVZ617" s="175"/>
      <c r="GWA617" s="175"/>
      <c r="GWB617" s="175"/>
      <c r="GWC617" s="175"/>
      <c r="GWD617" s="175"/>
      <c r="GWE617" s="175"/>
      <c r="GWF617" s="175"/>
      <c r="GWG617" s="175"/>
      <c r="GWH617" s="175"/>
      <c r="GWI617" s="175"/>
      <c r="GWJ617" s="175"/>
      <c r="GWK617" s="175"/>
      <c r="GWL617" s="175"/>
      <c r="GWM617" s="175"/>
      <c r="GWN617" s="175"/>
      <c r="GWO617" s="175"/>
      <c r="GWP617" s="175"/>
      <c r="GWQ617" s="175"/>
      <c r="GWR617" s="175"/>
      <c r="GWS617" s="175"/>
      <c r="GWT617" s="175"/>
      <c r="GWU617" s="175"/>
      <c r="GWV617" s="175"/>
      <c r="GWW617" s="175"/>
      <c r="GWX617" s="175"/>
      <c r="GWY617" s="175"/>
      <c r="GWZ617" s="175"/>
      <c r="GXA617" s="175"/>
      <c r="GXB617" s="175"/>
      <c r="GXC617" s="175"/>
      <c r="GXD617" s="175"/>
      <c r="GXE617" s="175"/>
      <c r="GXF617" s="175"/>
      <c r="GXG617" s="175"/>
      <c r="GXH617" s="175"/>
      <c r="GXI617" s="175"/>
      <c r="GXJ617" s="175"/>
      <c r="GXK617" s="175"/>
      <c r="GXL617" s="175"/>
      <c r="GXM617" s="175"/>
      <c r="GXN617" s="175"/>
      <c r="GXO617" s="175"/>
      <c r="GXP617" s="175"/>
      <c r="GXQ617" s="175"/>
      <c r="GXR617" s="175"/>
      <c r="GXS617" s="175"/>
      <c r="GXT617" s="175"/>
      <c r="GXU617" s="175"/>
      <c r="GXV617" s="175"/>
      <c r="GXW617" s="175"/>
      <c r="GXX617" s="175"/>
      <c r="GXY617" s="175"/>
      <c r="GXZ617" s="175"/>
      <c r="GYA617" s="175"/>
      <c r="GYB617" s="175"/>
      <c r="GYC617" s="175"/>
      <c r="GYD617" s="175"/>
      <c r="GYE617" s="175"/>
      <c r="GYF617" s="175"/>
      <c r="GYG617" s="175"/>
      <c r="GYH617" s="175"/>
      <c r="GYI617" s="175"/>
      <c r="GYJ617" s="175"/>
      <c r="GYK617" s="175"/>
      <c r="GYL617" s="175"/>
      <c r="GYM617" s="175"/>
      <c r="GYN617" s="175"/>
      <c r="GYO617" s="175"/>
      <c r="GYP617" s="175"/>
      <c r="GYQ617" s="175"/>
      <c r="GYR617" s="175"/>
      <c r="GYS617" s="175"/>
      <c r="GYT617" s="175"/>
      <c r="GYU617" s="175"/>
      <c r="GYV617" s="175"/>
      <c r="GYW617" s="175"/>
      <c r="GYX617" s="175"/>
      <c r="GYY617" s="175"/>
      <c r="GYZ617" s="175"/>
      <c r="GZA617" s="175"/>
      <c r="GZB617" s="175"/>
      <c r="GZC617" s="175"/>
      <c r="GZD617" s="175"/>
      <c r="GZE617" s="175"/>
      <c r="GZF617" s="175"/>
      <c r="GZG617" s="175"/>
      <c r="GZH617" s="175"/>
      <c r="GZI617" s="175"/>
      <c r="GZJ617" s="175"/>
      <c r="GZK617" s="175"/>
      <c r="GZL617" s="175"/>
      <c r="GZM617" s="175"/>
      <c r="GZN617" s="175"/>
      <c r="GZO617" s="175"/>
      <c r="GZP617" s="175"/>
      <c r="GZQ617" s="175"/>
      <c r="GZR617" s="175"/>
      <c r="GZS617" s="175"/>
      <c r="GZT617" s="175"/>
      <c r="GZU617" s="175"/>
      <c r="GZV617" s="175"/>
      <c r="GZW617" s="175"/>
      <c r="GZX617" s="175"/>
      <c r="GZY617" s="175"/>
      <c r="GZZ617" s="175"/>
      <c r="HAA617" s="175"/>
      <c r="HAB617" s="175"/>
      <c r="HAC617" s="175"/>
      <c r="HAD617" s="175"/>
      <c r="HAE617" s="175"/>
      <c r="HAF617" s="175"/>
      <c r="HAG617" s="175"/>
      <c r="HAH617" s="175"/>
      <c r="HAI617" s="175"/>
      <c r="HAJ617" s="175"/>
      <c r="HAK617" s="175"/>
      <c r="HAL617" s="175"/>
      <c r="HAM617" s="175"/>
      <c r="HAN617" s="175"/>
      <c r="HAO617" s="175"/>
      <c r="HAP617" s="175"/>
      <c r="HAQ617" s="175"/>
      <c r="HAR617" s="175"/>
      <c r="HAS617" s="175"/>
      <c r="HAT617" s="175"/>
      <c r="HAU617" s="175"/>
      <c r="HAV617" s="175"/>
      <c r="HAW617" s="175"/>
      <c r="HAX617" s="175"/>
      <c r="HAY617" s="175"/>
      <c r="HAZ617" s="175"/>
      <c r="HBA617" s="175"/>
      <c r="HBB617" s="175"/>
      <c r="HBC617" s="175"/>
      <c r="HBD617" s="175"/>
      <c r="HBE617" s="175"/>
      <c r="HBF617" s="175"/>
      <c r="HBG617" s="175"/>
      <c r="HBH617" s="175"/>
      <c r="HBI617" s="175"/>
      <c r="HBJ617" s="175"/>
      <c r="HBK617" s="175"/>
      <c r="HBL617" s="175"/>
      <c r="HBM617" s="175"/>
      <c r="HBN617" s="175"/>
      <c r="HBO617" s="175"/>
      <c r="HBP617" s="175"/>
      <c r="HBQ617" s="175"/>
      <c r="HBR617" s="175"/>
      <c r="HBS617" s="175"/>
      <c r="HBT617" s="175"/>
      <c r="HBU617" s="175"/>
      <c r="HBV617" s="175"/>
      <c r="HBW617" s="175"/>
      <c r="HBX617" s="175"/>
      <c r="HBY617" s="175"/>
      <c r="HBZ617" s="175"/>
      <c r="HCA617" s="175"/>
      <c r="HCB617" s="175"/>
      <c r="HCC617" s="175"/>
      <c r="HCD617" s="175"/>
      <c r="HCE617" s="175"/>
      <c r="HCF617" s="175"/>
      <c r="HCG617" s="175"/>
      <c r="HCH617" s="175"/>
      <c r="HCI617" s="175"/>
      <c r="HCJ617" s="175"/>
      <c r="HCK617" s="175"/>
      <c r="HCL617" s="175"/>
      <c r="HCM617" s="175"/>
      <c r="HCN617" s="175"/>
      <c r="HCO617" s="175"/>
      <c r="HCP617" s="175"/>
      <c r="HCQ617" s="175"/>
      <c r="HCR617" s="175"/>
      <c r="HCS617" s="175"/>
      <c r="HCT617" s="175"/>
      <c r="HCU617" s="175"/>
      <c r="HCV617" s="175"/>
      <c r="HCW617" s="175"/>
      <c r="HCX617" s="175"/>
      <c r="HCY617" s="175"/>
      <c r="HCZ617" s="175"/>
      <c r="HDA617" s="175"/>
      <c r="HDB617" s="175"/>
      <c r="HDC617" s="175"/>
      <c r="HDD617" s="175"/>
      <c r="HDE617" s="175"/>
      <c r="HDF617" s="175"/>
      <c r="HDG617" s="175"/>
      <c r="HDH617" s="175"/>
      <c r="HDI617" s="175"/>
      <c r="HDJ617" s="175"/>
      <c r="HDK617" s="175"/>
      <c r="HDL617" s="175"/>
      <c r="HDM617" s="175"/>
      <c r="HDN617" s="175"/>
      <c r="HDO617" s="175"/>
      <c r="HDP617" s="175"/>
      <c r="HDQ617" s="175"/>
      <c r="HDR617" s="175"/>
      <c r="HDS617" s="175"/>
      <c r="HDT617" s="175"/>
      <c r="HDU617" s="175"/>
      <c r="HDV617" s="175"/>
      <c r="HDW617" s="175"/>
      <c r="HDX617" s="175"/>
      <c r="HDY617" s="175"/>
      <c r="HDZ617" s="175"/>
      <c r="HEA617" s="175"/>
      <c r="HEB617" s="175"/>
      <c r="HEC617" s="175"/>
      <c r="HED617" s="175"/>
      <c r="HEE617" s="175"/>
      <c r="HEF617" s="175"/>
      <c r="HEG617" s="175"/>
      <c r="HEH617" s="175"/>
      <c r="HEI617" s="175"/>
      <c r="HEJ617" s="175"/>
      <c r="HEK617" s="175"/>
      <c r="HEL617" s="175"/>
      <c r="HEM617" s="175"/>
      <c r="HEN617" s="175"/>
      <c r="HEO617" s="175"/>
      <c r="HEP617" s="175"/>
      <c r="HEQ617" s="175"/>
      <c r="HER617" s="175"/>
      <c r="HES617" s="175"/>
      <c r="HET617" s="175"/>
      <c r="HEU617" s="175"/>
      <c r="HEV617" s="175"/>
      <c r="HEW617" s="175"/>
      <c r="HEX617" s="175"/>
      <c r="HEY617" s="175"/>
      <c r="HEZ617" s="175"/>
      <c r="HFA617" s="175"/>
      <c r="HFB617" s="175"/>
      <c r="HFC617" s="175"/>
      <c r="HFD617" s="175"/>
      <c r="HFE617" s="175"/>
      <c r="HFF617" s="175"/>
      <c r="HFG617" s="175"/>
      <c r="HFH617" s="175"/>
      <c r="HFI617" s="175"/>
      <c r="HFJ617" s="175"/>
      <c r="HFK617" s="175"/>
      <c r="HFL617" s="175"/>
      <c r="HFM617" s="175"/>
      <c r="HFN617" s="175"/>
      <c r="HFO617" s="175"/>
      <c r="HFP617" s="175"/>
      <c r="HFQ617" s="175"/>
      <c r="HFR617" s="175"/>
      <c r="HFS617" s="175"/>
      <c r="HFT617" s="175"/>
      <c r="HFU617" s="175"/>
      <c r="HFV617" s="175"/>
      <c r="HFW617" s="175"/>
      <c r="HFX617" s="175"/>
      <c r="HFY617" s="175"/>
      <c r="HFZ617" s="175"/>
      <c r="HGA617" s="175"/>
      <c r="HGB617" s="175"/>
      <c r="HGC617" s="175"/>
      <c r="HGD617" s="175"/>
      <c r="HGE617" s="175"/>
      <c r="HGF617" s="175"/>
      <c r="HGG617" s="175"/>
      <c r="HGH617" s="175"/>
      <c r="HGI617" s="175"/>
      <c r="HGJ617" s="175"/>
      <c r="HGK617" s="175"/>
      <c r="HGL617" s="175"/>
      <c r="HGM617" s="175"/>
      <c r="HGN617" s="175"/>
      <c r="HGO617" s="175"/>
      <c r="HGP617" s="175"/>
      <c r="HGQ617" s="175"/>
      <c r="HGR617" s="175"/>
      <c r="HGS617" s="175"/>
      <c r="HGT617" s="175"/>
      <c r="HGU617" s="175"/>
      <c r="HGV617" s="175"/>
      <c r="HGW617" s="175"/>
      <c r="HGX617" s="175"/>
      <c r="HGY617" s="175"/>
      <c r="HGZ617" s="175"/>
      <c r="HHA617" s="175"/>
      <c r="HHB617" s="175"/>
      <c r="HHC617" s="175"/>
      <c r="HHD617" s="175"/>
      <c r="HHE617" s="175"/>
      <c r="HHF617" s="175"/>
      <c r="HHG617" s="175"/>
      <c r="HHH617" s="175"/>
      <c r="HHI617" s="175"/>
      <c r="HHJ617" s="175"/>
      <c r="HHK617" s="175"/>
      <c r="HHL617" s="175"/>
      <c r="HHM617" s="175"/>
      <c r="HHN617" s="175"/>
      <c r="HHO617" s="175"/>
      <c r="HHP617" s="175"/>
      <c r="HHQ617" s="175"/>
      <c r="HHR617" s="175"/>
      <c r="HHS617" s="175"/>
      <c r="HHT617" s="175"/>
      <c r="HHU617" s="175"/>
      <c r="HHV617" s="175"/>
      <c r="HHW617" s="175"/>
      <c r="HHX617" s="175"/>
      <c r="HHY617" s="175"/>
      <c r="HHZ617" s="175"/>
      <c r="HIA617" s="175"/>
      <c r="HIB617" s="175"/>
      <c r="HIC617" s="175"/>
      <c r="HID617" s="175"/>
      <c r="HIE617" s="175"/>
      <c r="HIF617" s="175"/>
      <c r="HIG617" s="175"/>
      <c r="HIH617" s="175"/>
      <c r="HII617" s="175"/>
      <c r="HIJ617" s="175"/>
      <c r="HIK617" s="175"/>
      <c r="HIL617" s="175"/>
      <c r="HIM617" s="175"/>
      <c r="HIN617" s="175"/>
      <c r="HIO617" s="175"/>
      <c r="HIP617" s="175"/>
      <c r="HIQ617" s="175"/>
      <c r="HIR617" s="175"/>
      <c r="HIS617" s="175"/>
      <c r="HIT617" s="175"/>
      <c r="HIU617" s="175"/>
      <c r="HIV617" s="175"/>
      <c r="HIW617" s="175"/>
      <c r="HIX617" s="175"/>
      <c r="HIY617" s="175"/>
      <c r="HIZ617" s="175"/>
      <c r="HJA617" s="175"/>
      <c r="HJB617" s="175"/>
      <c r="HJC617" s="175"/>
      <c r="HJD617" s="175"/>
      <c r="HJE617" s="175"/>
      <c r="HJF617" s="175"/>
      <c r="HJG617" s="175"/>
      <c r="HJH617" s="175"/>
      <c r="HJI617" s="175"/>
      <c r="HJJ617" s="175"/>
      <c r="HJK617" s="175"/>
      <c r="HJL617" s="175"/>
      <c r="HJM617" s="175"/>
      <c r="HJN617" s="175"/>
      <c r="HJO617" s="175"/>
      <c r="HJP617" s="175"/>
      <c r="HJQ617" s="175"/>
      <c r="HJR617" s="175"/>
      <c r="HJS617" s="175"/>
      <c r="HJT617" s="175"/>
      <c r="HJU617" s="175"/>
      <c r="HJV617" s="175"/>
      <c r="HJW617" s="175"/>
      <c r="HJX617" s="175"/>
      <c r="HJY617" s="175"/>
      <c r="HJZ617" s="175"/>
      <c r="HKA617" s="175"/>
      <c r="HKB617" s="175"/>
      <c r="HKC617" s="175"/>
      <c r="HKD617" s="175"/>
      <c r="HKE617" s="175"/>
      <c r="HKF617" s="175"/>
      <c r="HKG617" s="175"/>
      <c r="HKH617" s="175"/>
      <c r="HKI617" s="175"/>
      <c r="HKJ617" s="175"/>
      <c r="HKK617" s="175"/>
      <c r="HKL617" s="175"/>
      <c r="HKM617" s="175"/>
      <c r="HKN617" s="175"/>
      <c r="HKO617" s="175"/>
      <c r="HKP617" s="175"/>
      <c r="HKQ617" s="175"/>
      <c r="HKR617" s="175"/>
      <c r="HKS617" s="175"/>
      <c r="HKT617" s="175"/>
      <c r="HKU617" s="175"/>
      <c r="HKV617" s="175"/>
      <c r="HKW617" s="175"/>
      <c r="HKX617" s="175"/>
      <c r="HKY617" s="175"/>
      <c r="HKZ617" s="175"/>
      <c r="HLA617" s="175"/>
      <c r="HLB617" s="175"/>
      <c r="HLC617" s="175"/>
      <c r="HLD617" s="175"/>
      <c r="HLE617" s="175"/>
      <c r="HLF617" s="175"/>
      <c r="HLG617" s="175"/>
      <c r="HLH617" s="175"/>
      <c r="HLI617" s="175"/>
      <c r="HLJ617" s="175"/>
      <c r="HLK617" s="175"/>
      <c r="HLL617" s="175"/>
      <c r="HLM617" s="175"/>
      <c r="HLN617" s="175"/>
      <c r="HLO617" s="175"/>
      <c r="HLP617" s="175"/>
      <c r="HLQ617" s="175"/>
      <c r="HLR617" s="175"/>
      <c r="HLS617" s="175"/>
      <c r="HLT617" s="175"/>
      <c r="HLU617" s="175"/>
      <c r="HLV617" s="175"/>
      <c r="HLW617" s="175"/>
      <c r="HLX617" s="175"/>
      <c r="HLY617" s="175"/>
      <c r="HLZ617" s="175"/>
      <c r="HMA617" s="175"/>
      <c r="HMB617" s="175"/>
      <c r="HMC617" s="175"/>
      <c r="HMD617" s="175"/>
      <c r="HME617" s="175"/>
      <c r="HMF617" s="175"/>
      <c r="HMG617" s="175"/>
      <c r="HMH617" s="175"/>
      <c r="HMI617" s="175"/>
      <c r="HMJ617" s="175"/>
      <c r="HMK617" s="175"/>
      <c r="HML617" s="175"/>
      <c r="HMM617" s="175"/>
      <c r="HMN617" s="175"/>
      <c r="HMO617" s="175"/>
      <c r="HMP617" s="175"/>
      <c r="HMQ617" s="175"/>
      <c r="HMR617" s="175"/>
      <c r="HMS617" s="175"/>
      <c r="HMT617" s="175"/>
      <c r="HMU617" s="175"/>
      <c r="HMV617" s="175"/>
      <c r="HMW617" s="175"/>
      <c r="HMX617" s="175"/>
      <c r="HMY617" s="175"/>
      <c r="HMZ617" s="175"/>
      <c r="HNA617" s="175"/>
      <c r="HNB617" s="175"/>
      <c r="HNC617" s="175"/>
      <c r="HND617" s="175"/>
      <c r="HNE617" s="175"/>
      <c r="HNF617" s="175"/>
      <c r="HNG617" s="175"/>
      <c r="HNH617" s="175"/>
      <c r="HNI617" s="175"/>
      <c r="HNJ617" s="175"/>
      <c r="HNK617" s="175"/>
      <c r="HNL617" s="175"/>
      <c r="HNM617" s="175"/>
      <c r="HNN617" s="175"/>
      <c r="HNO617" s="175"/>
      <c r="HNP617" s="175"/>
      <c r="HNQ617" s="175"/>
      <c r="HNR617" s="175"/>
      <c r="HNS617" s="175"/>
      <c r="HNT617" s="175"/>
      <c r="HNU617" s="175"/>
      <c r="HNV617" s="175"/>
      <c r="HNW617" s="175"/>
      <c r="HNX617" s="175"/>
      <c r="HNY617" s="175"/>
      <c r="HNZ617" s="175"/>
      <c r="HOA617" s="175"/>
      <c r="HOB617" s="175"/>
      <c r="HOC617" s="175"/>
      <c r="HOD617" s="175"/>
      <c r="HOE617" s="175"/>
      <c r="HOF617" s="175"/>
      <c r="HOG617" s="175"/>
      <c r="HOH617" s="175"/>
      <c r="HOI617" s="175"/>
      <c r="HOJ617" s="175"/>
      <c r="HOK617" s="175"/>
      <c r="HOL617" s="175"/>
      <c r="HOM617" s="175"/>
      <c r="HON617" s="175"/>
      <c r="HOO617" s="175"/>
      <c r="HOP617" s="175"/>
      <c r="HOQ617" s="175"/>
      <c r="HOR617" s="175"/>
      <c r="HOS617" s="175"/>
      <c r="HOT617" s="175"/>
      <c r="HOU617" s="175"/>
      <c r="HOV617" s="175"/>
      <c r="HOW617" s="175"/>
      <c r="HOX617" s="175"/>
      <c r="HOY617" s="175"/>
      <c r="HOZ617" s="175"/>
      <c r="HPA617" s="175"/>
      <c r="HPB617" s="175"/>
      <c r="HPC617" s="175"/>
      <c r="HPD617" s="175"/>
      <c r="HPE617" s="175"/>
      <c r="HPF617" s="175"/>
      <c r="HPG617" s="175"/>
      <c r="HPH617" s="175"/>
      <c r="HPI617" s="175"/>
      <c r="HPJ617" s="175"/>
      <c r="HPK617" s="175"/>
      <c r="HPL617" s="175"/>
      <c r="HPM617" s="175"/>
      <c r="HPN617" s="175"/>
      <c r="HPO617" s="175"/>
      <c r="HPP617" s="175"/>
      <c r="HPQ617" s="175"/>
      <c r="HPR617" s="175"/>
      <c r="HPS617" s="175"/>
      <c r="HPT617" s="175"/>
      <c r="HPU617" s="175"/>
      <c r="HPV617" s="175"/>
      <c r="HPW617" s="175"/>
      <c r="HPX617" s="175"/>
      <c r="HPY617" s="175"/>
      <c r="HPZ617" s="175"/>
      <c r="HQA617" s="175"/>
      <c r="HQB617" s="175"/>
      <c r="HQC617" s="175"/>
      <c r="HQD617" s="175"/>
      <c r="HQE617" s="175"/>
      <c r="HQF617" s="175"/>
      <c r="HQG617" s="175"/>
      <c r="HQH617" s="175"/>
      <c r="HQI617" s="175"/>
      <c r="HQJ617" s="175"/>
      <c r="HQK617" s="175"/>
      <c r="HQL617" s="175"/>
      <c r="HQM617" s="175"/>
      <c r="HQN617" s="175"/>
      <c r="HQO617" s="175"/>
      <c r="HQP617" s="175"/>
      <c r="HQQ617" s="175"/>
      <c r="HQR617" s="175"/>
      <c r="HQS617" s="175"/>
      <c r="HQT617" s="175"/>
      <c r="HQU617" s="175"/>
      <c r="HQV617" s="175"/>
      <c r="HQW617" s="175"/>
      <c r="HQX617" s="175"/>
      <c r="HQY617" s="175"/>
      <c r="HQZ617" s="175"/>
      <c r="HRA617" s="175"/>
      <c r="HRB617" s="175"/>
      <c r="HRC617" s="175"/>
      <c r="HRD617" s="175"/>
      <c r="HRE617" s="175"/>
      <c r="HRF617" s="175"/>
      <c r="HRG617" s="175"/>
      <c r="HRH617" s="175"/>
      <c r="HRI617" s="175"/>
      <c r="HRJ617" s="175"/>
      <c r="HRK617" s="175"/>
      <c r="HRL617" s="175"/>
      <c r="HRM617" s="175"/>
      <c r="HRN617" s="175"/>
      <c r="HRO617" s="175"/>
      <c r="HRP617" s="175"/>
      <c r="HRQ617" s="175"/>
      <c r="HRR617" s="175"/>
      <c r="HRS617" s="175"/>
      <c r="HRT617" s="175"/>
      <c r="HRU617" s="175"/>
      <c r="HRV617" s="175"/>
      <c r="HRW617" s="175"/>
      <c r="HRX617" s="175"/>
      <c r="HRY617" s="175"/>
      <c r="HRZ617" s="175"/>
      <c r="HSA617" s="175"/>
      <c r="HSB617" s="175"/>
      <c r="HSC617" s="175"/>
      <c r="HSD617" s="175"/>
      <c r="HSE617" s="175"/>
      <c r="HSF617" s="175"/>
      <c r="HSG617" s="175"/>
      <c r="HSH617" s="175"/>
      <c r="HSI617" s="175"/>
      <c r="HSJ617" s="175"/>
      <c r="HSK617" s="175"/>
      <c r="HSL617" s="175"/>
      <c r="HSM617" s="175"/>
      <c r="HSN617" s="175"/>
      <c r="HSO617" s="175"/>
      <c r="HSP617" s="175"/>
      <c r="HSQ617" s="175"/>
      <c r="HSR617" s="175"/>
      <c r="HSS617" s="175"/>
      <c r="HST617" s="175"/>
      <c r="HSU617" s="175"/>
      <c r="HSV617" s="175"/>
      <c r="HSW617" s="175"/>
      <c r="HSX617" s="175"/>
      <c r="HSY617" s="175"/>
      <c r="HSZ617" s="175"/>
      <c r="HTA617" s="175"/>
      <c r="HTB617" s="175"/>
      <c r="HTC617" s="175"/>
      <c r="HTD617" s="175"/>
      <c r="HTE617" s="175"/>
      <c r="HTF617" s="175"/>
      <c r="HTG617" s="175"/>
      <c r="HTH617" s="175"/>
      <c r="HTI617" s="175"/>
      <c r="HTJ617" s="175"/>
      <c r="HTK617" s="175"/>
      <c r="HTL617" s="175"/>
      <c r="HTM617" s="175"/>
      <c r="HTN617" s="175"/>
      <c r="HTO617" s="175"/>
      <c r="HTP617" s="175"/>
      <c r="HTQ617" s="175"/>
      <c r="HTR617" s="175"/>
      <c r="HTS617" s="175"/>
      <c r="HTT617" s="175"/>
      <c r="HTU617" s="175"/>
      <c r="HTV617" s="175"/>
      <c r="HTW617" s="175"/>
      <c r="HTX617" s="175"/>
      <c r="HTY617" s="175"/>
      <c r="HTZ617" s="175"/>
      <c r="HUA617" s="175"/>
      <c r="HUB617" s="175"/>
      <c r="HUC617" s="175"/>
      <c r="HUD617" s="175"/>
      <c r="HUE617" s="175"/>
      <c r="HUF617" s="175"/>
      <c r="HUG617" s="175"/>
      <c r="HUH617" s="175"/>
      <c r="HUI617" s="175"/>
      <c r="HUJ617" s="175"/>
      <c r="HUK617" s="175"/>
      <c r="HUL617" s="175"/>
      <c r="HUM617" s="175"/>
      <c r="HUN617" s="175"/>
      <c r="HUO617" s="175"/>
      <c r="HUP617" s="175"/>
      <c r="HUQ617" s="175"/>
      <c r="HUR617" s="175"/>
      <c r="HUS617" s="175"/>
      <c r="HUT617" s="175"/>
      <c r="HUU617" s="175"/>
      <c r="HUV617" s="175"/>
      <c r="HUW617" s="175"/>
      <c r="HUX617" s="175"/>
      <c r="HUY617" s="175"/>
      <c r="HUZ617" s="175"/>
      <c r="HVA617" s="175"/>
      <c r="HVB617" s="175"/>
      <c r="HVC617" s="175"/>
      <c r="HVD617" s="175"/>
      <c r="HVE617" s="175"/>
      <c r="HVF617" s="175"/>
      <c r="HVG617" s="175"/>
      <c r="HVH617" s="175"/>
      <c r="HVI617" s="175"/>
      <c r="HVJ617" s="175"/>
      <c r="HVK617" s="175"/>
      <c r="HVL617" s="175"/>
      <c r="HVM617" s="175"/>
      <c r="HVN617" s="175"/>
      <c r="HVO617" s="175"/>
      <c r="HVP617" s="175"/>
      <c r="HVQ617" s="175"/>
      <c r="HVR617" s="175"/>
      <c r="HVS617" s="175"/>
      <c r="HVT617" s="175"/>
      <c r="HVU617" s="175"/>
      <c r="HVV617" s="175"/>
      <c r="HVW617" s="175"/>
      <c r="HVX617" s="175"/>
      <c r="HVY617" s="175"/>
      <c r="HVZ617" s="175"/>
      <c r="HWA617" s="175"/>
      <c r="HWB617" s="175"/>
      <c r="HWC617" s="175"/>
      <c r="HWD617" s="175"/>
      <c r="HWE617" s="175"/>
      <c r="HWF617" s="175"/>
      <c r="HWG617" s="175"/>
      <c r="HWH617" s="175"/>
      <c r="HWI617" s="175"/>
      <c r="HWJ617" s="175"/>
      <c r="HWK617" s="175"/>
      <c r="HWL617" s="175"/>
      <c r="HWM617" s="175"/>
      <c r="HWN617" s="175"/>
      <c r="HWO617" s="175"/>
      <c r="HWP617" s="175"/>
      <c r="HWQ617" s="175"/>
      <c r="HWR617" s="175"/>
      <c r="HWS617" s="175"/>
      <c r="HWT617" s="175"/>
      <c r="HWU617" s="175"/>
      <c r="HWV617" s="175"/>
      <c r="HWW617" s="175"/>
      <c r="HWX617" s="175"/>
      <c r="HWY617" s="175"/>
      <c r="HWZ617" s="175"/>
      <c r="HXA617" s="175"/>
      <c r="HXB617" s="175"/>
      <c r="HXC617" s="175"/>
      <c r="HXD617" s="175"/>
      <c r="HXE617" s="175"/>
      <c r="HXF617" s="175"/>
      <c r="HXG617" s="175"/>
      <c r="HXH617" s="175"/>
      <c r="HXI617" s="175"/>
      <c r="HXJ617" s="175"/>
      <c r="HXK617" s="175"/>
      <c r="HXL617" s="175"/>
      <c r="HXM617" s="175"/>
      <c r="HXN617" s="175"/>
      <c r="HXO617" s="175"/>
      <c r="HXP617" s="175"/>
      <c r="HXQ617" s="175"/>
      <c r="HXR617" s="175"/>
      <c r="HXS617" s="175"/>
      <c r="HXT617" s="175"/>
      <c r="HXU617" s="175"/>
      <c r="HXV617" s="175"/>
      <c r="HXW617" s="175"/>
      <c r="HXX617" s="175"/>
      <c r="HXY617" s="175"/>
      <c r="HXZ617" s="175"/>
      <c r="HYA617" s="175"/>
      <c r="HYB617" s="175"/>
      <c r="HYC617" s="175"/>
      <c r="HYD617" s="175"/>
      <c r="HYE617" s="175"/>
      <c r="HYF617" s="175"/>
      <c r="HYG617" s="175"/>
      <c r="HYH617" s="175"/>
      <c r="HYI617" s="175"/>
      <c r="HYJ617" s="175"/>
      <c r="HYK617" s="175"/>
      <c r="HYL617" s="175"/>
      <c r="HYM617" s="175"/>
      <c r="HYN617" s="175"/>
      <c r="HYO617" s="175"/>
      <c r="HYP617" s="175"/>
      <c r="HYQ617" s="175"/>
      <c r="HYR617" s="175"/>
      <c r="HYS617" s="175"/>
      <c r="HYT617" s="175"/>
      <c r="HYU617" s="175"/>
      <c r="HYV617" s="175"/>
      <c r="HYW617" s="175"/>
      <c r="HYX617" s="175"/>
      <c r="HYY617" s="175"/>
      <c r="HYZ617" s="175"/>
      <c r="HZA617" s="175"/>
      <c r="HZB617" s="175"/>
      <c r="HZC617" s="175"/>
      <c r="HZD617" s="175"/>
      <c r="HZE617" s="175"/>
      <c r="HZF617" s="175"/>
      <c r="HZG617" s="175"/>
      <c r="HZH617" s="175"/>
      <c r="HZI617" s="175"/>
      <c r="HZJ617" s="175"/>
      <c r="HZK617" s="175"/>
      <c r="HZL617" s="175"/>
      <c r="HZM617" s="175"/>
      <c r="HZN617" s="175"/>
      <c r="HZO617" s="175"/>
      <c r="HZP617" s="175"/>
      <c r="HZQ617" s="175"/>
      <c r="HZR617" s="175"/>
      <c r="HZS617" s="175"/>
      <c r="HZT617" s="175"/>
      <c r="HZU617" s="175"/>
      <c r="HZV617" s="175"/>
      <c r="HZW617" s="175"/>
      <c r="HZX617" s="175"/>
      <c r="HZY617" s="175"/>
      <c r="HZZ617" s="175"/>
      <c r="IAA617" s="175"/>
      <c r="IAB617" s="175"/>
      <c r="IAC617" s="175"/>
      <c r="IAD617" s="175"/>
      <c r="IAE617" s="175"/>
      <c r="IAF617" s="175"/>
      <c r="IAG617" s="175"/>
      <c r="IAH617" s="175"/>
      <c r="IAI617" s="175"/>
      <c r="IAJ617" s="175"/>
      <c r="IAK617" s="175"/>
      <c r="IAL617" s="175"/>
      <c r="IAM617" s="175"/>
      <c r="IAN617" s="175"/>
      <c r="IAO617" s="175"/>
      <c r="IAP617" s="175"/>
      <c r="IAQ617" s="175"/>
      <c r="IAR617" s="175"/>
      <c r="IAS617" s="175"/>
      <c r="IAT617" s="175"/>
      <c r="IAU617" s="175"/>
      <c r="IAV617" s="175"/>
      <c r="IAW617" s="175"/>
      <c r="IAX617" s="175"/>
      <c r="IAY617" s="175"/>
      <c r="IAZ617" s="175"/>
      <c r="IBA617" s="175"/>
      <c r="IBB617" s="175"/>
      <c r="IBC617" s="175"/>
      <c r="IBD617" s="175"/>
      <c r="IBE617" s="175"/>
      <c r="IBF617" s="175"/>
      <c r="IBG617" s="175"/>
      <c r="IBH617" s="175"/>
      <c r="IBI617" s="175"/>
      <c r="IBJ617" s="175"/>
      <c r="IBK617" s="175"/>
      <c r="IBL617" s="175"/>
      <c r="IBM617" s="175"/>
      <c r="IBN617" s="175"/>
      <c r="IBO617" s="175"/>
      <c r="IBP617" s="175"/>
      <c r="IBQ617" s="175"/>
      <c r="IBR617" s="175"/>
      <c r="IBS617" s="175"/>
      <c r="IBT617" s="175"/>
      <c r="IBU617" s="175"/>
      <c r="IBV617" s="175"/>
      <c r="IBW617" s="175"/>
      <c r="IBX617" s="175"/>
      <c r="IBY617" s="175"/>
      <c r="IBZ617" s="175"/>
      <c r="ICA617" s="175"/>
      <c r="ICB617" s="175"/>
      <c r="ICC617" s="175"/>
      <c r="ICD617" s="175"/>
      <c r="ICE617" s="175"/>
      <c r="ICF617" s="175"/>
      <c r="ICG617" s="175"/>
      <c r="ICH617" s="175"/>
      <c r="ICI617" s="175"/>
      <c r="ICJ617" s="175"/>
      <c r="ICK617" s="175"/>
      <c r="ICL617" s="175"/>
      <c r="ICM617" s="175"/>
      <c r="ICN617" s="175"/>
      <c r="ICO617" s="175"/>
      <c r="ICP617" s="175"/>
      <c r="ICQ617" s="175"/>
      <c r="ICR617" s="175"/>
      <c r="ICS617" s="175"/>
      <c r="ICT617" s="175"/>
      <c r="ICU617" s="175"/>
      <c r="ICV617" s="175"/>
      <c r="ICW617" s="175"/>
      <c r="ICX617" s="175"/>
      <c r="ICY617" s="175"/>
      <c r="ICZ617" s="175"/>
      <c r="IDA617" s="175"/>
      <c r="IDB617" s="175"/>
      <c r="IDC617" s="175"/>
      <c r="IDD617" s="175"/>
      <c r="IDE617" s="175"/>
      <c r="IDF617" s="175"/>
      <c r="IDG617" s="175"/>
      <c r="IDH617" s="175"/>
      <c r="IDI617" s="175"/>
      <c r="IDJ617" s="175"/>
      <c r="IDK617" s="175"/>
      <c r="IDL617" s="175"/>
      <c r="IDM617" s="175"/>
      <c r="IDN617" s="175"/>
      <c r="IDO617" s="175"/>
      <c r="IDP617" s="175"/>
      <c r="IDQ617" s="175"/>
      <c r="IDR617" s="175"/>
      <c r="IDS617" s="175"/>
      <c r="IDT617" s="175"/>
      <c r="IDU617" s="175"/>
      <c r="IDV617" s="175"/>
      <c r="IDW617" s="175"/>
      <c r="IDX617" s="175"/>
      <c r="IDY617" s="175"/>
      <c r="IDZ617" s="175"/>
      <c r="IEA617" s="175"/>
      <c r="IEB617" s="175"/>
      <c r="IEC617" s="175"/>
      <c r="IED617" s="175"/>
      <c r="IEE617" s="175"/>
      <c r="IEF617" s="175"/>
      <c r="IEG617" s="175"/>
      <c r="IEH617" s="175"/>
      <c r="IEI617" s="175"/>
      <c r="IEJ617" s="175"/>
      <c r="IEK617" s="175"/>
      <c r="IEL617" s="175"/>
      <c r="IEM617" s="175"/>
      <c r="IEN617" s="175"/>
      <c r="IEO617" s="175"/>
      <c r="IEP617" s="175"/>
      <c r="IEQ617" s="175"/>
      <c r="IER617" s="175"/>
      <c r="IES617" s="175"/>
      <c r="IET617" s="175"/>
      <c r="IEU617" s="175"/>
      <c r="IEV617" s="175"/>
      <c r="IEW617" s="175"/>
      <c r="IEX617" s="175"/>
      <c r="IEY617" s="175"/>
      <c r="IEZ617" s="175"/>
      <c r="IFA617" s="175"/>
      <c r="IFB617" s="175"/>
      <c r="IFC617" s="175"/>
      <c r="IFD617" s="175"/>
      <c r="IFE617" s="175"/>
      <c r="IFF617" s="175"/>
      <c r="IFG617" s="175"/>
      <c r="IFH617" s="175"/>
      <c r="IFI617" s="175"/>
      <c r="IFJ617" s="175"/>
      <c r="IFK617" s="175"/>
      <c r="IFL617" s="175"/>
      <c r="IFM617" s="175"/>
      <c r="IFN617" s="175"/>
      <c r="IFO617" s="175"/>
      <c r="IFP617" s="175"/>
      <c r="IFQ617" s="175"/>
      <c r="IFR617" s="175"/>
      <c r="IFS617" s="175"/>
      <c r="IFT617" s="175"/>
      <c r="IFU617" s="175"/>
      <c r="IFV617" s="175"/>
      <c r="IFW617" s="175"/>
      <c r="IFX617" s="175"/>
      <c r="IFY617" s="175"/>
      <c r="IFZ617" s="175"/>
      <c r="IGA617" s="175"/>
      <c r="IGB617" s="175"/>
      <c r="IGC617" s="175"/>
      <c r="IGD617" s="175"/>
      <c r="IGE617" s="175"/>
      <c r="IGF617" s="175"/>
      <c r="IGG617" s="175"/>
      <c r="IGH617" s="175"/>
      <c r="IGI617" s="175"/>
      <c r="IGJ617" s="175"/>
      <c r="IGK617" s="175"/>
      <c r="IGL617" s="175"/>
      <c r="IGM617" s="175"/>
      <c r="IGN617" s="175"/>
      <c r="IGO617" s="175"/>
      <c r="IGP617" s="175"/>
      <c r="IGQ617" s="175"/>
      <c r="IGR617" s="175"/>
      <c r="IGS617" s="175"/>
      <c r="IGT617" s="175"/>
      <c r="IGU617" s="175"/>
      <c r="IGV617" s="175"/>
      <c r="IGW617" s="175"/>
      <c r="IGX617" s="175"/>
      <c r="IGY617" s="175"/>
      <c r="IGZ617" s="175"/>
      <c r="IHA617" s="175"/>
      <c r="IHB617" s="175"/>
      <c r="IHC617" s="175"/>
      <c r="IHD617" s="175"/>
      <c r="IHE617" s="175"/>
      <c r="IHF617" s="175"/>
      <c r="IHG617" s="175"/>
      <c r="IHH617" s="175"/>
      <c r="IHI617" s="175"/>
      <c r="IHJ617" s="175"/>
      <c r="IHK617" s="175"/>
      <c r="IHL617" s="175"/>
      <c r="IHM617" s="175"/>
      <c r="IHN617" s="175"/>
      <c r="IHO617" s="175"/>
      <c r="IHP617" s="175"/>
      <c r="IHQ617" s="175"/>
      <c r="IHR617" s="175"/>
      <c r="IHS617" s="175"/>
      <c r="IHT617" s="175"/>
      <c r="IHU617" s="175"/>
      <c r="IHV617" s="175"/>
      <c r="IHW617" s="175"/>
      <c r="IHX617" s="175"/>
      <c r="IHY617" s="175"/>
      <c r="IHZ617" s="175"/>
      <c r="IIA617" s="175"/>
      <c r="IIB617" s="175"/>
      <c r="IIC617" s="175"/>
      <c r="IID617" s="175"/>
      <c r="IIE617" s="175"/>
      <c r="IIF617" s="175"/>
      <c r="IIG617" s="175"/>
      <c r="IIH617" s="175"/>
      <c r="III617" s="175"/>
      <c r="IIJ617" s="175"/>
      <c r="IIK617" s="175"/>
      <c r="IIL617" s="175"/>
      <c r="IIM617" s="175"/>
      <c r="IIN617" s="175"/>
      <c r="IIO617" s="175"/>
      <c r="IIP617" s="175"/>
      <c r="IIQ617" s="175"/>
      <c r="IIR617" s="175"/>
      <c r="IIS617" s="175"/>
      <c r="IIT617" s="175"/>
      <c r="IIU617" s="175"/>
      <c r="IIV617" s="175"/>
      <c r="IIW617" s="175"/>
      <c r="IIX617" s="175"/>
      <c r="IIY617" s="175"/>
      <c r="IIZ617" s="175"/>
      <c r="IJA617" s="175"/>
      <c r="IJB617" s="175"/>
      <c r="IJC617" s="175"/>
      <c r="IJD617" s="175"/>
      <c r="IJE617" s="175"/>
      <c r="IJF617" s="175"/>
      <c r="IJG617" s="175"/>
      <c r="IJH617" s="175"/>
      <c r="IJI617" s="175"/>
      <c r="IJJ617" s="175"/>
      <c r="IJK617" s="175"/>
      <c r="IJL617" s="175"/>
      <c r="IJM617" s="175"/>
      <c r="IJN617" s="175"/>
      <c r="IJO617" s="175"/>
      <c r="IJP617" s="175"/>
      <c r="IJQ617" s="175"/>
      <c r="IJR617" s="175"/>
      <c r="IJS617" s="175"/>
      <c r="IJT617" s="175"/>
      <c r="IJU617" s="175"/>
      <c r="IJV617" s="175"/>
      <c r="IJW617" s="175"/>
      <c r="IJX617" s="175"/>
      <c r="IJY617" s="175"/>
      <c r="IJZ617" s="175"/>
      <c r="IKA617" s="175"/>
      <c r="IKB617" s="175"/>
      <c r="IKC617" s="175"/>
      <c r="IKD617" s="175"/>
      <c r="IKE617" s="175"/>
      <c r="IKF617" s="175"/>
      <c r="IKG617" s="175"/>
      <c r="IKH617" s="175"/>
      <c r="IKI617" s="175"/>
      <c r="IKJ617" s="175"/>
      <c r="IKK617" s="175"/>
      <c r="IKL617" s="175"/>
      <c r="IKM617" s="175"/>
      <c r="IKN617" s="175"/>
      <c r="IKO617" s="175"/>
      <c r="IKP617" s="175"/>
      <c r="IKQ617" s="175"/>
      <c r="IKR617" s="175"/>
      <c r="IKS617" s="175"/>
      <c r="IKT617" s="175"/>
      <c r="IKU617" s="175"/>
      <c r="IKV617" s="175"/>
      <c r="IKW617" s="175"/>
      <c r="IKX617" s="175"/>
      <c r="IKY617" s="175"/>
      <c r="IKZ617" s="175"/>
      <c r="ILA617" s="175"/>
      <c r="ILB617" s="175"/>
      <c r="ILC617" s="175"/>
      <c r="ILD617" s="175"/>
      <c r="ILE617" s="175"/>
      <c r="ILF617" s="175"/>
      <c r="ILG617" s="175"/>
      <c r="ILH617" s="175"/>
      <c r="ILI617" s="175"/>
      <c r="ILJ617" s="175"/>
      <c r="ILK617" s="175"/>
      <c r="ILL617" s="175"/>
      <c r="ILM617" s="175"/>
      <c r="ILN617" s="175"/>
      <c r="ILO617" s="175"/>
      <c r="ILP617" s="175"/>
      <c r="ILQ617" s="175"/>
      <c r="ILR617" s="175"/>
      <c r="ILS617" s="175"/>
      <c r="ILT617" s="175"/>
      <c r="ILU617" s="175"/>
      <c r="ILV617" s="175"/>
      <c r="ILW617" s="175"/>
      <c r="ILX617" s="175"/>
      <c r="ILY617" s="175"/>
      <c r="ILZ617" s="175"/>
      <c r="IMA617" s="175"/>
      <c r="IMB617" s="175"/>
      <c r="IMC617" s="175"/>
      <c r="IMD617" s="175"/>
      <c r="IME617" s="175"/>
      <c r="IMF617" s="175"/>
      <c r="IMG617" s="175"/>
      <c r="IMH617" s="175"/>
      <c r="IMI617" s="175"/>
      <c r="IMJ617" s="175"/>
      <c r="IMK617" s="175"/>
      <c r="IML617" s="175"/>
      <c r="IMM617" s="175"/>
      <c r="IMN617" s="175"/>
      <c r="IMO617" s="175"/>
      <c r="IMP617" s="175"/>
      <c r="IMQ617" s="175"/>
      <c r="IMR617" s="175"/>
      <c r="IMS617" s="175"/>
      <c r="IMT617" s="175"/>
      <c r="IMU617" s="175"/>
      <c r="IMV617" s="175"/>
      <c r="IMW617" s="175"/>
      <c r="IMX617" s="175"/>
      <c r="IMY617" s="175"/>
      <c r="IMZ617" s="175"/>
      <c r="INA617" s="175"/>
      <c r="INB617" s="175"/>
      <c r="INC617" s="175"/>
      <c r="IND617" s="175"/>
      <c r="INE617" s="175"/>
      <c r="INF617" s="175"/>
      <c r="ING617" s="175"/>
      <c r="INH617" s="175"/>
      <c r="INI617" s="175"/>
      <c r="INJ617" s="175"/>
      <c r="INK617" s="175"/>
      <c r="INL617" s="175"/>
      <c r="INM617" s="175"/>
      <c r="INN617" s="175"/>
      <c r="INO617" s="175"/>
      <c r="INP617" s="175"/>
      <c r="INQ617" s="175"/>
      <c r="INR617" s="175"/>
      <c r="INS617" s="175"/>
      <c r="INT617" s="175"/>
      <c r="INU617" s="175"/>
      <c r="INV617" s="175"/>
      <c r="INW617" s="175"/>
      <c r="INX617" s="175"/>
      <c r="INY617" s="175"/>
      <c r="INZ617" s="175"/>
      <c r="IOA617" s="175"/>
      <c r="IOB617" s="175"/>
      <c r="IOC617" s="175"/>
      <c r="IOD617" s="175"/>
      <c r="IOE617" s="175"/>
      <c r="IOF617" s="175"/>
      <c r="IOG617" s="175"/>
      <c r="IOH617" s="175"/>
      <c r="IOI617" s="175"/>
      <c r="IOJ617" s="175"/>
      <c r="IOK617" s="175"/>
      <c r="IOL617" s="175"/>
      <c r="IOM617" s="175"/>
      <c r="ION617" s="175"/>
      <c r="IOO617" s="175"/>
      <c r="IOP617" s="175"/>
      <c r="IOQ617" s="175"/>
      <c r="IOR617" s="175"/>
      <c r="IOS617" s="175"/>
      <c r="IOT617" s="175"/>
      <c r="IOU617" s="175"/>
      <c r="IOV617" s="175"/>
      <c r="IOW617" s="175"/>
      <c r="IOX617" s="175"/>
      <c r="IOY617" s="175"/>
      <c r="IOZ617" s="175"/>
      <c r="IPA617" s="175"/>
      <c r="IPB617" s="175"/>
      <c r="IPC617" s="175"/>
      <c r="IPD617" s="175"/>
      <c r="IPE617" s="175"/>
      <c r="IPF617" s="175"/>
      <c r="IPG617" s="175"/>
      <c r="IPH617" s="175"/>
      <c r="IPI617" s="175"/>
      <c r="IPJ617" s="175"/>
      <c r="IPK617" s="175"/>
      <c r="IPL617" s="175"/>
      <c r="IPM617" s="175"/>
      <c r="IPN617" s="175"/>
      <c r="IPO617" s="175"/>
      <c r="IPP617" s="175"/>
      <c r="IPQ617" s="175"/>
      <c r="IPR617" s="175"/>
      <c r="IPS617" s="175"/>
      <c r="IPT617" s="175"/>
      <c r="IPU617" s="175"/>
      <c r="IPV617" s="175"/>
      <c r="IPW617" s="175"/>
      <c r="IPX617" s="175"/>
      <c r="IPY617" s="175"/>
      <c r="IPZ617" s="175"/>
      <c r="IQA617" s="175"/>
      <c r="IQB617" s="175"/>
      <c r="IQC617" s="175"/>
      <c r="IQD617" s="175"/>
      <c r="IQE617" s="175"/>
      <c r="IQF617" s="175"/>
      <c r="IQG617" s="175"/>
      <c r="IQH617" s="175"/>
      <c r="IQI617" s="175"/>
      <c r="IQJ617" s="175"/>
      <c r="IQK617" s="175"/>
      <c r="IQL617" s="175"/>
      <c r="IQM617" s="175"/>
      <c r="IQN617" s="175"/>
      <c r="IQO617" s="175"/>
      <c r="IQP617" s="175"/>
      <c r="IQQ617" s="175"/>
      <c r="IQR617" s="175"/>
      <c r="IQS617" s="175"/>
      <c r="IQT617" s="175"/>
      <c r="IQU617" s="175"/>
      <c r="IQV617" s="175"/>
      <c r="IQW617" s="175"/>
      <c r="IQX617" s="175"/>
      <c r="IQY617" s="175"/>
      <c r="IQZ617" s="175"/>
      <c r="IRA617" s="175"/>
      <c r="IRB617" s="175"/>
      <c r="IRC617" s="175"/>
      <c r="IRD617" s="175"/>
      <c r="IRE617" s="175"/>
      <c r="IRF617" s="175"/>
      <c r="IRG617" s="175"/>
      <c r="IRH617" s="175"/>
      <c r="IRI617" s="175"/>
      <c r="IRJ617" s="175"/>
      <c r="IRK617" s="175"/>
      <c r="IRL617" s="175"/>
      <c r="IRM617" s="175"/>
      <c r="IRN617" s="175"/>
      <c r="IRO617" s="175"/>
      <c r="IRP617" s="175"/>
      <c r="IRQ617" s="175"/>
      <c r="IRR617" s="175"/>
      <c r="IRS617" s="175"/>
      <c r="IRT617" s="175"/>
      <c r="IRU617" s="175"/>
      <c r="IRV617" s="175"/>
      <c r="IRW617" s="175"/>
      <c r="IRX617" s="175"/>
      <c r="IRY617" s="175"/>
      <c r="IRZ617" s="175"/>
      <c r="ISA617" s="175"/>
      <c r="ISB617" s="175"/>
      <c r="ISC617" s="175"/>
      <c r="ISD617" s="175"/>
      <c r="ISE617" s="175"/>
      <c r="ISF617" s="175"/>
      <c r="ISG617" s="175"/>
      <c r="ISH617" s="175"/>
      <c r="ISI617" s="175"/>
      <c r="ISJ617" s="175"/>
      <c r="ISK617" s="175"/>
      <c r="ISL617" s="175"/>
      <c r="ISM617" s="175"/>
      <c r="ISN617" s="175"/>
      <c r="ISO617" s="175"/>
      <c r="ISP617" s="175"/>
      <c r="ISQ617" s="175"/>
      <c r="ISR617" s="175"/>
      <c r="ISS617" s="175"/>
      <c r="IST617" s="175"/>
      <c r="ISU617" s="175"/>
      <c r="ISV617" s="175"/>
      <c r="ISW617" s="175"/>
      <c r="ISX617" s="175"/>
      <c r="ISY617" s="175"/>
      <c r="ISZ617" s="175"/>
      <c r="ITA617" s="175"/>
      <c r="ITB617" s="175"/>
      <c r="ITC617" s="175"/>
      <c r="ITD617" s="175"/>
      <c r="ITE617" s="175"/>
      <c r="ITF617" s="175"/>
      <c r="ITG617" s="175"/>
      <c r="ITH617" s="175"/>
      <c r="ITI617" s="175"/>
      <c r="ITJ617" s="175"/>
      <c r="ITK617" s="175"/>
      <c r="ITL617" s="175"/>
      <c r="ITM617" s="175"/>
      <c r="ITN617" s="175"/>
      <c r="ITO617" s="175"/>
      <c r="ITP617" s="175"/>
      <c r="ITQ617" s="175"/>
      <c r="ITR617" s="175"/>
      <c r="ITS617" s="175"/>
      <c r="ITT617" s="175"/>
      <c r="ITU617" s="175"/>
      <c r="ITV617" s="175"/>
      <c r="ITW617" s="175"/>
      <c r="ITX617" s="175"/>
      <c r="ITY617" s="175"/>
      <c r="ITZ617" s="175"/>
      <c r="IUA617" s="175"/>
      <c r="IUB617" s="175"/>
      <c r="IUC617" s="175"/>
      <c r="IUD617" s="175"/>
      <c r="IUE617" s="175"/>
      <c r="IUF617" s="175"/>
      <c r="IUG617" s="175"/>
      <c r="IUH617" s="175"/>
      <c r="IUI617" s="175"/>
      <c r="IUJ617" s="175"/>
      <c r="IUK617" s="175"/>
      <c r="IUL617" s="175"/>
      <c r="IUM617" s="175"/>
      <c r="IUN617" s="175"/>
      <c r="IUO617" s="175"/>
      <c r="IUP617" s="175"/>
      <c r="IUQ617" s="175"/>
      <c r="IUR617" s="175"/>
      <c r="IUS617" s="175"/>
      <c r="IUT617" s="175"/>
      <c r="IUU617" s="175"/>
      <c r="IUV617" s="175"/>
      <c r="IUW617" s="175"/>
      <c r="IUX617" s="175"/>
      <c r="IUY617" s="175"/>
      <c r="IUZ617" s="175"/>
      <c r="IVA617" s="175"/>
      <c r="IVB617" s="175"/>
      <c r="IVC617" s="175"/>
      <c r="IVD617" s="175"/>
      <c r="IVE617" s="175"/>
      <c r="IVF617" s="175"/>
      <c r="IVG617" s="175"/>
      <c r="IVH617" s="175"/>
      <c r="IVI617" s="175"/>
      <c r="IVJ617" s="175"/>
      <c r="IVK617" s="175"/>
      <c r="IVL617" s="175"/>
      <c r="IVM617" s="175"/>
      <c r="IVN617" s="175"/>
      <c r="IVO617" s="175"/>
      <c r="IVP617" s="175"/>
      <c r="IVQ617" s="175"/>
      <c r="IVR617" s="175"/>
      <c r="IVS617" s="175"/>
      <c r="IVT617" s="175"/>
      <c r="IVU617" s="175"/>
      <c r="IVV617" s="175"/>
      <c r="IVW617" s="175"/>
      <c r="IVX617" s="175"/>
      <c r="IVY617" s="175"/>
      <c r="IVZ617" s="175"/>
      <c r="IWA617" s="175"/>
      <c r="IWB617" s="175"/>
      <c r="IWC617" s="175"/>
      <c r="IWD617" s="175"/>
      <c r="IWE617" s="175"/>
      <c r="IWF617" s="175"/>
      <c r="IWG617" s="175"/>
      <c r="IWH617" s="175"/>
      <c r="IWI617" s="175"/>
      <c r="IWJ617" s="175"/>
      <c r="IWK617" s="175"/>
      <c r="IWL617" s="175"/>
      <c r="IWM617" s="175"/>
      <c r="IWN617" s="175"/>
      <c r="IWO617" s="175"/>
      <c r="IWP617" s="175"/>
      <c r="IWQ617" s="175"/>
      <c r="IWR617" s="175"/>
      <c r="IWS617" s="175"/>
      <c r="IWT617" s="175"/>
      <c r="IWU617" s="175"/>
      <c r="IWV617" s="175"/>
      <c r="IWW617" s="175"/>
      <c r="IWX617" s="175"/>
      <c r="IWY617" s="175"/>
      <c r="IWZ617" s="175"/>
      <c r="IXA617" s="175"/>
      <c r="IXB617" s="175"/>
      <c r="IXC617" s="175"/>
      <c r="IXD617" s="175"/>
      <c r="IXE617" s="175"/>
      <c r="IXF617" s="175"/>
      <c r="IXG617" s="175"/>
      <c r="IXH617" s="175"/>
      <c r="IXI617" s="175"/>
      <c r="IXJ617" s="175"/>
      <c r="IXK617" s="175"/>
      <c r="IXL617" s="175"/>
      <c r="IXM617" s="175"/>
      <c r="IXN617" s="175"/>
      <c r="IXO617" s="175"/>
      <c r="IXP617" s="175"/>
      <c r="IXQ617" s="175"/>
      <c r="IXR617" s="175"/>
      <c r="IXS617" s="175"/>
      <c r="IXT617" s="175"/>
      <c r="IXU617" s="175"/>
      <c r="IXV617" s="175"/>
      <c r="IXW617" s="175"/>
      <c r="IXX617" s="175"/>
      <c r="IXY617" s="175"/>
      <c r="IXZ617" s="175"/>
      <c r="IYA617" s="175"/>
      <c r="IYB617" s="175"/>
      <c r="IYC617" s="175"/>
      <c r="IYD617" s="175"/>
      <c r="IYE617" s="175"/>
      <c r="IYF617" s="175"/>
      <c r="IYG617" s="175"/>
      <c r="IYH617" s="175"/>
      <c r="IYI617" s="175"/>
      <c r="IYJ617" s="175"/>
      <c r="IYK617" s="175"/>
      <c r="IYL617" s="175"/>
      <c r="IYM617" s="175"/>
      <c r="IYN617" s="175"/>
      <c r="IYO617" s="175"/>
      <c r="IYP617" s="175"/>
      <c r="IYQ617" s="175"/>
      <c r="IYR617" s="175"/>
      <c r="IYS617" s="175"/>
      <c r="IYT617" s="175"/>
      <c r="IYU617" s="175"/>
      <c r="IYV617" s="175"/>
      <c r="IYW617" s="175"/>
      <c r="IYX617" s="175"/>
      <c r="IYY617" s="175"/>
      <c r="IYZ617" s="175"/>
      <c r="IZA617" s="175"/>
      <c r="IZB617" s="175"/>
      <c r="IZC617" s="175"/>
      <c r="IZD617" s="175"/>
      <c r="IZE617" s="175"/>
      <c r="IZF617" s="175"/>
      <c r="IZG617" s="175"/>
      <c r="IZH617" s="175"/>
      <c r="IZI617" s="175"/>
      <c r="IZJ617" s="175"/>
      <c r="IZK617" s="175"/>
      <c r="IZL617" s="175"/>
      <c r="IZM617" s="175"/>
      <c r="IZN617" s="175"/>
      <c r="IZO617" s="175"/>
      <c r="IZP617" s="175"/>
      <c r="IZQ617" s="175"/>
      <c r="IZR617" s="175"/>
      <c r="IZS617" s="175"/>
      <c r="IZT617" s="175"/>
      <c r="IZU617" s="175"/>
      <c r="IZV617" s="175"/>
      <c r="IZW617" s="175"/>
      <c r="IZX617" s="175"/>
      <c r="IZY617" s="175"/>
      <c r="IZZ617" s="175"/>
      <c r="JAA617" s="175"/>
      <c r="JAB617" s="175"/>
      <c r="JAC617" s="175"/>
      <c r="JAD617" s="175"/>
      <c r="JAE617" s="175"/>
      <c r="JAF617" s="175"/>
      <c r="JAG617" s="175"/>
      <c r="JAH617" s="175"/>
      <c r="JAI617" s="175"/>
      <c r="JAJ617" s="175"/>
      <c r="JAK617" s="175"/>
      <c r="JAL617" s="175"/>
      <c r="JAM617" s="175"/>
      <c r="JAN617" s="175"/>
      <c r="JAO617" s="175"/>
      <c r="JAP617" s="175"/>
      <c r="JAQ617" s="175"/>
      <c r="JAR617" s="175"/>
      <c r="JAS617" s="175"/>
      <c r="JAT617" s="175"/>
      <c r="JAU617" s="175"/>
      <c r="JAV617" s="175"/>
      <c r="JAW617" s="175"/>
      <c r="JAX617" s="175"/>
      <c r="JAY617" s="175"/>
      <c r="JAZ617" s="175"/>
      <c r="JBA617" s="175"/>
      <c r="JBB617" s="175"/>
      <c r="JBC617" s="175"/>
      <c r="JBD617" s="175"/>
      <c r="JBE617" s="175"/>
      <c r="JBF617" s="175"/>
      <c r="JBG617" s="175"/>
      <c r="JBH617" s="175"/>
      <c r="JBI617" s="175"/>
      <c r="JBJ617" s="175"/>
      <c r="JBK617" s="175"/>
      <c r="JBL617" s="175"/>
      <c r="JBM617" s="175"/>
      <c r="JBN617" s="175"/>
      <c r="JBO617" s="175"/>
      <c r="JBP617" s="175"/>
      <c r="JBQ617" s="175"/>
      <c r="JBR617" s="175"/>
      <c r="JBS617" s="175"/>
      <c r="JBT617" s="175"/>
      <c r="JBU617" s="175"/>
      <c r="JBV617" s="175"/>
      <c r="JBW617" s="175"/>
      <c r="JBX617" s="175"/>
      <c r="JBY617" s="175"/>
      <c r="JBZ617" s="175"/>
      <c r="JCA617" s="175"/>
      <c r="JCB617" s="175"/>
      <c r="JCC617" s="175"/>
      <c r="JCD617" s="175"/>
      <c r="JCE617" s="175"/>
      <c r="JCF617" s="175"/>
      <c r="JCG617" s="175"/>
      <c r="JCH617" s="175"/>
      <c r="JCI617" s="175"/>
      <c r="JCJ617" s="175"/>
      <c r="JCK617" s="175"/>
      <c r="JCL617" s="175"/>
      <c r="JCM617" s="175"/>
      <c r="JCN617" s="175"/>
      <c r="JCO617" s="175"/>
      <c r="JCP617" s="175"/>
      <c r="JCQ617" s="175"/>
      <c r="JCR617" s="175"/>
      <c r="JCS617" s="175"/>
      <c r="JCT617" s="175"/>
      <c r="JCU617" s="175"/>
      <c r="JCV617" s="175"/>
      <c r="JCW617" s="175"/>
      <c r="JCX617" s="175"/>
      <c r="JCY617" s="175"/>
      <c r="JCZ617" s="175"/>
      <c r="JDA617" s="175"/>
      <c r="JDB617" s="175"/>
      <c r="JDC617" s="175"/>
      <c r="JDD617" s="175"/>
      <c r="JDE617" s="175"/>
      <c r="JDF617" s="175"/>
      <c r="JDG617" s="175"/>
      <c r="JDH617" s="175"/>
      <c r="JDI617" s="175"/>
      <c r="JDJ617" s="175"/>
      <c r="JDK617" s="175"/>
      <c r="JDL617" s="175"/>
      <c r="JDM617" s="175"/>
      <c r="JDN617" s="175"/>
      <c r="JDO617" s="175"/>
      <c r="JDP617" s="175"/>
      <c r="JDQ617" s="175"/>
      <c r="JDR617" s="175"/>
      <c r="JDS617" s="175"/>
      <c r="JDT617" s="175"/>
      <c r="JDU617" s="175"/>
      <c r="JDV617" s="175"/>
      <c r="JDW617" s="175"/>
      <c r="JDX617" s="175"/>
      <c r="JDY617" s="175"/>
      <c r="JDZ617" s="175"/>
      <c r="JEA617" s="175"/>
      <c r="JEB617" s="175"/>
      <c r="JEC617" s="175"/>
      <c r="JED617" s="175"/>
      <c r="JEE617" s="175"/>
      <c r="JEF617" s="175"/>
      <c r="JEG617" s="175"/>
      <c r="JEH617" s="175"/>
      <c r="JEI617" s="175"/>
      <c r="JEJ617" s="175"/>
      <c r="JEK617" s="175"/>
      <c r="JEL617" s="175"/>
      <c r="JEM617" s="175"/>
      <c r="JEN617" s="175"/>
      <c r="JEO617" s="175"/>
      <c r="JEP617" s="175"/>
      <c r="JEQ617" s="175"/>
      <c r="JER617" s="175"/>
      <c r="JES617" s="175"/>
      <c r="JET617" s="175"/>
      <c r="JEU617" s="175"/>
      <c r="JEV617" s="175"/>
      <c r="JEW617" s="175"/>
      <c r="JEX617" s="175"/>
      <c r="JEY617" s="175"/>
      <c r="JEZ617" s="175"/>
      <c r="JFA617" s="175"/>
      <c r="JFB617" s="175"/>
      <c r="JFC617" s="175"/>
      <c r="JFD617" s="175"/>
      <c r="JFE617" s="175"/>
      <c r="JFF617" s="175"/>
      <c r="JFG617" s="175"/>
      <c r="JFH617" s="175"/>
      <c r="JFI617" s="175"/>
      <c r="JFJ617" s="175"/>
      <c r="JFK617" s="175"/>
      <c r="JFL617" s="175"/>
      <c r="JFM617" s="175"/>
      <c r="JFN617" s="175"/>
      <c r="JFO617" s="175"/>
      <c r="JFP617" s="175"/>
      <c r="JFQ617" s="175"/>
      <c r="JFR617" s="175"/>
      <c r="JFS617" s="175"/>
      <c r="JFT617" s="175"/>
      <c r="JFU617" s="175"/>
      <c r="JFV617" s="175"/>
      <c r="JFW617" s="175"/>
      <c r="JFX617" s="175"/>
      <c r="JFY617" s="175"/>
      <c r="JFZ617" s="175"/>
      <c r="JGA617" s="175"/>
      <c r="JGB617" s="175"/>
      <c r="JGC617" s="175"/>
      <c r="JGD617" s="175"/>
      <c r="JGE617" s="175"/>
      <c r="JGF617" s="175"/>
      <c r="JGG617" s="175"/>
      <c r="JGH617" s="175"/>
      <c r="JGI617" s="175"/>
      <c r="JGJ617" s="175"/>
      <c r="JGK617" s="175"/>
      <c r="JGL617" s="175"/>
      <c r="JGM617" s="175"/>
      <c r="JGN617" s="175"/>
      <c r="JGO617" s="175"/>
      <c r="JGP617" s="175"/>
      <c r="JGQ617" s="175"/>
      <c r="JGR617" s="175"/>
      <c r="JGS617" s="175"/>
      <c r="JGT617" s="175"/>
      <c r="JGU617" s="175"/>
      <c r="JGV617" s="175"/>
      <c r="JGW617" s="175"/>
      <c r="JGX617" s="175"/>
      <c r="JGY617" s="175"/>
      <c r="JGZ617" s="175"/>
      <c r="JHA617" s="175"/>
      <c r="JHB617" s="175"/>
      <c r="JHC617" s="175"/>
      <c r="JHD617" s="175"/>
      <c r="JHE617" s="175"/>
      <c r="JHF617" s="175"/>
      <c r="JHG617" s="175"/>
      <c r="JHH617" s="175"/>
      <c r="JHI617" s="175"/>
      <c r="JHJ617" s="175"/>
      <c r="JHK617" s="175"/>
      <c r="JHL617" s="175"/>
      <c r="JHM617" s="175"/>
      <c r="JHN617" s="175"/>
      <c r="JHO617" s="175"/>
      <c r="JHP617" s="175"/>
      <c r="JHQ617" s="175"/>
      <c r="JHR617" s="175"/>
      <c r="JHS617" s="175"/>
      <c r="JHT617" s="175"/>
      <c r="JHU617" s="175"/>
      <c r="JHV617" s="175"/>
      <c r="JHW617" s="175"/>
      <c r="JHX617" s="175"/>
      <c r="JHY617" s="175"/>
      <c r="JHZ617" s="175"/>
      <c r="JIA617" s="175"/>
      <c r="JIB617" s="175"/>
      <c r="JIC617" s="175"/>
      <c r="JID617" s="175"/>
      <c r="JIE617" s="175"/>
      <c r="JIF617" s="175"/>
      <c r="JIG617" s="175"/>
      <c r="JIH617" s="175"/>
      <c r="JII617" s="175"/>
      <c r="JIJ617" s="175"/>
      <c r="JIK617" s="175"/>
      <c r="JIL617" s="175"/>
      <c r="JIM617" s="175"/>
      <c r="JIN617" s="175"/>
      <c r="JIO617" s="175"/>
      <c r="JIP617" s="175"/>
      <c r="JIQ617" s="175"/>
      <c r="JIR617" s="175"/>
      <c r="JIS617" s="175"/>
      <c r="JIT617" s="175"/>
      <c r="JIU617" s="175"/>
      <c r="JIV617" s="175"/>
      <c r="JIW617" s="175"/>
      <c r="JIX617" s="175"/>
      <c r="JIY617" s="175"/>
      <c r="JIZ617" s="175"/>
      <c r="JJA617" s="175"/>
      <c r="JJB617" s="175"/>
      <c r="JJC617" s="175"/>
      <c r="JJD617" s="175"/>
      <c r="JJE617" s="175"/>
      <c r="JJF617" s="175"/>
      <c r="JJG617" s="175"/>
      <c r="JJH617" s="175"/>
      <c r="JJI617" s="175"/>
      <c r="JJJ617" s="175"/>
      <c r="JJK617" s="175"/>
      <c r="JJL617" s="175"/>
      <c r="JJM617" s="175"/>
      <c r="JJN617" s="175"/>
      <c r="JJO617" s="175"/>
      <c r="JJP617" s="175"/>
      <c r="JJQ617" s="175"/>
      <c r="JJR617" s="175"/>
      <c r="JJS617" s="175"/>
      <c r="JJT617" s="175"/>
      <c r="JJU617" s="175"/>
      <c r="JJV617" s="175"/>
      <c r="JJW617" s="175"/>
      <c r="JJX617" s="175"/>
      <c r="JJY617" s="175"/>
      <c r="JJZ617" s="175"/>
      <c r="JKA617" s="175"/>
      <c r="JKB617" s="175"/>
      <c r="JKC617" s="175"/>
      <c r="JKD617" s="175"/>
      <c r="JKE617" s="175"/>
      <c r="JKF617" s="175"/>
      <c r="JKG617" s="175"/>
      <c r="JKH617" s="175"/>
      <c r="JKI617" s="175"/>
      <c r="JKJ617" s="175"/>
      <c r="JKK617" s="175"/>
      <c r="JKL617" s="175"/>
      <c r="JKM617" s="175"/>
      <c r="JKN617" s="175"/>
      <c r="JKO617" s="175"/>
      <c r="JKP617" s="175"/>
      <c r="JKQ617" s="175"/>
      <c r="JKR617" s="175"/>
      <c r="JKS617" s="175"/>
      <c r="JKT617" s="175"/>
      <c r="JKU617" s="175"/>
      <c r="JKV617" s="175"/>
      <c r="JKW617" s="175"/>
      <c r="JKX617" s="175"/>
      <c r="JKY617" s="175"/>
      <c r="JKZ617" s="175"/>
      <c r="JLA617" s="175"/>
      <c r="JLB617" s="175"/>
      <c r="JLC617" s="175"/>
      <c r="JLD617" s="175"/>
      <c r="JLE617" s="175"/>
      <c r="JLF617" s="175"/>
      <c r="JLG617" s="175"/>
      <c r="JLH617" s="175"/>
      <c r="JLI617" s="175"/>
      <c r="JLJ617" s="175"/>
      <c r="JLK617" s="175"/>
      <c r="JLL617" s="175"/>
      <c r="JLM617" s="175"/>
      <c r="JLN617" s="175"/>
      <c r="JLO617" s="175"/>
      <c r="JLP617" s="175"/>
      <c r="JLQ617" s="175"/>
      <c r="JLR617" s="175"/>
      <c r="JLS617" s="175"/>
      <c r="JLT617" s="175"/>
      <c r="JLU617" s="175"/>
      <c r="JLV617" s="175"/>
      <c r="JLW617" s="175"/>
      <c r="JLX617" s="175"/>
      <c r="JLY617" s="175"/>
      <c r="JLZ617" s="175"/>
      <c r="JMA617" s="175"/>
      <c r="JMB617" s="175"/>
      <c r="JMC617" s="175"/>
      <c r="JMD617" s="175"/>
      <c r="JME617" s="175"/>
      <c r="JMF617" s="175"/>
      <c r="JMG617" s="175"/>
      <c r="JMH617" s="175"/>
      <c r="JMI617" s="175"/>
      <c r="JMJ617" s="175"/>
      <c r="JMK617" s="175"/>
      <c r="JML617" s="175"/>
      <c r="JMM617" s="175"/>
      <c r="JMN617" s="175"/>
      <c r="JMO617" s="175"/>
      <c r="JMP617" s="175"/>
      <c r="JMQ617" s="175"/>
      <c r="JMR617" s="175"/>
      <c r="JMS617" s="175"/>
      <c r="JMT617" s="175"/>
      <c r="JMU617" s="175"/>
      <c r="JMV617" s="175"/>
      <c r="JMW617" s="175"/>
      <c r="JMX617" s="175"/>
      <c r="JMY617" s="175"/>
      <c r="JMZ617" s="175"/>
      <c r="JNA617" s="175"/>
      <c r="JNB617" s="175"/>
      <c r="JNC617" s="175"/>
      <c r="JND617" s="175"/>
      <c r="JNE617" s="175"/>
      <c r="JNF617" s="175"/>
      <c r="JNG617" s="175"/>
      <c r="JNH617" s="175"/>
      <c r="JNI617" s="175"/>
      <c r="JNJ617" s="175"/>
      <c r="JNK617" s="175"/>
      <c r="JNL617" s="175"/>
      <c r="JNM617" s="175"/>
      <c r="JNN617" s="175"/>
      <c r="JNO617" s="175"/>
      <c r="JNP617" s="175"/>
      <c r="JNQ617" s="175"/>
      <c r="JNR617" s="175"/>
      <c r="JNS617" s="175"/>
      <c r="JNT617" s="175"/>
      <c r="JNU617" s="175"/>
      <c r="JNV617" s="175"/>
      <c r="JNW617" s="175"/>
      <c r="JNX617" s="175"/>
      <c r="JNY617" s="175"/>
      <c r="JNZ617" s="175"/>
      <c r="JOA617" s="175"/>
      <c r="JOB617" s="175"/>
      <c r="JOC617" s="175"/>
      <c r="JOD617" s="175"/>
      <c r="JOE617" s="175"/>
      <c r="JOF617" s="175"/>
      <c r="JOG617" s="175"/>
      <c r="JOH617" s="175"/>
      <c r="JOI617" s="175"/>
      <c r="JOJ617" s="175"/>
      <c r="JOK617" s="175"/>
      <c r="JOL617" s="175"/>
      <c r="JOM617" s="175"/>
      <c r="JON617" s="175"/>
      <c r="JOO617" s="175"/>
      <c r="JOP617" s="175"/>
      <c r="JOQ617" s="175"/>
      <c r="JOR617" s="175"/>
      <c r="JOS617" s="175"/>
      <c r="JOT617" s="175"/>
      <c r="JOU617" s="175"/>
      <c r="JOV617" s="175"/>
      <c r="JOW617" s="175"/>
      <c r="JOX617" s="175"/>
      <c r="JOY617" s="175"/>
      <c r="JOZ617" s="175"/>
      <c r="JPA617" s="175"/>
      <c r="JPB617" s="175"/>
      <c r="JPC617" s="175"/>
      <c r="JPD617" s="175"/>
      <c r="JPE617" s="175"/>
      <c r="JPF617" s="175"/>
      <c r="JPG617" s="175"/>
      <c r="JPH617" s="175"/>
      <c r="JPI617" s="175"/>
      <c r="JPJ617" s="175"/>
      <c r="JPK617" s="175"/>
      <c r="JPL617" s="175"/>
      <c r="JPM617" s="175"/>
      <c r="JPN617" s="175"/>
      <c r="JPO617" s="175"/>
      <c r="JPP617" s="175"/>
      <c r="JPQ617" s="175"/>
      <c r="JPR617" s="175"/>
      <c r="JPS617" s="175"/>
      <c r="JPT617" s="175"/>
      <c r="JPU617" s="175"/>
      <c r="JPV617" s="175"/>
      <c r="JPW617" s="175"/>
      <c r="JPX617" s="175"/>
      <c r="JPY617" s="175"/>
      <c r="JPZ617" s="175"/>
      <c r="JQA617" s="175"/>
      <c r="JQB617" s="175"/>
      <c r="JQC617" s="175"/>
      <c r="JQD617" s="175"/>
      <c r="JQE617" s="175"/>
      <c r="JQF617" s="175"/>
      <c r="JQG617" s="175"/>
      <c r="JQH617" s="175"/>
      <c r="JQI617" s="175"/>
      <c r="JQJ617" s="175"/>
      <c r="JQK617" s="175"/>
      <c r="JQL617" s="175"/>
      <c r="JQM617" s="175"/>
      <c r="JQN617" s="175"/>
      <c r="JQO617" s="175"/>
      <c r="JQP617" s="175"/>
      <c r="JQQ617" s="175"/>
      <c r="JQR617" s="175"/>
      <c r="JQS617" s="175"/>
      <c r="JQT617" s="175"/>
      <c r="JQU617" s="175"/>
      <c r="JQV617" s="175"/>
      <c r="JQW617" s="175"/>
      <c r="JQX617" s="175"/>
      <c r="JQY617" s="175"/>
      <c r="JQZ617" s="175"/>
      <c r="JRA617" s="175"/>
      <c r="JRB617" s="175"/>
      <c r="JRC617" s="175"/>
      <c r="JRD617" s="175"/>
      <c r="JRE617" s="175"/>
      <c r="JRF617" s="175"/>
      <c r="JRG617" s="175"/>
      <c r="JRH617" s="175"/>
      <c r="JRI617" s="175"/>
      <c r="JRJ617" s="175"/>
      <c r="JRK617" s="175"/>
      <c r="JRL617" s="175"/>
      <c r="JRM617" s="175"/>
      <c r="JRN617" s="175"/>
      <c r="JRO617" s="175"/>
      <c r="JRP617" s="175"/>
      <c r="JRQ617" s="175"/>
      <c r="JRR617" s="175"/>
      <c r="JRS617" s="175"/>
      <c r="JRT617" s="175"/>
      <c r="JRU617" s="175"/>
      <c r="JRV617" s="175"/>
      <c r="JRW617" s="175"/>
      <c r="JRX617" s="175"/>
      <c r="JRY617" s="175"/>
      <c r="JRZ617" s="175"/>
      <c r="JSA617" s="175"/>
      <c r="JSB617" s="175"/>
      <c r="JSC617" s="175"/>
      <c r="JSD617" s="175"/>
      <c r="JSE617" s="175"/>
      <c r="JSF617" s="175"/>
      <c r="JSG617" s="175"/>
      <c r="JSH617" s="175"/>
      <c r="JSI617" s="175"/>
      <c r="JSJ617" s="175"/>
      <c r="JSK617" s="175"/>
      <c r="JSL617" s="175"/>
      <c r="JSM617" s="175"/>
      <c r="JSN617" s="175"/>
      <c r="JSO617" s="175"/>
      <c r="JSP617" s="175"/>
      <c r="JSQ617" s="175"/>
      <c r="JSR617" s="175"/>
      <c r="JSS617" s="175"/>
      <c r="JST617" s="175"/>
      <c r="JSU617" s="175"/>
      <c r="JSV617" s="175"/>
      <c r="JSW617" s="175"/>
      <c r="JSX617" s="175"/>
      <c r="JSY617" s="175"/>
      <c r="JSZ617" s="175"/>
      <c r="JTA617" s="175"/>
      <c r="JTB617" s="175"/>
      <c r="JTC617" s="175"/>
      <c r="JTD617" s="175"/>
      <c r="JTE617" s="175"/>
      <c r="JTF617" s="175"/>
      <c r="JTG617" s="175"/>
      <c r="JTH617" s="175"/>
      <c r="JTI617" s="175"/>
      <c r="JTJ617" s="175"/>
      <c r="JTK617" s="175"/>
      <c r="JTL617" s="175"/>
      <c r="JTM617" s="175"/>
      <c r="JTN617" s="175"/>
      <c r="JTO617" s="175"/>
      <c r="JTP617" s="175"/>
      <c r="JTQ617" s="175"/>
      <c r="JTR617" s="175"/>
      <c r="JTS617" s="175"/>
      <c r="JTT617" s="175"/>
      <c r="JTU617" s="175"/>
      <c r="JTV617" s="175"/>
      <c r="JTW617" s="175"/>
      <c r="JTX617" s="175"/>
      <c r="JTY617" s="175"/>
      <c r="JTZ617" s="175"/>
      <c r="JUA617" s="175"/>
      <c r="JUB617" s="175"/>
      <c r="JUC617" s="175"/>
      <c r="JUD617" s="175"/>
      <c r="JUE617" s="175"/>
      <c r="JUF617" s="175"/>
      <c r="JUG617" s="175"/>
      <c r="JUH617" s="175"/>
      <c r="JUI617" s="175"/>
      <c r="JUJ617" s="175"/>
      <c r="JUK617" s="175"/>
      <c r="JUL617" s="175"/>
      <c r="JUM617" s="175"/>
      <c r="JUN617" s="175"/>
      <c r="JUO617" s="175"/>
      <c r="JUP617" s="175"/>
      <c r="JUQ617" s="175"/>
      <c r="JUR617" s="175"/>
      <c r="JUS617" s="175"/>
      <c r="JUT617" s="175"/>
      <c r="JUU617" s="175"/>
      <c r="JUV617" s="175"/>
      <c r="JUW617" s="175"/>
      <c r="JUX617" s="175"/>
      <c r="JUY617" s="175"/>
      <c r="JUZ617" s="175"/>
      <c r="JVA617" s="175"/>
      <c r="JVB617" s="175"/>
      <c r="JVC617" s="175"/>
      <c r="JVD617" s="175"/>
      <c r="JVE617" s="175"/>
      <c r="JVF617" s="175"/>
      <c r="JVG617" s="175"/>
      <c r="JVH617" s="175"/>
      <c r="JVI617" s="175"/>
      <c r="JVJ617" s="175"/>
      <c r="JVK617" s="175"/>
      <c r="JVL617" s="175"/>
      <c r="JVM617" s="175"/>
      <c r="JVN617" s="175"/>
      <c r="JVO617" s="175"/>
      <c r="JVP617" s="175"/>
      <c r="JVQ617" s="175"/>
      <c r="JVR617" s="175"/>
      <c r="JVS617" s="175"/>
      <c r="JVT617" s="175"/>
      <c r="JVU617" s="175"/>
      <c r="JVV617" s="175"/>
      <c r="JVW617" s="175"/>
      <c r="JVX617" s="175"/>
      <c r="JVY617" s="175"/>
      <c r="JVZ617" s="175"/>
      <c r="JWA617" s="175"/>
      <c r="JWB617" s="175"/>
      <c r="JWC617" s="175"/>
      <c r="JWD617" s="175"/>
      <c r="JWE617" s="175"/>
      <c r="JWF617" s="175"/>
      <c r="JWG617" s="175"/>
      <c r="JWH617" s="175"/>
      <c r="JWI617" s="175"/>
      <c r="JWJ617" s="175"/>
      <c r="JWK617" s="175"/>
      <c r="JWL617" s="175"/>
      <c r="JWM617" s="175"/>
      <c r="JWN617" s="175"/>
      <c r="JWO617" s="175"/>
      <c r="JWP617" s="175"/>
      <c r="JWQ617" s="175"/>
      <c r="JWR617" s="175"/>
      <c r="JWS617" s="175"/>
      <c r="JWT617" s="175"/>
      <c r="JWU617" s="175"/>
      <c r="JWV617" s="175"/>
      <c r="JWW617" s="175"/>
      <c r="JWX617" s="175"/>
      <c r="JWY617" s="175"/>
      <c r="JWZ617" s="175"/>
      <c r="JXA617" s="175"/>
      <c r="JXB617" s="175"/>
      <c r="JXC617" s="175"/>
      <c r="JXD617" s="175"/>
      <c r="JXE617" s="175"/>
      <c r="JXF617" s="175"/>
      <c r="JXG617" s="175"/>
      <c r="JXH617" s="175"/>
      <c r="JXI617" s="175"/>
      <c r="JXJ617" s="175"/>
      <c r="JXK617" s="175"/>
      <c r="JXL617" s="175"/>
      <c r="JXM617" s="175"/>
      <c r="JXN617" s="175"/>
      <c r="JXO617" s="175"/>
      <c r="JXP617" s="175"/>
      <c r="JXQ617" s="175"/>
      <c r="JXR617" s="175"/>
      <c r="JXS617" s="175"/>
      <c r="JXT617" s="175"/>
      <c r="JXU617" s="175"/>
      <c r="JXV617" s="175"/>
      <c r="JXW617" s="175"/>
      <c r="JXX617" s="175"/>
      <c r="JXY617" s="175"/>
      <c r="JXZ617" s="175"/>
      <c r="JYA617" s="175"/>
      <c r="JYB617" s="175"/>
      <c r="JYC617" s="175"/>
      <c r="JYD617" s="175"/>
      <c r="JYE617" s="175"/>
      <c r="JYF617" s="175"/>
      <c r="JYG617" s="175"/>
      <c r="JYH617" s="175"/>
      <c r="JYI617" s="175"/>
      <c r="JYJ617" s="175"/>
      <c r="JYK617" s="175"/>
      <c r="JYL617" s="175"/>
      <c r="JYM617" s="175"/>
      <c r="JYN617" s="175"/>
      <c r="JYO617" s="175"/>
      <c r="JYP617" s="175"/>
      <c r="JYQ617" s="175"/>
      <c r="JYR617" s="175"/>
      <c r="JYS617" s="175"/>
      <c r="JYT617" s="175"/>
      <c r="JYU617" s="175"/>
      <c r="JYV617" s="175"/>
      <c r="JYW617" s="175"/>
      <c r="JYX617" s="175"/>
      <c r="JYY617" s="175"/>
      <c r="JYZ617" s="175"/>
      <c r="JZA617" s="175"/>
      <c r="JZB617" s="175"/>
      <c r="JZC617" s="175"/>
      <c r="JZD617" s="175"/>
      <c r="JZE617" s="175"/>
      <c r="JZF617" s="175"/>
      <c r="JZG617" s="175"/>
      <c r="JZH617" s="175"/>
      <c r="JZI617" s="175"/>
      <c r="JZJ617" s="175"/>
      <c r="JZK617" s="175"/>
      <c r="JZL617" s="175"/>
      <c r="JZM617" s="175"/>
      <c r="JZN617" s="175"/>
      <c r="JZO617" s="175"/>
      <c r="JZP617" s="175"/>
      <c r="JZQ617" s="175"/>
      <c r="JZR617" s="175"/>
      <c r="JZS617" s="175"/>
      <c r="JZT617" s="175"/>
      <c r="JZU617" s="175"/>
      <c r="JZV617" s="175"/>
      <c r="JZW617" s="175"/>
      <c r="JZX617" s="175"/>
      <c r="JZY617" s="175"/>
      <c r="JZZ617" s="175"/>
      <c r="KAA617" s="175"/>
      <c r="KAB617" s="175"/>
      <c r="KAC617" s="175"/>
      <c r="KAD617" s="175"/>
      <c r="KAE617" s="175"/>
      <c r="KAF617" s="175"/>
      <c r="KAG617" s="175"/>
      <c r="KAH617" s="175"/>
      <c r="KAI617" s="175"/>
      <c r="KAJ617" s="175"/>
      <c r="KAK617" s="175"/>
      <c r="KAL617" s="175"/>
      <c r="KAM617" s="175"/>
      <c r="KAN617" s="175"/>
      <c r="KAO617" s="175"/>
      <c r="KAP617" s="175"/>
      <c r="KAQ617" s="175"/>
      <c r="KAR617" s="175"/>
      <c r="KAS617" s="175"/>
      <c r="KAT617" s="175"/>
      <c r="KAU617" s="175"/>
      <c r="KAV617" s="175"/>
      <c r="KAW617" s="175"/>
      <c r="KAX617" s="175"/>
      <c r="KAY617" s="175"/>
      <c r="KAZ617" s="175"/>
      <c r="KBA617" s="175"/>
      <c r="KBB617" s="175"/>
      <c r="KBC617" s="175"/>
      <c r="KBD617" s="175"/>
      <c r="KBE617" s="175"/>
      <c r="KBF617" s="175"/>
      <c r="KBG617" s="175"/>
      <c r="KBH617" s="175"/>
      <c r="KBI617" s="175"/>
      <c r="KBJ617" s="175"/>
      <c r="KBK617" s="175"/>
      <c r="KBL617" s="175"/>
      <c r="KBM617" s="175"/>
      <c r="KBN617" s="175"/>
      <c r="KBO617" s="175"/>
      <c r="KBP617" s="175"/>
      <c r="KBQ617" s="175"/>
      <c r="KBR617" s="175"/>
      <c r="KBS617" s="175"/>
      <c r="KBT617" s="175"/>
      <c r="KBU617" s="175"/>
      <c r="KBV617" s="175"/>
      <c r="KBW617" s="175"/>
      <c r="KBX617" s="175"/>
      <c r="KBY617" s="175"/>
      <c r="KBZ617" s="175"/>
      <c r="KCA617" s="175"/>
      <c r="KCB617" s="175"/>
      <c r="KCC617" s="175"/>
      <c r="KCD617" s="175"/>
      <c r="KCE617" s="175"/>
      <c r="KCF617" s="175"/>
      <c r="KCG617" s="175"/>
      <c r="KCH617" s="175"/>
      <c r="KCI617" s="175"/>
      <c r="KCJ617" s="175"/>
      <c r="KCK617" s="175"/>
      <c r="KCL617" s="175"/>
      <c r="KCM617" s="175"/>
      <c r="KCN617" s="175"/>
      <c r="KCO617" s="175"/>
      <c r="KCP617" s="175"/>
      <c r="KCQ617" s="175"/>
      <c r="KCR617" s="175"/>
      <c r="KCS617" s="175"/>
      <c r="KCT617" s="175"/>
      <c r="KCU617" s="175"/>
      <c r="KCV617" s="175"/>
      <c r="KCW617" s="175"/>
      <c r="KCX617" s="175"/>
      <c r="KCY617" s="175"/>
      <c r="KCZ617" s="175"/>
      <c r="KDA617" s="175"/>
      <c r="KDB617" s="175"/>
      <c r="KDC617" s="175"/>
      <c r="KDD617" s="175"/>
      <c r="KDE617" s="175"/>
      <c r="KDF617" s="175"/>
      <c r="KDG617" s="175"/>
      <c r="KDH617" s="175"/>
      <c r="KDI617" s="175"/>
      <c r="KDJ617" s="175"/>
      <c r="KDK617" s="175"/>
      <c r="KDL617" s="175"/>
      <c r="KDM617" s="175"/>
      <c r="KDN617" s="175"/>
      <c r="KDO617" s="175"/>
      <c r="KDP617" s="175"/>
      <c r="KDQ617" s="175"/>
      <c r="KDR617" s="175"/>
      <c r="KDS617" s="175"/>
      <c r="KDT617" s="175"/>
      <c r="KDU617" s="175"/>
      <c r="KDV617" s="175"/>
      <c r="KDW617" s="175"/>
      <c r="KDX617" s="175"/>
      <c r="KDY617" s="175"/>
      <c r="KDZ617" s="175"/>
      <c r="KEA617" s="175"/>
      <c r="KEB617" s="175"/>
      <c r="KEC617" s="175"/>
      <c r="KED617" s="175"/>
      <c r="KEE617" s="175"/>
      <c r="KEF617" s="175"/>
      <c r="KEG617" s="175"/>
      <c r="KEH617" s="175"/>
      <c r="KEI617" s="175"/>
      <c r="KEJ617" s="175"/>
      <c r="KEK617" s="175"/>
      <c r="KEL617" s="175"/>
      <c r="KEM617" s="175"/>
      <c r="KEN617" s="175"/>
      <c r="KEO617" s="175"/>
      <c r="KEP617" s="175"/>
      <c r="KEQ617" s="175"/>
      <c r="KER617" s="175"/>
      <c r="KES617" s="175"/>
      <c r="KET617" s="175"/>
      <c r="KEU617" s="175"/>
      <c r="KEV617" s="175"/>
      <c r="KEW617" s="175"/>
      <c r="KEX617" s="175"/>
      <c r="KEY617" s="175"/>
      <c r="KEZ617" s="175"/>
      <c r="KFA617" s="175"/>
      <c r="KFB617" s="175"/>
      <c r="KFC617" s="175"/>
      <c r="KFD617" s="175"/>
      <c r="KFE617" s="175"/>
      <c r="KFF617" s="175"/>
      <c r="KFG617" s="175"/>
      <c r="KFH617" s="175"/>
      <c r="KFI617" s="175"/>
      <c r="KFJ617" s="175"/>
      <c r="KFK617" s="175"/>
      <c r="KFL617" s="175"/>
      <c r="KFM617" s="175"/>
      <c r="KFN617" s="175"/>
      <c r="KFO617" s="175"/>
      <c r="KFP617" s="175"/>
      <c r="KFQ617" s="175"/>
      <c r="KFR617" s="175"/>
      <c r="KFS617" s="175"/>
      <c r="KFT617" s="175"/>
      <c r="KFU617" s="175"/>
      <c r="KFV617" s="175"/>
      <c r="KFW617" s="175"/>
      <c r="KFX617" s="175"/>
      <c r="KFY617" s="175"/>
      <c r="KFZ617" s="175"/>
      <c r="KGA617" s="175"/>
      <c r="KGB617" s="175"/>
      <c r="KGC617" s="175"/>
      <c r="KGD617" s="175"/>
      <c r="KGE617" s="175"/>
      <c r="KGF617" s="175"/>
      <c r="KGG617" s="175"/>
      <c r="KGH617" s="175"/>
      <c r="KGI617" s="175"/>
      <c r="KGJ617" s="175"/>
      <c r="KGK617" s="175"/>
      <c r="KGL617" s="175"/>
      <c r="KGM617" s="175"/>
      <c r="KGN617" s="175"/>
      <c r="KGO617" s="175"/>
      <c r="KGP617" s="175"/>
      <c r="KGQ617" s="175"/>
      <c r="KGR617" s="175"/>
      <c r="KGS617" s="175"/>
      <c r="KGT617" s="175"/>
      <c r="KGU617" s="175"/>
      <c r="KGV617" s="175"/>
      <c r="KGW617" s="175"/>
      <c r="KGX617" s="175"/>
      <c r="KGY617" s="175"/>
      <c r="KGZ617" s="175"/>
      <c r="KHA617" s="175"/>
      <c r="KHB617" s="175"/>
      <c r="KHC617" s="175"/>
      <c r="KHD617" s="175"/>
      <c r="KHE617" s="175"/>
      <c r="KHF617" s="175"/>
      <c r="KHG617" s="175"/>
      <c r="KHH617" s="175"/>
      <c r="KHI617" s="175"/>
      <c r="KHJ617" s="175"/>
      <c r="KHK617" s="175"/>
      <c r="KHL617" s="175"/>
      <c r="KHM617" s="175"/>
      <c r="KHN617" s="175"/>
      <c r="KHO617" s="175"/>
      <c r="KHP617" s="175"/>
      <c r="KHQ617" s="175"/>
      <c r="KHR617" s="175"/>
      <c r="KHS617" s="175"/>
      <c r="KHT617" s="175"/>
      <c r="KHU617" s="175"/>
      <c r="KHV617" s="175"/>
      <c r="KHW617" s="175"/>
      <c r="KHX617" s="175"/>
      <c r="KHY617" s="175"/>
      <c r="KHZ617" s="175"/>
      <c r="KIA617" s="175"/>
      <c r="KIB617" s="175"/>
      <c r="KIC617" s="175"/>
      <c r="KID617" s="175"/>
      <c r="KIE617" s="175"/>
      <c r="KIF617" s="175"/>
      <c r="KIG617" s="175"/>
      <c r="KIH617" s="175"/>
      <c r="KII617" s="175"/>
      <c r="KIJ617" s="175"/>
      <c r="KIK617" s="175"/>
      <c r="KIL617" s="175"/>
      <c r="KIM617" s="175"/>
      <c r="KIN617" s="175"/>
      <c r="KIO617" s="175"/>
      <c r="KIP617" s="175"/>
      <c r="KIQ617" s="175"/>
      <c r="KIR617" s="175"/>
      <c r="KIS617" s="175"/>
      <c r="KIT617" s="175"/>
      <c r="KIU617" s="175"/>
      <c r="KIV617" s="175"/>
      <c r="KIW617" s="175"/>
      <c r="KIX617" s="175"/>
      <c r="KIY617" s="175"/>
      <c r="KIZ617" s="175"/>
      <c r="KJA617" s="175"/>
      <c r="KJB617" s="175"/>
      <c r="KJC617" s="175"/>
      <c r="KJD617" s="175"/>
      <c r="KJE617" s="175"/>
      <c r="KJF617" s="175"/>
      <c r="KJG617" s="175"/>
      <c r="KJH617" s="175"/>
      <c r="KJI617" s="175"/>
      <c r="KJJ617" s="175"/>
      <c r="KJK617" s="175"/>
      <c r="KJL617" s="175"/>
      <c r="KJM617" s="175"/>
      <c r="KJN617" s="175"/>
      <c r="KJO617" s="175"/>
      <c r="KJP617" s="175"/>
      <c r="KJQ617" s="175"/>
      <c r="KJR617" s="175"/>
      <c r="KJS617" s="175"/>
      <c r="KJT617" s="175"/>
      <c r="KJU617" s="175"/>
      <c r="KJV617" s="175"/>
      <c r="KJW617" s="175"/>
      <c r="KJX617" s="175"/>
      <c r="KJY617" s="175"/>
      <c r="KJZ617" s="175"/>
      <c r="KKA617" s="175"/>
      <c r="KKB617" s="175"/>
      <c r="KKC617" s="175"/>
      <c r="KKD617" s="175"/>
      <c r="KKE617" s="175"/>
      <c r="KKF617" s="175"/>
      <c r="KKG617" s="175"/>
      <c r="KKH617" s="175"/>
      <c r="KKI617" s="175"/>
      <c r="KKJ617" s="175"/>
      <c r="KKK617" s="175"/>
      <c r="KKL617" s="175"/>
      <c r="KKM617" s="175"/>
      <c r="KKN617" s="175"/>
      <c r="KKO617" s="175"/>
      <c r="KKP617" s="175"/>
      <c r="KKQ617" s="175"/>
      <c r="KKR617" s="175"/>
      <c r="KKS617" s="175"/>
      <c r="KKT617" s="175"/>
      <c r="KKU617" s="175"/>
      <c r="KKV617" s="175"/>
      <c r="KKW617" s="175"/>
      <c r="KKX617" s="175"/>
      <c r="KKY617" s="175"/>
      <c r="KKZ617" s="175"/>
      <c r="KLA617" s="175"/>
      <c r="KLB617" s="175"/>
      <c r="KLC617" s="175"/>
      <c r="KLD617" s="175"/>
      <c r="KLE617" s="175"/>
      <c r="KLF617" s="175"/>
      <c r="KLG617" s="175"/>
      <c r="KLH617" s="175"/>
      <c r="KLI617" s="175"/>
      <c r="KLJ617" s="175"/>
      <c r="KLK617" s="175"/>
      <c r="KLL617" s="175"/>
      <c r="KLM617" s="175"/>
      <c r="KLN617" s="175"/>
      <c r="KLO617" s="175"/>
      <c r="KLP617" s="175"/>
      <c r="KLQ617" s="175"/>
      <c r="KLR617" s="175"/>
      <c r="KLS617" s="175"/>
      <c r="KLT617" s="175"/>
      <c r="KLU617" s="175"/>
      <c r="KLV617" s="175"/>
      <c r="KLW617" s="175"/>
      <c r="KLX617" s="175"/>
      <c r="KLY617" s="175"/>
      <c r="KLZ617" s="175"/>
      <c r="KMA617" s="175"/>
      <c r="KMB617" s="175"/>
      <c r="KMC617" s="175"/>
      <c r="KMD617" s="175"/>
      <c r="KME617" s="175"/>
      <c r="KMF617" s="175"/>
      <c r="KMG617" s="175"/>
      <c r="KMH617" s="175"/>
      <c r="KMI617" s="175"/>
      <c r="KMJ617" s="175"/>
      <c r="KMK617" s="175"/>
      <c r="KML617" s="175"/>
      <c r="KMM617" s="175"/>
      <c r="KMN617" s="175"/>
      <c r="KMO617" s="175"/>
      <c r="KMP617" s="175"/>
      <c r="KMQ617" s="175"/>
      <c r="KMR617" s="175"/>
      <c r="KMS617" s="175"/>
      <c r="KMT617" s="175"/>
      <c r="KMU617" s="175"/>
      <c r="KMV617" s="175"/>
      <c r="KMW617" s="175"/>
      <c r="KMX617" s="175"/>
      <c r="KMY617" s="175"/>
      <c r="KMZ617" s="175"/>
      <c r="KNA617" s="175"/>
      <c r="KNB617" s="175"/>
      <c r="KNC617" s="175"/>
      <c r="KND617" s="175"/>
      <c r="KNE617" s="175"/>
      <c r="KNF617" s="175"/>
      <c r="KNG617" s="175"/>
      <c r="KNH617" s="175"/>
      <c r="KNI617" s="175"/>
      <c r="KNJ617" s="175"/>
      <c r="KNK617" s="175"/>
      <c r="KNL617" s="175"/>
      <c r="KNM617" s="175"/>
      <c r="KNN617" s="175"/>
      <c r="KNO617" s="175"/>
      <c r="KNP617" s="175"/>
      <c r="KNQ617" s="175"/>
      <c r="KNR617" s="175"/>
      <c r="KNS617" s="175"/>
      <c r="KNT617" s="175"/>
      <c r="KNU617" s="175"/>
      <c r="KNV617" s="175"/>
      <c r="KNW617" s="175"/>
      <c r="KNX617" s="175"/>
      <c r="KNY617" s="175"/>
      <c r="KNZ617" s="175"/>
      <c r="KOA617" s="175"/>
      <c r="KOB617" s="175"/>
      <c r="KOC617" s="175"/>
      <c r="KOD617" s="175"/>
      <c r="KOE617" s="175"/>
      <c r="KOF617" s="175"/>
      <c r="KOG617" s="175"/>
      <c r="KOH617" s="175"/>
      <c r="KOI617" s="175"/>
      <c r="KOJ617" s="175"/>
      <c r="KOK617" s="175"/>
      <c r="KOL617" s="175"/>
      <c r="KOM617" s="175"/>
      <c r="KON617" s="175"/>
      <c r="KOO617" s="175"/>
      <c r="KOP617" s="175"/>
      <c r="KOQ617" s="175"/>
      <c r="KOR617" s="175"/>
      <c r="KOS617" s="175"/>
      <c r="KOT617" s="175"/>
      <c r="KOU617" s="175"/>
      <c r="KOV617" s="175"/>
      <c r="KOW617" s="175"/>
      <c r="KOX617" s="175"/>
      <c r="KOY617" s="175"/>
      <c r="KOZ617" s="175"/>
      <c r="KPA617" s="175"/>
      <c r="KPB617" s="175"/>
      <c r="KPC617" s="175"/>
      <c r="KPD617" s="175"/>
      <c r="KPE617" s="175"/>
      <c r="KPF617" s="175"/>
      <c r="KPG617" s="175"/>
      <c r="KPH617" s="175"/>
      <c r="KPI617" s="175"/>
      <c r="KPJ617" s="175"/>
      <c r="KPK617" s="175"/>
      <c r="KPL617" s="175"/>
      <c r="KPM617" s="175"/>
      <c r="KPN617" s="175"/>
      <c r="KPO617" s="175"/>
      <c r="KPP617" s="175"/>
      <c r="KPQ617" s="175"/>
      <c r="KPR617" s="175"/>
      <c r="KPS617" s="175"/>
      <c r="KPT617" s="175"/>
      <c r="KPU617" s="175"/>
      <c r="KPV617" s="175"/>
      <c r="KPW617" s="175"/>
      <c r="KPX617" s="175"/>
      <c r="KPY617" s="175"/>
      <c r="KPZ617" s="175"/>
      <c r="KQA617" s="175"/>
      <c r="KQB617" s="175"/>
      <c r="KQC617" s="175"/>
      <c r="KQD617" s="175"/>
      <c r="KQE617" s="175"/>
      <c r="KQF617" s="175"/>
      <c r="KQG617" s="175"/>
      <c r="KQH617" s="175"/>
      <c r="KQI617" s="175"/>
      <c r="KQJ617" s="175"/>
      <c r="KQK617" s="175"/>
      <c r="KQL617" s="175"/>
      <c r="KQM617" s="175"/>
      <c r="KQN617" s="175"/>
      <c r="KQO617" s="175"/>
      <c r="KQP617" s="175"/>
      <c r="KQQ617" s="175"/>
      <c r="KQR617" s="175"/>
      <c r="KQS617" s="175"/>
      <c r="KQT617" s="175"/>
      <c r="KQU617" s="175"/>
      <c r="KQV617" s="175"/>
      <c r="KQW617" s="175"/>
      <c r="KQX617" s="175"/>
      <c r="KQY617" s="175"/>
      <c r="KQZ617" s="175"/>
      <c r="KRA617" s="175"/>
      <c r="KRB617" s="175"/>
      <c r="KRC617" s="175"/>
      <c r="KRD617" s="175"/>
      <c r="KRE617" s="175"/>
      <c r="KRF617" s="175"/>
      <c r="KRG617" s="175"/>
      <c r="KRH617" s="175"/>
      <c r="KRI617" s="175"/>
      <c r="KRJ617" s="175"/>
      <c r="KRK617" s="175"/>
      <c r="KRL617" s="175"/>
      <c r="KRM617" s="175"/>
      <c r="KRN617" s="175"/>
      <c r="KRO617" s="175"/>
      <c r="KRP617" s="175"/>
      <c r="KRQ617" s="175"/>
      <c r="KRR617" s="175"/>
      <c r="KRS617" s="175"/>
      <c r="KRT617" s="175"/>
      <c r="KRU617" s="175"/>
      <c r="KRV617" s="175"/>
      <c r="KRW617" s="175"/>
      <c r="KRX617" s="175"/>
      <c r="KRY617" s="175"/>
      <c r="KRZ617" s="175"/>
      <c r="KSA617" s="175"/>
      <c r="KSB617" s="175"/>
      <c r="KSC617" s="175"/>
      <c r="KSD617" s="175"/>
      <c r="KSE617" s="175"/>
      <c r="KSF617" s="175"/>
      <c r="KSG617" s="175"/>
      <c r="KSH617" s="175"/>
      <c r="KSI617" s="175"/>
      <c r="KSJ617" s="175"/>
      <c r="KSK617" s="175"/>
      <c r="KSL617" s="175"/>
      <c r="KSM617" s="175"/>
      <c r="KSN617" s="175"/>
      <c r="KSO617" s="175"/>
      <c r="KSP617" s="175"/>
      <c r="KSQ617" s="175"/>
      <c r="KSR617" s="175"/>
      <c r="KSS617" s="175"/>
      <c r="KST617" s="175"/>
      <c r="KSU617" s="175"/>
      <c r="KSV617" s="175"/>
      <c r="KSW617" s="175"/>
      <c r="KSX617" s="175"/>
      <c r="KSY617" s="175"/>
      <c r="KSZ617" s="175"/>
      <c r="KTA617" s="175"/>
      <c r="KTB617" s="175"/>
      <c r="KTC617" s="175"/>
      <c r="KTD617" s="175"/>
      <c r="KTE617" s="175"/>
      <c r="KTF617" s="175"/>
      <c r="KTG617" s="175"/>
      <c r="KTH617" s="175"/>
      <c r="KTI617" s="175"/>
      <c r="KTJ617" s="175"/>
      <c r="KTK617" s="175"/>
      <c r="KTL617" s="175"/>
      <c r="KTM617" s="175"/>
      <c r="KTN617" s="175"/>
      <c r="KTO617" s="175"/>
      <c r="KTP617" s="175"/>
      <c r="KTQ617" s="175"/>
      <c r="KTR617" s="175"/>
      <c r="KTS617" s="175"/>
      <c r="KTT617" s="175"/>
      <c r="KTU617" s="175"/>
      <c r="KTV617" s="175"/>
      <c r="KTW617" s="175"/>
      <c r="KTX617" s="175"/>
      <c r="KTY617" s="175"/>
      <c r="KTZ617" s="175"/>
      <c r="KUA617" s="175"/>
      <c r="KUB617" s="175"/>
      <c r="KUC617" s="175"/>
      <c r="KUD617" s="175"/>
      <c r="KUE617" s="175"/>
      <c r="KUF617" s="175"/>
      <c r="KUG617" s="175"/>
      <c r="KUH617" s="175"/>
      <c r="KUI617" s="175"/>
      <c r="KUJ617" s="175"/>
      <c r="KUK617" s="175"/>
      <c r="KUL617" s="175"/>
      <c r="KUM617" s="175"/>
      <c r="KUN617" s="175"/>
      <c r="KUO617" s="175"/>
      <c r="KUP617" s="175"/>
      <c r="KUQ617" s="175"/>
      <c r="KUR617" s="175"/>
      <c r="KUS617" s="175"/>
      <c r="KUT617" s="175"/>
      <c r="KUU617" s="175"/>
      <c r="KUV617" s="175"/>
      <c r="KUW617" s="175"/>
      <c r="KUX617" s="175"/>
      <c r="KUY617" s="175"/>
      <c r="KUZ617" s="175"/>
      <c r="KVA617" s="175"/>
      <c r="KVB617" s="175"/>
      <c r="KVC617" s="175"/>
      <c r="KVD617" s="175"/>
      <c r="KVE617" s="175"/>
      <c r="KVF617" s="175"/>
      <c r="KVG617" s="175"/>
      <c r="KVH617" s="175"/>
      <c r="KVI617" s="175"/>
      <c r="KVJ617" s="175"/>
      <c r="KVK617" s="175"/>
      <c r="KVL617" s="175"/>
      <c r="KVM617" s="175"/>
      <c r="KVN617" s="175"/>
      <c r="KVO617" s="175"/>
      <c r="KVP617" s="175"/>
      <c r="KVQ617" s="175"/>
      <c r="KVR617" s="175"/>
      <c r="KVS617" s="175"/>
      <c r="KVT617" s="175"/>
      <c r="KVU617" s="175"/>
      <c r="KVV617" s="175"/>
      <c r="KVW617" s="175"/>
      <c r="KVX617" s="175"/>
      <c r="KVY617" s="175"/>
      <c r="KVZ617" s="175"/>
      <c r="KWA617" s="175"/>
      <c r="KWB617" s="175"/>
      <c r="KWC617" s="175"/>
      <c r="KWD617" s="175"/>
      <c r="KWE617" s="175"/>
      <c r="KWF617" s="175"/>
      <c r="KWG617" s="175"/>
      <c r="KWH617" s="175"/>
      <c r="KWI617" s="175"/>
      <c r="KWJ617" s="175"/>
      <c r="KWK617" s="175"/>
      <c r="KWL617" s="175"/>
      <c r="KWM617" s="175"/>
      <c r="KWN617" s="175"/>
      <c r="KWO617" s="175"/>
      <c r="KWP617" s="175"/>
      <c r="KWQ617" s="175"/>
      <c r="KWR617" s="175"/>
      <c r="KWS617" s="175"/>
      <c r="KWT617" s="175"/>
      <c r="KWU617" s="175"/>
      <c r="KWV617" s="175"/>
      <c r="KWW617" s="175"/>
      <c r="KWX617" s="175"/>
      <c r="KWY617" s="175"/>
      <c r="KWZ617" s="175"/>
      <c r="KXA617" s="175"/>
      <c r="KXB617" s="175"/>
      <c r="KXC617" s="175"/>
      <c r="KXD617" s="175"/>
      <c r="KXE617" s="175"/>
      <c r="KXF617" s="175"/>
      <c r="KXG617" s="175"/>
      <c r="KXH617" s="175"/>
      <c r="KXI617" s="175"/>
      <c r="KXJ617" s="175"/>
      <c r="KXK617" s="175"/>
      <c r="KXL617" s="175"/>
      <c r="KXM617" s="175"/>
      <c r="KXN617" s="175"/>
      <c r="KXO617" s="175"/>
      <c r="KXP617" s="175"/>
      <c r="KXQ617" s="175"/>
      <c r="KXR617" s="175"/>
      <c r="KXS617" s="175"/>
      <c r="KXT617" s="175"/>
      <c r="KXU617" s="175"/>
      <c r="KXV617" s="175"/>
      <c r="KXW617" s="175"/>
      <c r="KXX617" s="175"/>
      <c r="KXY617" s="175"/>
      <c r="KXZ617" s="175"/>
      <c r="KYA617" s="175"/>
      <c r="KYB617" s="175"/>
      <c r="KYC617" s="175"/>
      <c r="KYD617" s="175"/>
      <c r="KYE617" s="175"/>
      <c r="KYF617" s="175"/>
      <c r="KYG617" s="175"/>
      <c r="KYH617" s="175"/>
      <c r="KYI617" s="175"/>
      <c r="KYJ617" s="175"/>
      <c r="KYK617" s="175"/>
      <c r="KYL617" s="175"/>
      <c r="KYM617" s="175"/>
      <c r="KYN617" s="175"/>
      <c r="KYO617" s="175"/>
      <c r="KYP617" s="175"/>
      <c r="KYQ617" s="175"/>
      <c r="KYR617" s="175"/>
      <c r="KYS617" s="175"/>
      <c r="KYT617" s="175"/>
      <c r="KYU617" s="175"/>
      <c r="KYV617" s="175"/>
      <c r="KYW617" s="175"/>
      <c r="KYX617" s="175"/>
      <c r="KYY617" s="175"/>
      <c r="KYZ617" s="175"/>
      <c r="KZA617" s="175"/>
      <c r="KZB617" s="175"/>
      <c r="KZC617" s="175"/>
      <c r="KZD617" s="175"/>
      <c r="KZE617" s="175"/>
      <c r="KZF617" s="175"/>
      <c r="KZG617" s="175"/>
      <c r="KZH617" s="175"/>
      <c r="KZI617" s="175"/>
      <c r="KZJ617" s="175"/>
      <c r="KZK617" s="175"/>
      <c r="KZL617" s="175"/>
      <c r="KZM617" s="175"/>
      <c r="KZN617" s="175"/>
      <c r="KZO617" s="175"/>
      <c r="KZP617" s="175"/>
      <c r="KZQ617" s="175"/>
      <c r="KZR617" s="175"/>
      <c r="KZS617" s="175"/>
      <c r="KZT617" s="175"/>
      <c r="KZU617" s="175"/>
      <c r="KZV617" s="175"/>
      <c r="KZW617" s="175"/>
      <c r="KZX617" s="175"/>
      <c r="KZY617" s="175"/>
      <c r="KZZ617" s="175"/>
      <c r="LAA617" s="175"/>
      <c r="LAB617" s="175"/>
      <c r="LAC617" s="175"/>
      <c r="LAD617" s="175"/>
      <c r="LAE617" s="175"/>
      <c r="LAF617" s="175"/>
      <c r="LAG617" s="175"/>
      <c r="LAH617" s="175"/>
      <c r="LAI617" s="175"/>
      <c r="LAJ617" s="175"/>
      <c r="LAK617" s="175"/>
      <c r="LAL617" s="175"/>
      <c r="LAM617" s="175"/>
      <c r="LAN617" s="175"/>
      <c r="LAO617" s="175"/>
      <c r="LAP617" s="175"/>
      <c r="LAQ617" s="175"/>
      <c r="LAR617" s="175"/>
      <c r="LAS617" s="175"/>
      <c r="LAT617" s="175"/>
      <c r="LAU617" s="175"/>
      <c r="LAV617" s="175"/>
      <c r="LAW617" s="175"/>
      <c r="LAX617" s="175"/>
      <c r="LAY617" s="175"/>
      <c r="LAZ617" s="175"/>
      <c r="LBA617" s="175"/>
      <c r="LBB617" s="175"/>
      <c r="LBC617" s="175"/>
      <c r="LBD617" s="175"/>
      <c r="LBE617" s="175"/>
      <c r="LBF617" s="175"/>
      <c r="LBG617" s="175"/>
      <c r="LBH617" s="175"/>
      <c r="LBI617" s="175"/>
      <c r="LBJ617" s="175"/>
      <c r="LBK617" s="175"/>
      <c r="LBL617" s="175"/>
      <c r="LBM617" s="175"/>
      <c r="LBN617" s="175"/>
      <c r="LBO617" s="175"/>
      <c r="LBP617" s="175"/>
      <c r="LBQ617" s="175"/>
      <c r="LBR617" s="175"/>
      <c r="LBS617" s="175"/>
      <c r="LBT617" s="175"/>
      <c r="LBU617" s="175"/>
      <c r="LBV617" s="175"/>
      <c r="LBW617" s="175"/>
      <c r="LBX617" s="175"/>
      <c r="LBY617" s="175"/>
      <c r="LBZ617" s="175"/>
      <c r="LCA617" s="175"/>
      <c r="LCB617" s="175"/>
      <c r="LCC617" s="175"/>
      <c r="LCD617" s="175"/>
      <c r="LCE617" s="175"/>
      <c r="LCF617" s="175"/>
      <c r="LCG617" s="175"/>
      <c r="LCH617" s="175"/>
      <c r="LCI617" s="175"/>
      <c r="LCJ617" s="175"/>
      <c r="LCK617" s="175"/>
      <c r="LCL617" s="175"/>
      <c r="LCM617" s="175"/>
      <c r="LCN617" s="175"/>
      <c r="LCO617" s="175"/>
      <c r="LCP617" s="175"/>
      <c r="LCQ617" s="175"/>
      <c r="LCR617" s="175"/>
      <c r="LCS617" s="175"/>
      <c r="LCT617" s="175"/>
      <c r="LCU617" s="175"/>
      <c r="LCV617" s="175"/>
      <c r="LCW617" s="175"/>
      <c r="LCX617" s="175"/>
      <c r="LCY617" s="175"/>
      <c r="LCZ617" s="175"/>
      <c r="LDA617" s="175"/>
      <c r="LDB617" s="175"/>
      <c r="LDC617" s="175"/>
      <c r="LDD617" s="175"/>
      <c r="LDE617" s="175"/>
      <c r="LDF617" s="175"/>
      <c r="LDG617" s="175"/>
      <c r="LDH617" s="175"/>
      <c r="LDI617" s="175"/>
      <c r="LDJ617" s="175"/>
      <c r="LDK617" s="175"/>
      <c r="LDL617" s="175"/>
      <c r="LDM617" s="175"/>
      <c r="LDN617" s="175"/>
      <c r="LDO617" s="175"/>
      <c r="LDP617" s="175"/>
      <c r="LDQ617" s="175"/>
      <c r="LDR617" s="175"/>
      <c r="LDS617" s="175"/>
      <c r="LDT617" s="175"/>
      <c r="LDU617" s="175"/>
      <c r="LDV617" s="175"/>
      <c r="LDW617" s="175"/>
      <c r="LDX617" s="175"/>
      <c r="LDY617" s="175"/>
      <c r="LDZ617" s="175"/>
      <c r="LEA617" s="175"/>
      <c r="LEB617" s="175"/>
      <c r="LEC617" s="175"/>
      <c r="LED617" s="175"/>
      <c r="LEE617" s="175"/>
      <c r="LEF617" s="175"/>
      <c r="LEG617" s="175"/>
      <c r="LEH617" s="175"/>
      <c r="LEI617" s="175"/>
      <c r="LEJ617" s="175"/>
      <c r="LEK617" s="175"/>
      <c r="LEL617" s="175"/>
      <c r="LEM617" s="175"/>
      <c r="LEN617" s="175"/>
      <c r="LEO617" s="175"/>
      <c r="LEP617" s="175"/>
      <c r="LEQ617" s="175"/>
      <c r="LER617" s="175"/>
      <c r="LES617" s="175"/>
      <c r="LET617" s="175"/>
      <c r="LEU617" s="175"/>
      <c r="LEV617" s="175"/>
      <c r="LEW617" s="175"/>
      <c r="LEX617" s="175"/>
      <c r="LEY617" s="175"/>
      <c r="LEZ617" s="175"/>
      <c r="LFA617" s="175"/>
      <c r="LFB617" s="175"/>
      <c r="LFC617" s="175"/>
      <c r="LFD617" s="175"/>
      <c r="LFE617" s="175"/>
      <c r="LFF617" s="175"/>
      <c r="LFG617" s="175"/>
      <c r="LFH617" s="175"/>
      <c r="LFI617" s="175"/>
      <c r="LFJ617" s="175"/>
      <c r="LFK617" s="175"/>
      <c r="LFL617" s="175"/>
      <c r="LFM617" s="175"/>
      <c r="LFN617" s="175"/>
      <c r="LFO617" s="175"/>
      <c r="LFP617" s="175"/>
      <c r="LFQ617" s="175"/>
      <c r="LFR617" s="175"/>
      <c r="LFS617" s="175"/>
      <c r="LFT617" s="175"/>
      <c r="LFU617" s="175"/>
      <c r="LFV617" s="175"/>
      <c r="LFW617" s="175"/>
      <c r="LFX617" s="175"/>
      <c r="LFY617" s="175"/>
      <c r="LFZ617" s="175"/>
      <c r="LGA617" s="175"/>
      <c r="LGB617" s="175"/>
      <c r="LGC617" s="175"/>
      <c r="LGD617" s="175"/>
      <c r="LGE617" s="175"/>
      <c r="LGF617" s="175"/>
      <c r="LGG617" s="175"/>
      <c r="LGH617" s="175"/>
      <c r="LGI617" s="175"/>
      <c r="LGJ617" s="175"/>
      <c r="LGK617" s="175"/>
      <c r="LGL617" s="175"/>
      <c r="LGM617" s="175"/>
      <c r="LGN617" s="175"/>
      <c r="LGO617" s="175"/>
      <c r="LGP617" s="175"/>
      <c r="LGQ617" s="175"/>
      <c r="LGR617" s="175"/>
      <c r="LGS617" s="175"/>
      <c r="LGT617" s="175"/>
      <c r="LGU617" s="175"/>
      <c r="LGV617" s="175"/>
      <c r="LGW617" s="175"/>
      <c r="LGX617" s="175"/>
      <c r="LGY617" s="175"/>
      <c r="LGZ617" s="175"/>
      <c r="LHA617" s="175"/>
      <c r="LHB617" s="175"/>
      <c r="LHC617" s="175"/>
      <c r="LHD617" s="175"/>
      <c r="LHE617" s="175"/>
      <c r="LHF617" s="175"/>
      <c r="LHG617" s="175"/>
      <c r="LHH617" s="175"/>
      <c r="LHI617" s="175"/>
      <c r="LHJ617" s="175"/>
      <c r="LHK617" s="175"/>
      <c r="LHL617" s="175"/>
      <c r="LHM617" s="175"/>
      <c r="LHN617" s="175"/>
      <c r="LHO617" s="175"/>
      <c r="LHP617" s="175"/>
      <c r="LHQ617" s="175"/>
      <c r="LHR617" s="175"/>
      <c r="LHS617" s="175"/>
      <c r="LHT617" s="175"/>
      <c r="LHU617" s="175"/>
      <c r="LHV617" s="175"/>
      <c r="LHW617" s="175"/>
      <c r="LHX617" s="175"/>
      <c r="LHY617" s="175"/>
      <c r="LHZ617" s="175"/>
      <c r="LIA617" s="175"/>
      <c r="LIB617" s="175"/>
      <c r="LIC617" s="175"/>
      <c r="LID617" s="175"/>
      <c r="LIE617" s="175"/>
      <c r="LIF617" s="175"/>
      <c r="LIG617" s="175"/>
      <c r="LIH617" s="175"/>
      <c r="LII617" s="175"/>
      <c r="LIJ617" s="175"/>
      <c r="LIK617" s="175"/>
      <c r="LIL617" s="175"/>
      <c r="LIM617" s="175"/>
      <c r="LIN617" s="175"/>
      <c r="LIO617" s="175"/>
      <c r="LIP617" s="175"/>
      <c r="LIQ617" s="175"/>
      <c r="LIR617" s="175"/>
      <c r="LIS617" s="175"/>
      <c r="LIT617" s="175"/>
      <c r="LIU617" s="175"/>
      <c r="LIV617" s="175"/>
      <c r="LIW617" s="175"/>
      <c r="LIX617" s="175"/>
      <c r="LIY617" s="175"/>
      <c r="LIZ617" s="175"/>
      <c r="LJA617" s="175"/>
      <c r="LJB617" s="175"/>
      <c r="LJC617" s="175"/>
      <c r="LJD617" s="175"/>
      <c r="LJE617" s="175"/>
      <c r="LJF617" s="175"/>
      <c r="LJG617" s="175"/>
      <c r="LJH617" s="175"/>
      <c r="LJI617" s="175"/>
      <c r="LJJ617" s="175"/>
      <c r="LJK617" s="175"/>
      <c r="LJL617" s="175"/>
      <c r="LJM617" s="175"/>
      <c r="LJN617" s="175"/>
      <c r="LJO617" s="175"/>
      <c r="LJP617" s="175"/>
      <c r="LJQ617" s="175"/>
      <c r="LJR617" s="175"/>
      <c r="LJS617" s="175"/>
      <c r="LJT617" s="175"/>
      <c r="LJU617" s="175"/>
      <c r="LJV617" s="175"/>
      <c r="LJW617" s="175"/>
      <c r="LJX617" s="175"/>
      <c r="LJY617" s="175"/>
      <c r="LJZ617" s="175"/>
      <c r="LKA617" s="175"/>
      <c r="LKB617" s="175"/>
      <c r="LKC617" s="175"/>
      <c r="LKD617" s="175"/>
      <c r="LKE617" s="175"/>
      <c r="LKF617" s="175"/>
      <c r="LKG617" s="175"/>
      <c r="LKH617" s="175"/>
      <c r="LKI617" s="175"/>
      <c r="LKJ617" s="175"/>
      <c r="LKK617" s="175"/>
      <c r="LKL617" s="175"/>
      <c r="LKM617" s="175"/>
      <c r="LKN617" s="175"/>
      <c r="LKO617" s="175"/>
      <c r="LKP617" s="175"/>
      <c r="LKQ617" s="175"/>
      <c r="LKR617" s="175"/>
      <c r="LKS617" s="175"/>
      <c r="LKT617" s="175"/>
      <c r="LKU617" s="175"/>
      <c r="LKV617" s="175"/>
      <c r="LKW617" s="175"/>
      <c r="LKX617" s="175"/>
      <c r="LKY617" s="175"/>
      <c r="LKZ617" s="175"/>
      <c r="LLA617" s="175"/>
      <c r="LLB617" s="175"/>
      <c r="LLC617" s="175"/>
      <c r="LLD617" s="175"/>
      <c r="LLE617" s="175"/>
      <c r="LLF617" s="175"/>
      <c r="LLG617" s="175"/>
      <c r="LLH617" s="175"/>
      <c r="LLI617" s="175"/>
      <c r="LLJ617" s="175"/>
      <c r="LLK617" s="175"/>
      <c r="LLL617" s="175"/>
      <c r="LLM617" s="175"/>
      <c r="LLN617" s="175"/>
      <c r="LLO617" s="175"/>
      <c r="LLP617" s="175"/>
      <c r="LLQ617" s="175"/>
      <c r="LLR617" s="175"/>
      <c r="LLS617" s="175"/>
      <c r="LLT617" s="175"/>
      <c r="LLU617" s="175"/>
      <c r="LLV617" s="175"/>
      <c r="LLW617" s="175"/>
      <c r="LLX617" s="175"/>
      <c r="LLY617" s="175"/>
      <c r="LLZ617" s="175"/>
      <c r="LMA617" s="175"/>
      <c r="LMB617" s="175"/>
      <c r="LMC617" s="175"/>
      <c r="LMD617" s="175"/>
      <c r="LME617" s="175"/>
      <c r="LMF617" s="175"/>
      <c r="LMG617" s="175"/>
      <c r="LMH617" s="175"/>
      <c r="LMI617" s="175"/>
      <c r="LMJ617" s="175"/>
      <c r="LMK617" s="175"/>
      <c r="LML617" s="175"/>
      <c r="LMM617" s="175"/>
      <c r="LMN617" s="175"/>
      <c r="LMO617" s="175"/>
      <c r="LMP617" s="175"/>
      <c r="LMQ617" s="175"/>
      <c r="LMR617" s="175"/>
      <c r="LMS617" s="175"/>
      <c r="LMT617" s="175"/>
      <c r="LMU617" s="175"/>
      <c r="LMV617" s="175"/>
      <c r="LMW617" s="175"/>
      <c r="LMX617" s="175"/>
      <c r="LMY617" s="175"/>
      <c r="LMZ617" s="175"/>
      <c r="LNA617" s="175"/>
      <c r="LNB617" s="175"/>
      <c r="LNC617" s="175"/>
      <c r="LND617" s="175"/>
      <c r="LNE617" s="175"/>
      <c r="LNF617" s="175"/>
      <c r="LNG617" s="175"/>
      <c r="LNH617" s="175"/>
      <c r="LNI617" s="175"/>
      <c r="LNJ617" s="175"/>
      <c r="LNK617" s="175"/>
      <c r="LNL617" s="175"/>
      <c r="LNM617" s="175"/>
      <c r="LNN617" s="175"/>
      <c r="LNO617" s="175"/>
      <c r="LNP617" s="175"/>
      <c r="LNQ617" s="175"/>
      <c r="LNR617" s="175"/>
      <c r="LNS617" s="175"/>
      <c r="LNT617" s="175"/>
      <c r="LNU617" s="175"/>
      <c r="LNV617" s="175"/>
      <c r="LNW617" s="175"/>
      <c r="LNX617" s="175"/>
      <c r="LNY617" s="175"/>
      <c r="LNZ617" s="175"/>
      <c r="LOA617" s="175"/>
      <c r="LOB617" s="175"/>
      <c r="LOC617" s="175"/>
      <c r="LOD617" s="175"/>
      <c r="LOE617" s="175"/>
      <c r="LOF617" s="175"/>
      <c r="LOG617" s="175"/>
      <c r="LOH617" s="175"/>
      <c r="LOI617" s="175"/>
      <c r="LOJ617" s="175"/>
      <c r="LOK617" s="175"/>
      <c r="LOL617" s="175"/>
      <c r="LOM617" s="175"/>
      <c r="LON617" s="175"/>
      <c r="LOO617" s="175"/>
      <c r="LOP617" s="175"/>
      <c r="LOQ617" s="175"/>
      <c r="LOR617" s="175"/>
      <c r="LOS617" s="175"/>
      <c r="LOT617" s="175"/>
      <c r="LOU617" s="175"/>
      <c r="LOV617" s="175"/>
      <c r="LOW617" s="175"/>
      <c r="LOX617" s="175"/>
      <c r="LOY617" s="175"/>
      <c r="LOZ617" s="175"/>
      <c r="LPA617" s="175"/>
      <c r="LPB617" s="175"/>
      <c r="LPC617" s="175"/>
      <c r="LPD617" s="175"/>
      <c r="LPE617" s="175"/>
      <c r="LPF617" s="175"/>
      <c r="LPG617" s="175"/>
      <c r="LPH617" s="175"/>
      <c r="LPI617" s="175"/>
      <c r="LPJ617" s="175"/>
      <c r="LPK617" s="175"/>
      <c r="LPL617" s="175"/>
      <c r="LPM617" s="175"/>
      <c r="LPN617" s="175"/>
      <c r="LPO617" s="175"/>
      <c r="LPP617" s="175"/>
      <c r="LPQ617" s="175"/>
      <c r="LPR617" s="175"/>
      <c r="LPS617" s="175"/>
      <c r="LPT617" s="175"/>
      <c r="LPU617" s="175"/>
      <c r="LPV617" s="175"/>
      <c r="LPW617" s="175"/>
      <c r="LPX617" s="175"/>
      <c r="LPY617" s="175"/>
      <c r="LPZ617" s="175"/>
      <c r="LQA617" s="175"/>
      <c r="LQB617" s="175"/>
      <c r="LQC617" s="175"/>
      <c r="LQD617" s="175"/>
      <c r="LQE617" s="175"/>
      <c r="LQF617" s="175"/>
      <c r="LQG617" s="175"/>
      <c r="LQH617" s="175"/>
      <c r="LQI617" s="175"/>
      <c r="LQJ617" s="175"/>
      <c r="LQK617" s="175"/>
      <c r="LQL617" s="175"/>
      <c r="LQM617" s="175"/>
      <c r="LQN617" s="175"/>
      <c r="LQO617" s="175"/>
      <c r="LQP617" s="175"/>
      <c r="LQQ617" s="175"/>
      <c r="LQR617" s="175"/>
      <c r="LQS617" s="175"/>
      <c r="LQT617" s="175"/>
      <c r="LQU617" s="175"/>
      <c r="LQV617" s="175"/>
      <c r="LQW617" s="175"/>
      <c r="LQX617" s="175"/>
      <c r="LQY617" s="175"/>
      <c r="LQZ617" s="175"/>
      <c r="LRA617" s="175"/>
      <c r="LRB617" s="175"/>
      <c r="LRC617" s="175"/>
      <c r="LRD617" s="175"/>
      <c r="LRE617" s="175"/>
      <c r="LRF617" s="175"/>
      <c r="LRG617" s="175"/>
      <c r="LRH617" s="175"/>
      <c r="LRI617" s="175"/>
      <c r="LRJ617" s="175"/>
      <c r="LRK617" s="175"/>
      <c r="LRL617" s="175"/>
      <c r="LRM617" s="175"/>
      <c r="LRN617" s="175"/>
      <c r="LRO617" s="175"/>
      <c r="LRP617" s="175"/>
      <c r="LRQ617" s="175"/>
      <c r="LRR617" s="175"/>
      <c r="LRS617" s="175"/>
      <c r="LRT617" s="175"/>
      <c r="LRU617" s="175"/>
      <c r="LRV617" s="175"/>
      <c r="LRW617" s="175"/>
      <c r="LRX617" s="175"/>
      <c r="LRY617" s="175"/>
      <c r="LRZ617" s="175"/>
      <c r="LSA617" s="175"/>
      <c r="LSB617" s="175"/>
      <c r="LSC617" s="175"/>
      <c r="LSD617" s="175"/>
      <c r="LSE617" s="175"/>
      <c r="LSF617" s="175"/>
      <c r="LSG617" s="175"/>
      <c r="LSH617" s="175"/>
      <c r="LSI617" s="175"/>
      <c r="LSJ617" s="175"/>
      <c r="LSK617" s="175"/>
      <c r="LSL617" s="175"/>
      <c r="LSM617" s="175"/>
      <c r="LSN617" s="175"/>
      <c r="LSO617" s="175"/>
      <c r="LSP617" s="175"/>
      <c r="LSQ617" s="175"/>
      <c r="LSR617" s="175"/>
      <c r="LSS617" s="175"/>
      <c r="LST617" s="175"/>
      <c r="LSU617" s="175"/>
      <c r="LSV617" s="175"/>
      <c r="LSW617" s="175"/>
      <c r="LSX617" s="175"/>
      <c r="LSY617" s="175"/>
      <c r="LSZ617" s="175"/>
      <c r="LTA617" s="175"/>
      <c r="LTB617" s="175"/>
      <c r="LTC617" s="175"/>
      <c r="LTD617" s="175"/>
      <c r="LTE617" s="175"/>
      <c r="LTF617" s="175"/>
      <c r="LTG617" s="175"/>
      <c r="LTH617" s="175"/>
      <c r="LTI617" s="175"/>
      <c r="LTJ617" s="175"/>
      <c r="LTK617" s="175"/>
      <c r="LTL617" s="175"/>
      <c r="LTM617" s="175"/>
      <c r="LTN617" s="175"/>
      <c r="LTO617" s="175"/>
      <c r="LTP617" s="175"/>
      <c r="LTQ617" s="175"/>
      <c r="LTR617" s="175"/>
      <c r="LTS617" s="175"/>
      <c r="LTT617" s="175"/>
      <c r="LTU617" s="175"/>
      <c r="LTV617" s="175"/>
      <c r="LTW617" s="175"/>
      <c r="LTX617" s="175"/>
      <c r="LTY617" s="175"/>
      <c r="LTZ617" s="175"/>
      <c r="LUA617" s="175"/>
      <c r="LUB617" s="175"/>
      <c r="LUC617" s="175"/>
      <c r="LUD617" s="175"/>
      <c r="LUE617" s="175"/>
      <c r="LUF617" s="175"/>
      <c r="LUG617" s="175"/>
      <c r="LUH617" s="175"/>
      <c r="LUI617" s="175"/>
      <c r="LUJ617" s="175"/>
      <c r="LUK617" s="175"/>
      <c r="LUL617" s="175"/>
      <c r="LUM617" s="175"/>
      <c r="LUN617" s="175"/>
      <c r="LUO617" s="175"/>
      <c r="LUP617" s="175"/>
      <c r="LUQ617" s="175"/>
      <c r="LUR617" s="175"/>
      <c r="LUS617" s="175"/>
      <c r="LUT617" s="175"/>
      <c r="LUU617" s="175"/>
      <c r="LUV617" s="175"/>
      <c r="LUW617" s="175"/>
      <c r="LUX617" s="175"/>
      <c r="LUY617" s="175"/>
      <c r="LUZ617" s="175"/>
      <c r="LVA617" s="175"/>
      <c r="LVB617" s="175"/>
      <c r="LVC617" s="175"/>
      <c r="LVD617" s="175"/>
      <c r="LVE617" s="175"/>
      <c r="LVF617" s="175"/>
      <c r="LVG617" s="175"/>
      <c r="LVH617" s="175"/>
      <c r="LVI617" s="175"/>
      <c r="LVJ617" s="175"/>
      <c r="LVK617" s="175"/>
      <c r="LVL617" s="175"/>
      <c r="LVM617" s="175"/>
      <c r="LVN617" s="175"/>
      <c r="LVO617" s="175"/>
      <c r="LVP617" s="175"/>
      <c r="LVQ617" s="175"/>
      <c r="LVR617" s="175"/>
      <c r="LVS617" s="175"/>
      <c r="LVT617" s="175"/>
      <c r="LVU617" s="175"/>
      <c r="LVV617" s="175"/>
      <c r="LVW617" s="175"/>
      <c r="LVX617" s="175"/>
      <c r="LVY617" s="175"/>
      <c r="LVZ617" s="175"/>
      <c r="LWA617" s="175"/>
      <c r="LWB617" s="175"/>
      <c r="LWC617" s="175"/>
      <c r="LWD617" s="175"/>
      <c r="LWE617" s="175"/>
      <c r="LWF617" s="175"/>
      <c r="LWG617" s="175"/>
      <c r="LWH617" s="175"/>
      <c r="LWI617" s="175"/>
      <c r="LWJ617" s="175"/>
      <c r="LWK617" s="175"/>
      <c r="LWL617" s="175"/>
      <c r="LWM617" s="175"/>
      <c r="LWN617" s="175"/>
      <c r="LWO617" s="175"/>
      <c r="LWP617" s="175"/>
      <c r="LWQ617" s="175"/>
      <c r="LWR617" s="175"/>
      <c r="LWS617" s="175"/>
      <c r="LWT617" s="175"/>
      <c r="LWU617" s="175"/>
      <c r="LWV617" s="175"/>
      <c r="LWW617" s="175"/>
      <c r="LWX617" s="175"/>
      <c r="LWY617" s="175"/>
      <c r="LWZ617" s="175"/>
      <c r="LXA617" s="175"/>
      <c r="LXB617" s="175"/>
      <c r="LXC617" s="175"/>
      <c r="LXD617" s="175"/>
      <c r="LXE617" s="175"/>
      <c r="LXF617" s="175"/>
      <c r="LXG617" s="175"/>
      <c r="LXH617" s="175"/>
      <c r="LXI617" s="175"/>
      <c r="LXJ617" s="175"/>
      <c r="LXK617" s="175"/>
      <c r="LXL617" s="175"/>
      <c r="LXM617" s="175"/>
      <c r="LXN617" s="175"/>
      <c r="LXO617" s="175"/>
      <c r="LXP617" s="175"/>
      <c r="LXQ617" s="175"/>
      <c r="LXR617" s="175"/>
      <c r="LXS617" s="175"/>
      <c r="LXT617" s="175"/>
      <c r="LXU617" s="175"/>
      <c r="LXV617" s="175"/>
      <c r="LXW617" s="175"/>
      <c r="LXX617" s="175"/>
      <c r="LXY617" s="175"/>
      <c r="LXZ617" s="175"/>
      <c r="LYA617" s="175"/>
      <c r="LYB617" s="175"/>
      <c r="LYC617" s="175"/>
      <c r="LYD617" s="175"/>
      <c r="LYE617" s="175"/>
      <c r="LYF617" s="175"/>
      <c r="LYG617" s="175"/>
      <c r="LYH617" s="175"/>
      <c r="LYI617" s="175"/>
      <c r="LYJ617" s="175"/>
      <c r="LYK617" s="175"/>
      <c r="LYL617" s="175"/>
      <c r="LYM617" s="175"/>
      <c r="LYN617" s="175"/>
      <c r="LYO617" s="175"/>
      <c r="LYP617" s="175"/>
      <c r="LYQ617" s="175"/>
      <c r="LYR617" s="175"/>
      <c r="LYS617" s="175"/>
      <c r="LYT617" s="175"/>
      <c r="LYU617" s="175"/>
      <c r="LYV617" s="175"/>
      <c r="LYW617" s="175"/>
      <c r="LYX617" s="175"/>
      <c r="LYY617" s="175"/>
      <c r="LYZ617" s="175"/>
      <c r="LZA617" s="175"/>
      <c r="LZB617" s="175"/>
      <c r="LZC617" s="175"/>
      <c r="LZD617" s="175"/>
      <c r="LZE617" s="175"/>
      <c r="LZF617" s="175"/>
      <c r="LZG617" s="175"/>
      <c r="LZH617" s="175"/>
      <c r="LZI617" s="175"/>
      <c r="LZJ617" s="175"/>
      <c r="LZK617" s="175"/>
      <c r="LZL617" s="175"/>
      <c r="LZM617" s="175"/>
      <c r="LZN617" s="175"/>
      <c r="LZO617" s="175"/>
      <c r="LZP617" s="175"/>
      <c r="LZQ617" s="175"/>
      <c r="LZR617" s="175"/>
      <c r="LZS617" s="175"/>
      <c r="LZT617" s="175"/>
      <c r="LZU617" s="175"/>
      <c r="LZV617" s="175"/>
      <c r="LZW617" s="175"/>
      <c r="LZX617" s="175"/>
      <c r="LZY617" s="175"/>
      <c r="LZZ617" s="175"/>
      <c r="MAA617" s="175"/>
      <c r="MAB617" s="175"/>
      <c r="MAC617" s="175"/>
      <c r="MAD617" s="175"/>
      <c r="MAE617" s="175"/>
      <c r="MAF617" s="175"/>
      <c r="MAG617" s="175"/>
      <c r="MAH617" s="175"/>
      <c r="MAI617" s="175"/>
      <c r="MAJ617" s="175"/>
      <c r="MAK617" s="175"/>
      <c r="MAL617" s="175"/>
      <c r="MAM617" s="175"/>
      <c r="MAN617" s="175"/>
      <c r="MAO617" s="175"/>
      <c r="MAP617" s="175"/>
      <c r="MAQ617" s="175"/>
      <c r="MAR617" s="175"/>
      <c r="MAS617" s="175"/>
      <c r="MAT617" s="175"/>
      <c r="MAU617" s="175"/>
      <c r="MAV617" s="175"/>
      <c r="MAW617" s="175"/>
      <c r="MAX617" s="175"/>
      <c r="MAY617" s="175"/>
      <c r="MAZ617" s="175"/>
      <c r="MBA617" s="175"/>
      <c r="MBB617" s="175"/>
      <c r="MBC617" s="175"/>
      <c r="MBD617" s="175"/>
      <c r="MBE617" s="175"/>
      <c r="MBF617" s="175"/>
      <c r="MBG617" s="175"/>
      <c r="MBH617" s="175"/>
      <c r="MBI617" s="175"/>
      <c r="MBJ617" s="175"/>
      <c r="MBK617" s="175"/>
      <c r="MBL617" s="175"/>
      <c r="MBM617" s="175"/>
      <c r="MBN617" s="175"/>
      <c r="MBO617" s="175"/>
      <c r="MBP617" s="175"/>
      <c r="MBQ617" s="175"/>
      <c r="MBR617" s="175"/>
      <c r="MBS617" s="175"/>
      <c r="MBT617" s="175"/>
      <c r="MBU617" s="175"/>
      <c r="MBV617" s="175"/>
      <c r="MBW617" s="175"/>
      <c r="MBX617" s="175"/>
      <c r="MBY617" s="175"/>
      <c r="MBZ617" s="175"/>
      <c r="MCA617" s="175"/>
      <c r="MCB617" s="175"/>
      <c r="MCC617" s="175"/>
      <c r="MCD617" s="175"/>
      <c r="MCE617" s="175"/>
      <c r="MCF617" s="175"/>
      <c r="MCG617" s="175"/>
      <c r="MCH617" s="175"/>
      <c r="MCI617" s="175"/>
      <c r="MCJ617" s="175"/>
      <c r="MCK617" s="175"/>
      <c r="MCL617" s="175"/>
      <c r="MCM617" s="175"/>
      <c r="MCN617" s="175"/>
      <c r="MCO617" s="175"/>
      <c r="MCP617" s="175"/>
      <c r="MCQ617" s="175"/>
      <c r="MCR617" s="175"/>
      <c r="MCS617" s="175"/>
      <c r="MCT617" s="175"/>
      <c r="MCU617" s="175"/>
      <c r="MCV617" s="175"/>
      <c r="MCW617" s="175"/>
      <c r="MCX617" s="175"/>
      <c r="MCY617" s="175"/>
      <c r="MCZ617" s="175"/>
      <c r="MDA617" s="175"/>
      <c r="MDB617" s="175"/>
      <c r="MDC617" s="175"/>
      <c r="MDD617" s="175"/>
      <c r="MDE617" s="175"/>
      <c r="MDF617" s="175"/>
      <c r="MDG617" s="175"/>
      <c r="MDH617" s="175"/>
      <c r="MDI617" s="175"/>
      <c r="MDJ617" s="175"/>
      <c r="MDK617" s="175"/>
      <c r="MDL617" s="175"/>
      <c r="MDM617" s="175"/>
      <c r="MDN617" s="175"/>
      <c r="MDO617" s="175"/>
      <c r="MDP617" s="175"/>
      <c r="MDQ617" s="175"/>
      <c r="MDR617" s="175"/>
      <c r="MDS617" s="175"/>
      <c r="MDT617" s="175"/>
      <c r="MDU617" s="175"/>
      <c r="MDV617" s="175"/>
      <c r="MDW617" s="175"/>
      <c r="MDX617" s="175"/>
      <c r="MDY617" s="175"/>
      <c r="MDZ617" s="175"/>
      <c r="MEA617" s="175"/>
      <c r="MEB617" s="175"/>
      <c r="MEC617" s="175"/>
      <c r="MED617" s="175"/>
      <c r="MEE617" s="175"/>
      <c r="MEF617" s="175"/>
      <c r="MEG617" s="175"/>
      <c r="MEH617" s="175"/>
      <c r="MEI617" s="175"/>
      <c r="MEJ617" s="175"/>
      <c r="MEK617" s="175"/>
      <c r="MEL617" s="175"/>
      <c r="MEM617" s="175"/>
      <c r="MEN617" s="175"/>
      <c r="MEO617" s="175"/>
      <c r="MEP617" s="175"/>
      <c r="MEQ617" s="175"/>
      <c r="MER617" s="175"/>
      <c r="MES617" s="175"/>
      <c r="MET617" s="175"/>
      <c r="MEU617" s="175"/>
      <c r="MEV617" s="175"/>
      <c r="MEW617" s="175"/>
      <c r="MEX617" s="175"/>
      <c r="MEY617" s="175"/>
      <c r="MEZ617" s="175"/>
      <c r="MFA617" s="175"/>
      <c r="MFB617" s="175"/>
      <c r="MFC617" s="175"/>
      <c r="MFD617" s="175"/>
      <c r="MFE617" s="175"/>
      <c r="MFF617" s="175"/>
      <c r="MFG617" s="175"/>
      <c r="MFH617" s="175"/>
      <c r="MFI617" s="175"/>
      <c r="MFJ617" s="175"/>
      <c r="MFK617" s="175"/>
      <c r="MFL617" s="175"/>
      <c r="MFM617" s="175"/>
      <c r="MFN617" s="175"/>
      <c r="MFO617" s="175"/>
      <c r="MFP617" s="175"/>
      <c r="MFQ617" s="175"/>
      <c r="MFR617" s="175"/>
      <c r="MFS617" s="175"/>
      <c r="MFT617" s="175"/>
      <c r="MFU617" s="175"/>
      <c r="MFV617" s="175"/>
      <c r="MFW617" s="175"/>
      <c r="MFX617" s="175"/>
      <c r="MFY617" s="175"/>
      <c r="MFZ617" s="175"/>
      <c r="MGA617" s="175"/>
      <c r="MGB617" s="175"/>
      <c r="MGC617" s="175"/>
      <c r="MGD617" s="175"/>
      <c r="MGE617" s="175"/>
      <c r="MGF617" s="175"/>
      <c r="MGG617" s="175"/>
      <c r="MGH617" s="175"/>
      <c r="MGI617" s="175"/>
      <c r="MGJ617" s="175"/>
      <c r="MGK617" s="175"/>
      <c r="MGL617" s="175"/>
      <c r="MGM617" s="175"/>
      <c r="MGN617" s="175"/>
      <c r="MGO617" s="175"/>
      <c r="MGP617" s="175"/>
      <c r="MGQ617" s="175"/>
      <c r="MGR617" s="175"/>
      <c r="MGS617" s="175"/>
      <c r="MGT617" s="175"/>
      <c r="MGU617" s="175"/>
      <c r="MGV617" s="175"/>
      <c r="MGW617" s="175"/>
      <c r="MGX617" s="175"/>
      <c r="MGY617" s="175"/>
      <c r="MGZ617" s="175"/>
      <c r="MHA617" s="175"/>
      <c r="MHB617" s="175"/>
      <c r="MHC617" s="175"/>
      <c r="MHD617" s="175"/>
      <c r="MHE617" s="175"/>
      <c r="MHF617" s="175"/>
      <c r="MHG617" s="175"/>
      <c r="MHH617" s="175"/>
      <c r="MHI617" s="175"/>
      <c r="MHJ617" s="175"/>
      <c r="MHK617" s="175"/>
      <c r="MHL617" s="175"/>
      <c r="MHM617" s="175"/>
      <c r="MHN617" s="175"/>
      <c r="MHO617" s="175"/>
      <c r="MHP617" s="175"/>
      <c r="MHQ617" s="175"/>
      <c r="MHR617" s="175"/>
      <c r="MHS617" s="175"/>
      <c r="MHT617" s="175"/>
      <c r="MHU617" s="175"/>
      <c r="MHV617" s="175"/>
      <c r="MHW617" s="175"/>
      <c r="MHX617" s="175"/>
      <c r="MHY617" s="175"/>
      <c r="MHZ617" s="175"/>
      <c r="MIA617" s="175"/>
      <c r="MIB617" s="175"/>
      <c r="MIC617" s="175"/>
      <c r="MID617" s="175"/>
      <c r="MIE617" s="175"/>
      <c r="MIF617" s="175"/>
      <c r="MIG617" s="175"/>
      <c r="MIH617" s="175"/>
      <c r="MII617" s="175"/>
      <c r="MIJ617" s="175"/>
      <c r="MIK617" s="175"/>
      <c r="MIL617" s="175"/>
      <c r="MIM617" s="175"/>
      <c r="MIN617" s="175"/>
      <c r="MIO617" s="175"/>
      <c r="MIP617" s="175"/>
      <c r="MIQ617" s="175"/>
      <c r="MIR617" s="175"/>
      <c r="MIS617" s="175"/>
      <c r="MIT617" s="175"/>
      <c r="MIU617" s="175"/>
      <c r="MIV617" s="175"/>
      <c r="MIW617" s="175"/>
      <c r="MIX617" s="175"/>
      <c r="MIY617" s="175"/>
      <c r="MIZ617" s="175"/>
      <c r="MJA617" s="175"/>
      <c r="MJB617" s="175"/>
      <c r="MJC617" s="175"/>
      <c r="MJD617" s="175"/>
      <c r="MJE617" s="175"/>
      <c r="MJF617" s="175"/>
      <c r="MJG617" s="175"/>
      <c r="MJH617" s="175"/>
      <c r="MJI617" s="175"/>
      <c r="MJJ617" s="175"/>
      <c r="MJK617" s="175"/>
      <c r="MJL617" s="175"/>
      <c r="MJM617" s="175"/>
      <c r="MJN617" s="175"/>
      <c r="MJO617" s="175"/>
      <c r="MJP617" s="175"/>
      <c r="MJQ617" s="175"/>
      <c r="MJR617" s="175"/>
      <c r="MJS617" s="175"/>
      <c r="MJT617" s="175"/>
      <c r="MJU617" s="175"/>
      <c r="MJV617" s="175"/>
      <c r="MJW617" s="175"/>
      <c r="MJX617" s="175"/>
      <c r="MJY617" s="175"/>
      <c r="MJZ617" s="175"/>
      <c r="MKA617" s="175"/>
      <c r="MKB617" s="175"/>
      <c r="MKC617" s="175"/>
      <c r="MKD617" s="175"/>
      <c r="MKE617" s="175"/>
      <c r="MKF617" s="175"/>
      <c r="MKG617" s="175"/>
      <c r="MKH617" s="175"/>
      <c r="MKI617" s="175"/>
      <c r="MKJ617" s="175"/>
      <c r="MKK617" s="175"/>
      <c r="MKL617" s="175"/>
      <c r="MKM617" s="175"/>
      <c r="MKN617" s="175"/>
      <c r="MKO617" s="175"/>
      <c r="MKP617" s="175"/>
      <c r="MKQ617" s="175"/>
      <c r="MKR617" s="175"/>
      <c r="MKS617" s="175"/>
      <c r="MKT617" s="175"/>
      <c r="MKU617" s="175"/>
      <c r="MKV617" s="175"/>
      <c r="MKW617" s="175"/>
      <c r="MKX617" s="175"/>
      <c r="MKY617" s="175"/>
      <c r="MKZ617" s="175"/>
      <c r="MLA617" s="175"/>
      <c r="MLB617" s="175"/>
      <c r="MLC617" s="175"/>
      <c r="MLD617" s="175"/>
      <c r="MLE617" s="175"/>
      <c r="MLF617" s="175"/>
      <c r="MLG617" s="175"/>
      <c r="MLH617" s="175"/>
      <c r="MLI617" s="175"/>
      <c r="MLJ617" s="175"/>
      <c r="MLK617" s="175"/>
      <c r="MLL617" s="175"/>
      <c r="MLM617" s="175"/>
      <c r="MLN617" s="175"/>
      <c r="MLO617" s="175"/>
      <c r="MLP617" s="175"/>
      <c r="MLQ617" s="175"/>
      <c r="MLR617" s="175"/>
      <c r="MLS617" s="175"/>
      <c r="MLT617" s="175"/>
      <c r="MLU617" s="175"/>
      <c r="MLV617" s="175"/>
      <c r="MLW617" s="175"/>
      <c r="MLX617" s="175"/>
      <c r="MLY617" s="175"/>
      <c r="MLZ617" s="175"/>
      <c r="MMA617" s="175"/>
      <c r="MMB617" s="175"/>
      <c r="MMC617" s="175"/>
      <c r="MMD617" s="175"/>
      <c r="MME617" s="175"/>
      <c r="MMF617" s="175"/>
      <c r="MMG617" s="175"/>
      <c r="MMH617" s="175"/>
      <c r="MMI617" s="175"/>
      <c r="MMJ617" s="175"/>
      <c r="MMK617" s="175"/>
      <c r="MML617" s="175"/>
      <c r="MMM617" s="175"/>
      <c r="MMN617" s="175"/>
      <c r="MMO617" s="175"/>
      <c r="MMP617" s="175"/>
      <c r="MMQ617" s="175"/>
      <c r="MMR617" s="175"/>
      <c r="MMS617" s="175"/>
      <c r="MMT617" s="175"/>
      <c r="MMU617" s="175"/>
      <c r="MMV617" s="175"/>
      <c r="MMW617" s="175"/>
      <c r="MMX617" s="175"/>
      <c r="MMY617" s="175"/>
      <c r="MMZ617" s="175"/>
      <c r="MNA617" s="175"/>
      <c r="MNB617" s="175"/>
      <c r="MNC617" s="175"/>
      <c r="MND617" s="175"/>
      <c r="MNE617" s="175"/>
      <c r="MNF617" s="175"/>
      <c r="MNG617" s="175"/>
      <c r="MNH617" s="175"/>
      <c r="MNI617" s="175"/>
      <c r="MNJ617" s="175"/>
      <c r="MNK617" s="175"/>
      <c r="MNL617" s="175"/>
      <c r="MNM617" s="175"/>
      <c r="MNN617" s="175"/>
      <c r="MNO617" s="175"/>
      <c r="MNP617" s="175"/>
      <c r="MNQ617" s="175"/>
      <c r="MNR617" s="175"/>
      <c r="MNS617" s="175"/>
      <c r="MNT617" s="175"/>
      <c r="MNU617" s="175"/>
      <c r="MNV617" s="175"/>
      <c r="MNW617" s="175"/>
      <c r="MNX617" s="175"/>
      <c r="MNY617" s="175"/>
      <c r="MNZ617" s="175"/>
      <c r="MOA617" s="175"/>
      <c r="MOB617" s="175"/>
      <c r="MOC617" s="175"/>
      <c r="MOD617" s="175"/>
      <c r="MOE617" s="175"/>
      <c r="MOF617" s="175"/>
      <c r="MOG617" s="175"/>
      <c r="MOH617" s="175"/>
      <c r="MOI617" s="175"/>
      <c r="MOJ617" s="175"/>
      <c r="MOK617" s="175"/>
      <c r="MOL617" s="175"/>
      <c r="MOM617" s="175"/>
      <c r="MON617" s="175"/>
      <c r="MOO617" s="175"/>
      <c r="MOP617" s="175"/>
      <c r="MOQ617" s="175"/>
      <c r="MOR617" s="175"/>
      <c r="MOS617" s="175"/>
      <c r="MOT617" s="175"/>
      <c r="MOU617" s="175"/>
      <c r="MOV617" s="175"/>
      <c r="MOW617" s="175"/>
      <c r="MOX617" s="175"/>
      <c r="MOY617" s="175"/>
      <c r="MOZ617" s="175"/>
      <c r="MPA617" s="175"/>
      <c r="MPB617" s="175"/>
      <c r="MPC617" s="175"/>
      <c r="MPD617" s="175"/>
      <c r="MPE617" s="175"/>
      <c r="MPF617" s="175"/>
      <c r="MPG617" s="175"/>
      <c r="MPH617" s="175"/>
      <c r="MPI617" s="175"/>
      <c r="MPJ617" s="175"/>
      <c r="MPK617" s="175"/>
      <c r="MPL617" s="175"/>
      <c r="MPM617" s="175"/>
      <c r="MPN617" s="175"/>
      <c r="MPO617" s="175"/>
      <c r="MPP617" s="175"/>
      <c r="MPQ617" s="175"/>
      <c r="MPR617" s="175"/>
      <c r="MPS617" s="175"/>
      <c r="MPT617" s="175"/>
      <c r="MPU617" s="175"/>
      <c r="MPV617" s="175"/>
      <c r="MPW617" s="175"/>
      <c r="MPX617" s="175"/>
      <c r="MPY617" s="175"/>
      <c r="MPZ617" s="175"/>
      <c r="MQA617" s="175"/>
      <c r="MQB617" s="175"/>
      <c r="MQC617" s="175"/>
      <c r="MQD617" s="175"/>
      <c r="MQE617" s="175"/>
      <c r="MQF617" s="175"/>
      <c r="MQG617" s="175"/>
      <c r="MQH617" s="175"/>
      <c r="MQI617" s="175"/>
      <c r="MQJ617" s="175"/>
      <c r="MQK617" s="175"/>
      <c r="MQL617" s="175"/>
      <c r="MQM617" s="175"/>
      <c r="MQN617" s="175"/>
      <c r="MQO617" s="175"/>
      <c r="MQP617" s="175"/>
      <c r="MQQ617" s="175"/>
      <c r="MQR617" s="175"/>
      <c r="MQS617" s="175"/>
      <c r="MQT617" s="175"/>
      <c r="MQU617" s="175"/>
      <c r="MQV617" s="175"/>
      <c r="MQW617" s="175"/>
      <c r="MQX617" s="175"/>
      <c r="MQY617" s="175"/>
      <c r="MQZ617" s="175"/>
      <c r="MRA617" s="175"/>
      <c r="MRB617" s="175"/>
      <c r="MRC617" s="175"/>
      <c r="MRD617" s="175"/>
      <c r="MRE617" s="175"/>
      <c r="MRF617" s="175"/>
      <c r="MRG617" s="175"/>
      <c r="MRH617" s="175"/>
      <c r="MRI617" s="175"/>
      <c r="MRJ617" s="175"/>
      <c r="MRK617" s="175"/>
      <c r="MRL617" s="175"/>
      <c r="MRM617" s="175"/>
      <c r="MRN617" s="175"/>
      <c r="MRO617" s="175"/>
      <c r="MRP617" s="175"/>
      <c r="MRQ617" s="175"/>
      <c r="MRR617" s="175"/>
      <c r="MRS617" s="175"/>
      <c r="MRT617" s="175"/>
      <c r="MRU617" s="175"/>
      <c r="MRV617" s="175"/>
      <c r="MRW617" s="175"/>
      <c r="MRX617" s="175"/>
      <c r="MRY617" s="175"/>
      <c r="MRZ617" s="175"/>
      <c r="MSA617" s="175"/>
      <c r="MSB617" s="175"/>
      <c r="MSC617" s="175"/>
      <c r="MSD617" s="175"/>
      <c r="MSE617" s="175"/>
      <c r="MSF617" s="175"/>
      <c r="MSG617" s="175"/>
      <c r="MSH617" s="175"/>
      <c r="MSI617" s="175"/>
      <c r="MSJ617" s="175"/>
      <c r="MSK617" s="175"/>
      <c r="MSL617" s="175"/>
      <c r="MSM617" s="175"/>
      <c r="MSN617" s="175"/>
      <c r="MSO617" s="175"/>
      <c r="MSP617" s="175"/>
      <c r="MSQ617" s="175"/>
      <c r="MSR617" s="175"/>
      <c r="MSS617" s="175"/>
      <c r="MST617" s="175"/>
      <c r="MSU617" s="175"/>
      <c r="MSV617" s="175"/>
      <c r="MSW617" s="175"/>
      <c r="MSX617" s="175"/>
      <c r="MSY617" s="175"/>
      <c r="MSZ617" s="175"/>
      <c r="MTA617" s="175"/>
      <c r="MTB617" s="175"/>
      <c r="MTC617" s="175"/>
      <c r="MTD617" s="175"/>
      <c r="MTE617" s="175"/>
      <c r="MTF617" s="175"/>
      <c r="MTG617" s="175"/>
      <c r="MTH617" s="175"/>
      <c r="MTI617" s="175"/>
      <c r="MTJ617" s="175"/>
      <c r="MTK617" s="175"/>
      <c r="MTL617" s="175"/>
      <c r="MTM617" s="175"/>
      <c r="MTN617" s="175"/>
      <c r="MTO617" s="175"/>
      <c r="MTP617" s="175"/>
      <c r="MTQ617" s="175"/>
      <c r="MTR617" s="175"/>
      <c r="MTS617" s="175"/>
      <c r="MTT617" s="175"/>
      <c r="MTU617" s="175"/>
      <c r="MTV617" s="175"/>
      <c r="MTW617" s="175"/>
      <c r="MTX617" s="175"/>
      <c r="MTY617" s="175"/>
      <c r="MTZ617" s="175"/>
      <c r="MUA617" s="175"/>
      <c r="MUB617" s="175"/>
      <c r="MUC617" s="175"/>
      <c r="MUD617" s="175"/>
      <c r="MUE617" s="175"/>
      <c r="MUF617" s="175"/>
      <c r="MUG617" s="175"/>
      <c r="MUH617" s="175"/>
      <c r="MUI617" s="175"/>
      <c r="MUJ617" s="175"/>
      <c r="MUK617" s="175"/>
      <c r="MUL617" s="175"/>
      <c r="MUM617" s="175"/>
      <c r="MUN617" s="175"/>
      <c r="MUO617" s="175"/>
      <c r="MUP617" s="175"/>
      <c r="MUQ617" s="175"/>
      <c r="MUR617" s="175"/>
      <c r="MUS617" s="175"/>
      <c r="MUT617" s="175"/>
      <c r="MUU617" s="175"/>
      <c r="MUV617" s="175"/>
      <c r="MUW617" s="175"/>
      <c r="MUX617" s="175"/>
      <c r="MUY617" s="175"/>
      <c r="MUZ617" s="175"/>
      <c r="MVA617" s="175"/>
      <c r="MVB617" s="175"/>
      <c r="MVC617" s="175"/>
      <c r="MVD617" s="175"/>
      <c r="MVE617" s="175"/>
      <c r="MVF617" s="175"/>
      <c r="MVG617" s="175"/>
      <c r="MVH617" s="175"/>
      <c r="MVI617" s="175"/>
      <c r="MVJ617" s="175"/>
      <c r="MVK617" s="175"/>
      <c r="MVL617" s="175"/>
      <c r="MVM617" s="175"/>
      <c r="MVN617" s="175"/>
      <c r="MVO617" s="175"/>
      <c r="MVP617" s="175"/>
      <c r="MVQ617" s="175"/>
      <c r="MVR617" s="175"/>
      <c r="MVS617" s="175"/>
      <c r="MVT617" s="175"/>
      <c r="MVU617" s="175"/>
      <c r="MVV617" s="175"/>
      <c r="MVW617" s="175"/>
      <c r="MVX617" s="175"/>
      <c r="MVY617" s="175"/>
      <c r="MVZ617" s="175"/>
      <c r="MWA617" s="175"/>
      <c r="MWB617" s="175"/>
      <c r="MWC617" s="175"/>
      <c r="MWD617" s="175"/>
      <c r="MWE617" s="175"/>
      <c r="MWF617" s="175"/>
      <c r="MWG617" s="175"/>
      <c r="MWH617" s="175"/>
      <c r="MWI617" s="175"/>
      <c r="MWJ617" s="175"/>
      <c r="MWK617" s="175"/>
      <c r="MWL617" s="175"/>
      <c r="MWM617" s="175"/>
      <c r="MWN617" s="175"/>
      <c r="MWO617" s="175"/>
      <c r="MWP617" s="175"/>
      <c r="MWQ617" s="175"/>
      <c r="MWR617" s="175"/>
      <c r="MWS617" s="175"/>
      <c r="MWT617" s="175"/>
      <c r="MWU617" s="175"/>
      <c r="MWV617" s="175"/>
      <c r="MWW617" s="175"/>
      <c r="MWX617" s="175"/>
      <c r="MWY617" s="175"/>
      <c r="MWZ617" s="175"/>
      <c r="MXA617" s="175"/>
      <c r="MXB617" s="175"/>
      <c r="MXC617" s="175"/>
      <c r="MXD617" s="175"/>
      <c r="MXE617" s="175"/>
      <c r="MXF617" s="175"/>
      <c r="MXG617" s="175"/>
      <c r="MXH617" s="175"/>
      <c r="MXI617" s="175"/>
      <c r="MXJ617" s="175"/>
      <c r="MXK617" s="175"/>
      <c r="MXL617" s="175"/>
      <c r="MXM617" s="175"/>
      <c r="MXN617" s="175"/>
      <c r="MXO617" s="175"/>
      <c r="MXP617" s="175"/>
      <c r="MXQ617" s="175"/>
      <c r="MXR617" s="175"/>
      <c r="MXS617" s="175"/>
      <c r="MXT617" s="175"/>
      <c r="MXU617" s="175"/>
      <c r="MXV617" s="175"/>
      <c r="MXW617" s="175"/>
      <c r="MXX617" s="175"/>
      <c r="MXY617" s="175"/>
      <c r="MXZ617" s="175"/>
      <c r="MYA617" s="175"/>
      <c r="MYB617" s="175"/>
      <c r="MYC617" s="175"/>
      <c r="MYD617" s="175"/>
      <c r="MYE617" s="175"/>
      <c r="MYF617" s="175"/>
      <c r="MYG617" s="175"/>
      <c r="MYH617" s="175"/>
      <c r="MYI617" s="175"/>
      <c r="MYJ617" s="175"/>
      <c r="MYK617" s="175"/>
      <c r="MYL617" s="175"/>
      <c r="MYM617" s="175"/>
      <c r="MYN617" s="175"/>
      <c r="MYO617" s="175"/>
      <c r="MYP617" s="175"/>
      <c r="MYQ617" s="175"/>
      <c r="MYR617" s="175"/>
      <c r="MYS617" s="175"/>
      <c r="MYT617" s="175"/>
      <c r="MYU617" s="175"/>
      <c r="MYV617" s="175"/>
      <c r="MYW617" s="175"/>
      <c r="MYX617" s="175"/>
      <c r="MYY617" s="175"/>
      <c r="MYZ617" s="175"/>
      <c r="MZA617" s="175"/>
      <c r="MZB617" s="175"/>
      <c r="MZC617" s="175"/>
      <c r="MZD617" s="175"/>
      <c r="MZE617" s="175"/>
      <c r="MZF617" s="175"/>
      <c r="MZG617" s="175"/>
      <c r="MZH617" s="175"/>
      <c r="MZI617" s="175"/>
      <c r="MZJ617" s="175"/>
      <c r="MZK617" s="175"/>
      <c r="MZL617" s="175"/>
      <c r="MZM617" s="175"/>
      <c r="MZN617" s="175"/>
      <c r="MZO617" s="175"/>
      <c r="MZP617" s="175"/>
      <c r="MZQ617" s="175"/>
      <c r="MZR617" s="175"/>
      <c r="MZS617" s="175"/>
      <c r="MZT617" s="175"/>
      <c r="MZU617" s="175"/>
      <c r="MZV617" s="175"/>
      <c r="MZW617" s="175"/>
      <c r="MZX617" s="175"/>
      <c r="MZY617" s="175"/>
      <c r="MZZ617" s="175"/>
      <c r="NAA617" s="175"/>
      <c r="NAB617" s="175"/>
      <c r="NAC617" s="175"/>
      <c r="NAD617" s="175"/>
      <c r="NAE617" s="175"/>
      <c r="NAF617" s="175"/>
      <c r="NAG617" s="175"/>
      <c r="NAH617" s="175"/>
      <c r="NAI617" s="175"/>
      <c r="NAJ617" s="175"/>
      <c r="NAK617" s="175"/>
      <c r="NAL617" s="175"/>
      <c r="NAM617" s="175"/>
      <c r="NAN617" s="175"/>
      <c r="NAO617" s="175"/>
      <c r="NAP617" s="175"/>
      <c r="NAQ617" s="175"/>
      <c r="NAR617" s="175"/>
      <c r="NAS617" s="175"/>
      <c r="NAT617" s="175"/>
      <c r="NAU617" s="175"/>
      <c r="NAV617" s="175"/>
      <c r="NAW617" s="175"/>
      <c r="NAX617" s="175"/>
      <c r="NAY617" s="175"/>
      <c r="NAZ617" s="175"/>
      <c r="NBA617" s="175"/>
      <c r="NBB617" s="175"/>
      <c r="NBC617" s="175"/>
      <c r="NBD617" s="175"/>
      <c r="NBE617" s="175"/>
      <c r="NBF617" s="175"/>
      <c r="NBG617" s="175"/>
      <c r="NBH617" s="175"/>
      <c r="NBI617" s="175"/>
      <c r="NBJ617" s="175"/>
      <c r="NBK617" s="175"/>
      <c r="NBL617" s="175"/>
      <c r="NBM617" s="175"/>
      <c r="NBN617" s="175"/>
      <c r="NBO617" s="175"/>
      <c r="NBP617" s="175"/>
      <c r="NBQ617" s="175"/>
      <c r="NBR617" s="175"/>
      <c r="NBS617" s="175"/>
      <c r="NBT617" s="175"/>
      <c r="NBU617" s="175"/>
      <c r="NBV617" s="175"/>
      <c r="NBW617" s="175"/>
      <c r="NBX617" s="175"/>
      <c r="NBY617" s="175"/>
      <c r="NBZ617" s="175"/>
      <c r="NCA617" s="175"/>
      <c r="NCB617" s="175"/>
      <c r="NCC617" s="175"/>
      <c r="NCD617" s="175"/>
      <c r="NCE617" s="175"/>
      <c r="NCF617" s="175"/>
      <c r="NCG617" s="175"/>
      <c r="NCH617" s="175"/>
      <c r="NCI617" s="175"/>
      <c r="NCJ617" s="175"/>
      <c r="NCK617" s="175"/>
      <c r="NCL617" s="175"/>
      <c r="NCM617" s="175"/>
      <c r="NCN617" s="175"/>
      <c r="NCO617" s="175"/>
      <c r="NCP617" s="175"/>
      <c r="NCQ617" s="175"/>
      <c r="NCR617" s="175"/>
      <c r="NCS617" s="175"/>
      <c r="NCT617" s="175"/>
      <c r="NCU617" s="175"/>
      <c r="NCV617" s="175"/>
      <c r="NCW617" s="175"/>
      <c r="NCX617" s="175"/>
      <c r="NCY617" s="175"/>
      <c r="NCZ617" s="175"/>
      <c r="NDA617" s="175"/>
      <c r="NDB617" s="175"/>
      <c r="NDC617" s="175"/>
      <c r="NDD617" s="175"/>
      <c r="NDE617" s="175"/>
      <c r="NDF617" s="175"/>
      <c r="NDG617" s="175"/>
      <c r="NDH617" s="175"/>
      <c r="NDI617" s="175"/>
      <c r="NDJ617" s="175"/>
      <c r="NDK617" s="175"/>
      <c r="NDL617" s="175"/>
      <c r="NDM617" s="175"/>
      <c r="NDN617" s="175"/>
      <c r="NDO617" s="175"/>
      <c r="NDP617" s="175"/>
      <c r="NDQ617" s="175"/>
      <c r="NDR617" s="175"/>
      <c r="NDS617" s="175"/>
      <c r="NDT617" s="175"/>
      <c r="NDU617" s="175"/>
      <c r="NDV617" s="175"/>
      <c r="NDW617" s="175"/>
      <c r="NDX617" s="175"/>
      <c r="NDY617" s="175"/>
      <c r="NDZ617" s="175"/>
      <c r="NEA617" s="175"/>
      <c r="NEB617" s="175"/>
      <c r="NEC617" s="175"/>
      <c r="NED617" s="175"/>
      <c r="NEE617" s="175"/>
      <c r="NEF617" s="175"/>
      <c r="NEG617" s="175"/>
      <c r="NEH617" s="175"/>
      <c r="NEI617" s="175"/>
      <c r="NEJ617" s="175"/>
      <c r="NEK617" s="175"/>
      <c r="NEL617" s="175"/>
      <c r="NEM617" s="175"/>
      <c r="NEN617" s="175"/>
      <c r="NEO617" s="175"/>
      <c r="NEP617" s="175"/>
      <c r="NEQ617" s="175"/>
      <c r="NER617" s="175"/>
      <c r="NES617" s="175"/>
      <c r="NET617" s="175"/>
      <c r="NEU617" s="175"/>
      <c r="NEV617" s="175"/>
      <c r="NEW617" s="175"/>
      <c r="NEX617" s="175"/>
      <c r="NEY617" s="175"/>
      <c r="NEZ617" s="175"/>
      <c r="NFA617" s="175"/>
      <c r="NFB617" s="175"/>
      <c r="NFC617" s="175"/>
      <c r="NFD617" s="175"/>
      <c r="NFE617" s="175"/>
      <c r="NFF617" s="175"/>
      <c r="NFG617" s="175"/>
      <c r="NFH617" s="175"/>
      <c r="NFI617" s="175"/>
      <c r="NFJ617" s="175"/>
      <c r="NFK617" s="175"/>
      <c r="NFL617" s="175"/>
      <c r="NFM617" s="175"/>
      <c r="NFN617" s="175"/>
      <c r="NFO617" s="175"/>
      <c r="NFP617" s="175"/>
      <c r="NFQ617" s="175"/>
      <c r="NFR617" s="175"/>
      <c r="NFS617" s="175"/>
      <c r="NFT617" s="175"/>
      <c r="NFU617" s="175"/>
      <c r="NFV617" s="175"/>
      <c r="NFW617" s="175"/>
      <c r="NFX617" s="175"/>
      <c r="NFY617" s="175"/>
      <c r="NFZ617" s="175"/>
      <c r="NGA617" s="175"/>
      <c r="NGB617" s="175"/>
      <c r="NGC617" s="175"/>
      <c r="NGD617" s="175"/>
      <c r="NGE617" s="175"/>
      <c r="NGF617" s="175"/>
      <c r="NGG617" s="175"/>
      <c r="NGH617" s="175"/>
      <c r="NGI617" s="175"/>
      <c r="NGJ617" s="175"/>
      <c r="NGK617" s="175"/>
      <c r="NGL617" s="175"/>
      <c r="NGM617" s="175"/>
      <c r="NGN617" s="175"/>
      <c r="NGO617" s="175"/>
      <c r="NGP617" s="175"/>
      <c r="NGQ617" s="175"/>
      <c r="NGR617" s="175"/>
      <c r="NGS617" s="175"/>
      <c r="NGT617" s="175"/>
      <c r="NGU617" s="175"/>
      <c r="NGV617" s="175"/>
      <c r="NGW617" s="175"/>
      <c r="NGX617" s="175"/>
      <c r="NGY617" s="175"/>
      <c r="NGZ617" s="175"/>
      <c r="NHA617" s="175"/>
      <c r="NHB617" s="175"/>
      <c r="NHC617" s="175"/>
      <c r="NHD617" s="175"/>
      <c r="NHE617" s="175"/>
      <c r="NHF617" s="175"/>
      <c r="NHG617" s="175"/>
      <c r="NHH617" s="175"/>
      <c r="NHI617" s="175"/>
      <c r="NHJ617" s="175"/>
      <c r="NHK617" s="175"/>
      <c r="NHL617" s="175"/>
      <c r="NHM617" s="175"/>
      <c r="NHN617" s="175"/>
      <c r="NHO617" s="175"/>
      <c r="NHP617" s="175"/>
      <c r="NHQ617" s="175"/>
      <c r="NHR617" s="175"/>
      <c r="NHS617" s="175"/>
      <c r="NHT617" s="175"/>
      <c r="NHU617" s="175"/>
      <c r="NHV617" s="175"/>
      <c r="NHW617" s="175"/>
      <c r="NHX617" s="175"/>
      <c r="NHY617" s="175"/>
      <c r="NHZ617" s="175"/>
      <c r="NIA617" s="175"/>
      <c r="NIB617" s="175"/>
      <c r="NIC617" s="175"/>
      <c r="NID617" s="175"/>
      <c r="NIE617" s="175"/>
      <c r="NIF617" s="175"/>
      <c r="NIG617" s="175"/>
      <c r="NIH617" s="175"/>
      <c r="NII617" s="175"/>
      <c r="NIJ617" s="175"/>
      <c r="NIK617" s="175"/>
      <c r="NIL617" s="175"/>
      <c r="NIM617" s="175"/>
      <c r="NIN617" s="175"/>
      <c r="NIO617" s="175"/>
      <c r="NIP617" s="175"/>
      <c r="NIQ617" s="175"/>
      <c r="NIR617" s="175"/>
      <c r="NIS617" s="175"/>
      <c r="NIT617" s="175"/>
      <c r="NIU617" s="175"/>
      <c r="NIV617" s="175"/>
      <c r="NIW617" s="175"/>
      <c r="NIX617" s="175"/>
      <c r="NIY617" s="175"/>
      <c r="NIZ617" s="175"/>
      <c r="NJA617" s="175"/>
      <c r="NJB617" s="175"/>
      <c r="NJC617" s="175"/>
      <c r="NJD617" s="175"/>
      <c r="NJE617" s="175"/>
      <c r="NJF617" s="175"/>
      <c r="NJG617" s="175"/>
      <c r="NJH617" s="175"/>
      <c r="NJI617" s="175"/>
      <c r="NJJ617" s="175"/>
      <c r="NJK617" s="175"/>
      <c r="NJL617" s="175"/>
      <c r="NJM617" s="175"/>
      <c r="NJN617" s="175"/>
      <c r="NJO617" s="175"/>
      <c r="NJP617" s="175"/>
      <c r="NJQ617" s="175"/>
      <c r="NJR617" s="175"/>
      <c r="NJS617" s="175"/>
      <c r="NJT617" s="175"/>
      <c r="NJU617" s="175"/>
      <c r="NJV617" s="175"/>
      <c r="NJW617" s="175"/>
      <c r="NJX617" s="175"/>
      <c r="NJY617" s="175"/>
      <c r="NJZ617" s="175"/>
      <c r="NKA617" s="175"/>
      <c r="NKB617" s="175"/>
      <c r="NKC617" s="175"/>
      <c r="NKD617" s="175"/>
      <c r="NKE617" s="175"/>
      <c r="NKF617" s="175"/>
      <c r="NKG617" s="175"/>
      <c r="NKH617" s="175"/>
      <c r="NKI617" s="175"/>
      <c r="NKJ617" s="175"/>
      <c r="NKK617" s="175"/>
      <c r="NKL617" s="175"/>
      <c r="NKM617" s="175"/>
      <c r="NKN617" s="175"/>
      <c r="NKO617" s="175"/>
      <c r="NKP617" s="175"/>
      <c r="NKQ617" s="175"/>
      <c r="NKR617" s="175"/>
      <c r="NKS617" s="175"/>
      <c r="NKT617" s="175"/>
      <c r="NKU617" s="175"/>
      <c r="NKV617" s="175"/>
      <c r="NKW617" s="175"/>
      <c r="NKX617" s="175"/>
      <c r="NKY617" s="175"/>
      <c r="NKZ617" s="175"/>
      <c r="NLA617" s="175"/>
      <c r="NLB617" s="175"/>
      <c r="NLC617" s="175"/>
      <c r="NLD617" s="175"/>
      <c r="NLE617" s="175"/>
      <c r="NLF617" s="175"/>
      <c r="NLG617" s="175"/>
      <c r="NLH617" s="175"/>
      <c r="NLI617" s="175"/>
      <c r="NLJ617" s="175"/>
      <c r="NLK617" s="175"/>
      <c r="NLL617" s="175"/>
      <c r="NLM617" s="175"/>
      <c r="NLN617" s="175"/>
      <c r="NLO617" s="175"/>
      <c r="NLP617" s="175"/>
      <c r="NLQ617" s="175"/>
      <c r="NLR617" s="175"/>
      <c r="NLS617" s="175"/>
      <c r="NLT617" s="175"/>
      <c r="NLU617" s="175"/>
      <c r="NLV617" s="175"/>
      <c r="NLW617" s="175"/>
      <c r="NLX617" s="175"/>
      <c r="NLY617" s="175"/>
      <c r="NLZ617" s="175"/>
      <c r="NMA617" s="175"/>
      <c r="NMB617" s="175"/>
      <c r="NMC617" s="175"/>
      <c r="NMD617" s="175"/>
      <c r="NME617" s="175"/>
      <c r="NMF617" s="175"/>
      <c r="NMG617" s="175"/>
      <c r="NMH617" s="175"/>
      <c r="NMI617" s="175"/>
      <c r="NMJ617" s="175"/>
      <c r="NMK617" s="175"/>
      <c r="NML617" s="175"/>
      <c r="NMM617" s="175"/>
      <c r="NMN617" s="175"/>
      <c r="NMO617" s="175"/>
      <c r="NMP617" s="175"/>
      <c r="NMQ617" s="175"/>
      <c r="NMR617" s="175"/>
      <c r="NMS617" s="175"/>
      <c r="NMT617" s="175"/>
      <c r="NMU617" s="175"/>
      <c r="NMV617" s="175"/>
      <c r="NMW617" s="175"/>
      <c r="NMX617" s="175"/>
      <c r="NMY617" s="175"/>
      <c r="NMZ617" s="175"/>
      <c r="NNA617" s="175"/>
      <c r="NNB617" s="175"/>
      <c r="NNC617" s="175"/>
      <c r="NND617" s="175"/>
      <c r="NNE617" s="175"/>
      <c r="NNF617" s="175"/>
      <c r="NNG617" s="175"/>
      <c r="NNH617" s="175"/>
      <c r="NNI617" s="175"/>
      <c r="NNJ617" s="175"/>
      <c r="NNK617" s="175"/>
      <c r="NNL617" s="175"/>
      <c r="NNM617" s="175"/>
      <c r="NNN617" s="175"/>
      <c r="NNO617" s="175"/>
      <c r="NNP617" s="175"/>
      <c r="NNQ617" s="175"/>
      <c r="NNR617" s="175"/>
      <c r="NNS617" s="175"/>
      <c r="NNT617" s="175"/>
      <c r="NNU617" s="175"/>
      <c r="NNV617" s="175"/>
      <c r="NNW617" s="175"/>
      <c r="NNX617" s="175"/>
      <c r="NNY617" s="175"/>
      <c r="NNZ617" s="175"/>
      <c r="NOA617" s="175"/>
      <c r="NOB617" s="175"/>
      <c r="NOC617" s="175"/>
      <c r="NOD617" s="175"/>
      <c r="NOE617" s="175"/>
      <c r="NOF617" s="175"/>
      <c r="NOG617" s="175"/>
      <c r="NOH617" s="175"/>
      <c r="NOI617" s="175"/>
      <c r="NOJ617" s="175"/>
      <c r="NOK617" s="175"/>
      <c r="NOL617" s="175"/>
      <c r="NOM617" s="175"/>
      <c r="NON617" s="175"/>
      <c r="NOO617" s="175"/>
      <c r="NOP617" s="175"/>
      <c r="NOQ617" s="175"/>
      <c r="NOR617" s="175"/>
      <c r="NOS617" s="175"/>
      <c r="NOT617" s="175"/>
      <c r="NOU617" s="175"/>
      <c r="NOV617" s="175"/>
      <c r="NOW617" s="175"/>
      <c r="NOX617" s="175"/>
      <c r="NOY617" s="175"/>
      <c r="NOZ617" s="175"/>
      <c r="NPA617" s="175"/>
      <c r="NPB617" s="175"/>
      <c r="NPC617" s="175"/>
      <c r="NPD617" s="175"/>
      <c r="NPE617" s="175"/>
      <c r="NPF617" s="175"/>
      <c r="NPG617" s="175"/>
      <c r="NPH617" s="175"/>
      <c r="NPI617" s="175"/>
      <c r="NPJ617" s="175"/>
      <c r="NPK617" s="175"/>
      <c r="NPL617" s="175"/>
      <c r="NPM617" s="175"/>
      <c r="NPN617" s="175"/>
      <c r="NPO617" s="175"/>
      <c r="NPP617" s="175"/>
      <c r="NPQ617" s="175"/>
      <c r="NPR617" s="175"/>
      <c r="NPS617" s="175"/>
      <c r="NPT617" s="175"/>
      <c r="NPU617" s="175"/>
      <c r="NPV617" s="175"/>
      <c r="NPW617" s="175"/>
      <c r="NPX617" s="175"/>
      <c r="NPY617" s="175"/>
      <c r="NPZ617" s="175"/>
      <c r="NQA617" s="175"/>
      <c r="NQB617" s="175"/>
      <c r="NQC617" s="175"/>
      <c r="NQD617" s="175"/>
      <c r="NQE617" s="175"/>
      <c r="NQF617" s="175"/>
      <c r="NQG617" s="175"/>
      <c r="NQH617" s="175"/>
      <c r="NQI617" s="175"/>
      <c r="NQJ617" s="175"/>
      <c r="NQK617" s="175"/>
      <c r="NQL617" s="175"/>
      <c r="NQM617" s="175"/>
      <c r="NQN617" s="175"/>
      <c r="NQO617" s="175"/>
      <c r="NQP617" s="175"/>
      <c r="NQQ617" s="175"/>
      <c r="NQR617" s="175"/>
      <c r="NQS617" s="175"/>
      <c r="NQT617" s="175"/>
      <c r="NQU617" s="175"/>
      <c r="NQV617" s="175"/>
      <c r="NQW617" s="175"/>
      <c r="NQX617" s="175"/>
      <c r="NQY617" s="175"/>
      <c r="NQZ617" s="175"/>
      <c r="NRA617" s="175"/>
      <c r="NRB617" s="175"/>
      <c r="NRC617" s="175"/>
      <c r="NRD617" s="175"/>
      <c r="NRE617" s="175"/>
      <c r="NRF617" s="175"/>
      <c r="NRG617" s="175"/>
      <c r="NRH617" s="175"/>
      <c r="NRI617" s="175"/>
      <c r="NRJ617" s="175"/>
      <c r="NRK617" s="175"/>
      <c r="NRL617" s="175"/>
      <c r="NRM617" s="175"/>
      <c r="NRN617" s="175"/>
      <c r="NRO617" s="175"/>
      <c r="NRP617" s="175"/>
      <c r="NRQ617" s="175"/>
      <c r="NRR617" s="175"/>
      <c r="NRS617" s="175"/>
      <c r="NRT617" s="175"/>
      <c r="NRU617" s="175"/>
      <c r="NRV617" s="175"/>
      <c r="NRW617" s="175"/>
      <c r="NRX617" s="175"/>
      <c r="NRY617" s="175"/>
      <c r="NRZ617" s="175"/>
      <c r="NSA617" s="175"/>
      <c r="NSB617" s="175"/>
      <c r="NSC617" s="175"/>
      <c r="NSD617" s="175"/>
      <c r="NSE617" s="175"/>
      <c r="NSF617" s="175"/>
      <c r="NSG617" s="175"/>
      <c r="NSH617" s="175"/>
      <c r="NSI617" s="175"/>
      <c r="NSJ617" s="175"/>
      <c r="NSK617" s="175"/>
      <c r="NSL617" s="175"/>
      <c r="NSM617" s="175"/>
      <c r="NSN617" s="175"/>
      <c r="NSO617" s="175"/>
      <c r="NSP617" s="175"/>
      <c r="NSQ617" s="175"/>
      <c r="NSR617" s="175"/>
      <c r="NSS617" s="175"/>
      <c r="NST617" s="175"/>
      <c r="NSU617" s="175"/>
      <c r="NSV617" s="175"/>
      <c r="NSW617" s="175"/>
      <c r="NSX617" s="175"/>
      <c r="NSY617" s="175"/>
      <c r="NSZ617" s="175"/>
      <c r="NTA617" s="175"/>
      <c r="NTB617" s="175"/>
      <c r="NTC617" s="175"/>
      <c r="NTD617" s="175"/>
      <c r="NTE617" s="175"/>
      <c r="NTF617" s="175"/>
      <c r="NTG617" s="175"/>
      <c r="NTH617" s="175"/>
      <c r="NTI617" s="175"/>
      <c r="NTJ617" s="175"/>
      <c r="NTK617" s="175"/>
      <c r="NTL617" s="175"/>
      <c r="NTM617" s="175"/>
      <c r="NTN617" s="175"/>
      <c r="NTO617" s="175"/>
      <c r="NTP617" s="175"/>
      <c r="NTQ617" s="175"/>
      <c r="NTR617" s="175"/>
      <c r="NTS617" s="175"/>
      <c r="NTT617" s="175"/>
      <c r="NTU617" s="175"/>
      <c r="NTV617" s="175"/>
      <c r="NTW617" s="175"/>
      <c r="NTX617" s="175"/>
      <c r="NTY617" s="175"/>
      <c r="NTZ617" s="175"/>
      <c r="NUA617" s="175"/>
      <c r="NUB617" s="175"/>
      <c r="NUC617" s="175"/>
      <c r="NUD617" s="175"/>
      <c r="NUE617" s="175"/>
      <c r="NUF617" s="175"/>
      <c r="NUG617" s="175"/>
      <c r="NUH617" s="175"/>
      <c r="NUI617" s="175"/>
      <c r="NUJ617" s="175"/>
      <c r="NUK617" s="175"/>
      <c r="NUL617" s="175"/>
      <c r="NUM617" s="175"/>
      <c r="NUN617" s="175"/>
      <c r="NUO617" s="175"/>
      <c r="NUP617" s="175"/>
      <c r="NUQ617" s="175"/>
      <c r="NUR617" s="175"/>
      <c r="NUS617" s="175"/>
      <c r="NUT617" s="175"/>
      <c r="NUU617" s="175"/>
      <c r="NUV617" s="175"/>
      <c r="NUW617" s="175"/>
      <c r="NUX617" s="175"/>
      <c r="NUY617" s="175"/>
      <c r="NUZ617" s="175"/>
      <c r="NVA617" s="175"/>
      <c r="NVB617" s="175"/>
      <c r="NVC617" s="175"/>
      <c r="NVD617" s="175"/>
      <c r="NVE617" s="175"/>
      <c r="NVF617" s="175"/>
      <c r="NVG617" s="175"/>
      <c r="NVH617" s="175"/>
      <c r="NVI617" s="175"/>
      <c r="NVJ617" s="175"/>
      <c r="NVK617" s="175"/>
      <c r="NVL617" s="175"/>
      <c r="NVM617" s="175"/>
      <c r="NVN617" s="175"/>
      <c r="NVO617" s="175"/>
      <c r="NVP617" s="175"/>
      <c r="NVQ617" s="175"/>
      <c r="NVR617" s="175"/>
      <c r="NVS617" s="175"/>
      <c r="NVT617" s="175"/>
      <c r="NVU617" s="175"/>
      <c r="NVV617" s="175"/>
      <c r="NVW617" s="175"/>
      <c r="NVX617" s="175"/>
      <c r="NVY617" s="175"/>
      <c r="NVZ617" s="175"/>
      <c r="NWA617" s="175"/>
      <c r="NWB617" s="175"/>
      <c r="NWC617" s="175"/>
      <c r="NWD617" s="175"/>
      <c r="NWE617" s="175"/>
      <c r="NWF617" s="175"/>
      <c r="NWG617" s="175"/>
      <c r="NWH617" s="175"/>
      <c r="NWI617" s="175"/>
      <c r="NWJ617" s="175"/>
      <c r="NWK617" s="175"/>
      <c r="NWL617" s="175"/>
      <c r="NWM617" s="175"/>
      <c r="NWN617" s="175"/>
      <c r="NWO617" s="175"/>
      <c r="NWP617" s="175"/>
      <c r="NWQ617" s="175"/>
      <c r="NWR617" s="175"/>
      <c r="NWS617" s="175"/>
      <c r="NWT617" s="175"/>
      <c r="NWU617" s="175"/>
      <c r="NWV617" s="175"/>
      <c r="NWW617" s="175"/>
      <c r="NWX617" s="175"/>
      <c r="NWY617" s="175"/>
      <c r="NWZ617" s="175"/>
      <c r="NXA617" s="175"/>
      <c r="NXB617" s="175"/>
      <c r="NXC617" s="175"/>
      <c r="NXD617" s="175"/>
      <c r="NXE617" s="175"/>
      <c r="NXF617" s="175"/>
      <c r="NXG617" s="175"/>
      <c r="NXH617" s="175"/>
      <c r="NXI617" s="175"/>
      <c r="NXJ617" s="175"/>
      <c r="NXK617" s="175"/>
      <c r="NXL617" s="175"/>
      <c r="NXM617" s="175"/>
      <c r="NXN617" s="175"/>
      <c r="NXO617" s="175"/>
      <c r="NXP617" s="175"/>
      <c r="NXQ617" s="175"/>
      <c r="NXR617" s="175"/>
      <c r="NXS617" s="175"/>
      <c r="NXT617" s="175"/>
      <c r="NXU617" s="175"/>
      <c r="NXV617" s="175"/>
      <c r="NXW617" s="175"/>
      <c r="NXX617" s="175"/>
      <c r="NXY617" s="175"/>
      <c r="NXZ617" s="175"/>
      <c r="NYA617" s="175"/>
      <c r="NYB617" s="175"/>
      <c r="NYC617" s="175"/>
      <c r="NYD617" s="175"/>
      <c r="NYE617" s="175"/>
      <c r="NYF617" s="175"/>
      <c r="NYG617" s="175"/>
      <c r="NYH617" s="175"/>
      <c r="NYI617" s="175"/>
      <c r="NYJ617" s="175"/>
      <c r="NYK617" s="175"/>
      <c r="NYL617" s="175"/>
      <c r="NYM617" s="175"/>
      <c r="NYN617" s="175"/>
      <c r="NYO617" s="175"/>
      <c r="NYP617" s="175"/>
      <c r="NYQ617" s="175"/>
      <c r="NYR617" s="175"/>
      <c r="NYS617" s="175"/>
      <c r="NYT617" s="175"/>
      <c r="NYU617" s="175"/>
      <c r="NYV617" s="175"/>
      <c r="NYW617" s="175"/>
      <c r="NYX617" s="175"/>
      <c r="NYY617" s="175"/>
      <c r="NYZ617" s="175"/>
      <c r="NZA617" s="175"/>
      <c r="NZB617" s="175"/>
      <c r="NZC617" s="175"/>
      <c r="NZD617" s="175"/>
      <c r="NZE617" s="175"/>
      <c r="NZF617" s="175"/>
      <c r="NZG617" s="175"/>
      <c r="NZH617" s="175"/>
      <c r="NZI617" s="175"/>
      <c r="NZJ617" s="175"/>
      <c r="NZK617" s="175"/>
      <c r="NZL617" s="175"/>
      <c r="NZM617" s="175"/>
      <c r="NZN617" s="175"/>
      <c r="NZO617" s="175"/>
      <c r="NZP617" s="175"/>
      <c r="NZQ617" s="175"/>
      <c r="NZR617" s="175"/>
      <c r="NZS617" s="175"/>
      <c r="NZT617" s="175"/>
      <c r="NZU617" s="175"/>
      <c r="NZV617" s="175"/>
      <c r="NZW617" s="175"/>
      <c r="NZX617" s="175"/>
      <c r="NZY617" s="175"/>
      <c r="NZZ617" s="175"/>
      <c r="OAA617" s="175"/>
      <c r="OAB617" s="175"/>
      <c r="OAC617" s="175"/>
      <c r="OAD617" s="175"/>
      <c r="OAE617" s="175"/>
      <c r="OAF617" s="175"/>
      <c r="OAG617" s="175"/>
      <c r="OAH617" s="175"/>
      <c r="OAI617" s="175"/>
      <c r="OAJ617" s="175"/>
      <c r="OAK617" s="175"/>
      <c r="OAL617" s="175"/>
      <c r="OAM617" s="175"/>
      <c r="OAN617" s="175"/>
      <c r="OAO617" s="175"/>
      <c r="OAP617" s="175"/>
      <c r="OAQ617" s="175"/>
      <c r="OAR617" s="175"/>
      <c r="OAS617" s="175"/>
      <c r="OAT617" s="175"/>
      <c r="OAU617" s="175"/>
      <c r="OAV617" s="175"/>
      <c r="OAW617" s="175"/>
      <c r="OAX617" s="175"/>
      <c r="OAY617" s="175"/>
      <c r="OAZ617" s="175"/>
      <c r="OBA617" s="175"/>
      <c r="OBB617" s="175"/>
      <c r="OBC617" s="175"/>
      <c r="OBD617" s="175"/>
      <c r="OBE617" s="175"/>
      <c r="OBF617" s="175"/>
      <c r="OBG617" s="175"/>
      <c r="OBH617" s="175"/>
      <c r="OBI617" s="175"/>
      <c r="OBJ617" s="175"/>
      <c r="OBK617" s="175"/>
      <c r="OBL617" s="175"/>
      <c r="OBM617" s="175"/>
      <c r="OBN617" s="175"/>
      <c r="OBO617" s="175"/>
      <c r="OBP617" s="175"/>
      <c r="OBQ617" s="175"/>
      <c r="OBR617" s="175"/>
      <c r="OBS617" s="175"/>
      <c r="OBT617" s="175"/>
      <c r="OBU617" s="175"/>
      <c r="OBV617" s="175"/>
      <c r="OBW617" s="175"/>
      <c r="OBX617" s="175"/>
      <c r="OBY617" s="175"/>
      <c r="OBZ617" s="175"/>
      <c r="OCA617" s="175"/>
      <c r="OCB617" s="175"/>
      <c r="OCC617" s="175"/>
      <c r="OCD617" s="175"/>
      <c r="OCE617" s="175"/>
      <c r="OCF617" s="175"/>
      <c r="OCG617" s="175"/>
      <c r="OCH617" s="175"/>
      <c r="OCI617" s="175"/>
      <c r="OCJ617" s="175"/>
      <c r="OCK617" s="175"/>
      <c r="OCL617" s="175"/>
      <c r="OCM617" s="175"/>
      <c r="OCN617" s="175"/>
      <c r="OCO617" s="175"/>
      <c r="OCP617" s="175"/>
      <c r="OCQ617" s="175"/>
      <c r="OCR617" s="175"/>
      <c r="OCS617" s="175"/>
      <c r="OCT617" s="175"/>
      <c r="OCU617" s="175"/>
      <c r="OCV617" s="175"/>
      <c r="OCW617" s="175"/>
      <c r="OCX617" s="175"/>
      <c r="OCY617" s="175"/>
      <c r="OCZ617" s="175"/>
      <c r="ODA617" s="175"/>
      <c r="ODB617" s="175"/>
      <c r="ODC617" s="175"/>
      <c r="ODD617" s="175"/>
      <c r="ODE617" s="175"/>
      <c r="ODF617" s="175"/>
      <c r="ODG617" s="175"/>
      <c r="ODH617" s="175"/>
      <c r="ODI617" s="175"/>
      <c r="ODJ617" s="175"/>
      <c r="ODK617" s="175"/>
      <c r="ODL617" s="175"/>
      <c r="ODM617" s="175"/>
      <c r="ODN617" s="175"/>
      <c r="ODO617" s="175"/>
      <c r="ODP617" s="175"/>
      <c r="ODQ617" s="175"/>
      <c r="ODR617" s="175"/>
      <c r="ODS617" s="175"/>
      <c r="ODT617" s="175"/>
      <c r="ODU617" s="175"/>
      <c r="ODV617" s="175"/>
      <c r="ODW617" s="175"/>
      <c r="ODX617" s="175"/>
      <c r="ODY617" s="175"/>
      <c r="ODZ617" s="175"/>
      <c r="OEA617" s="175"/>
      <c r="OEB617" s="175"/>
      <c r="OEC617" s="175"/>
      <c r="OED617" s="175"/>
      <c r="OEE617" s="175"/>
      <c r="OEF617" s="175"/>
      <c r="OEG617" s="175"/>
      <c r="OEH617" s="175"/>
      <c r="OEI617" s="175"/>
      <c r="OEJ617" s="175"/>
      <c r="OEK617" s="175"/>
      <c r="OEL617" s="175"/>
      <c r="OEM617" s="175"/>
      <c r="OEN617" s="175"/>
      <c r="OEO617" s="175"/>
      <c r="OEP617" s="175"/>
      <c r="OEQ617" s="175"/>
      <c r="OER617" s="175"/>
      <c r="OES617" s="175"/>
      <c r="OET617" s="175"/>
      <c r="OEU617" s="175"/>
      <c r="OEV617" s="175"/>
      <c r="OEW617" s="175"/>
      <c r="OEX617" s="175"/>
      <c r="OEY617" s="175"/>
      <c r="OEZ617" s="175"/>
      <c r="OFA617" s="175"/>
      <c r="OFB617" s="175"/>
      <c r="OFC617" s="175"/>
      <c r="OFD617" s="175"/>
      <c r="OFE617" s="175"/>
      <c r="OFF617" s="175"/>
      <c r="OFG617" s="175"/>
      <c r="OFH617" s="175"/>
      <c r="OFI617" s="175"/>
      <c r="OFJ617" s="175"/>
      <c r="OFK617" s="175"/>
      <c r="OFL617" s="175"/>
      <c r="OFM617" s="175"/>
      <c r="OFN617" s="175"/>
      <c r="OFO617" s="175"/>
      <c r="OFP617" s="175"/>
      <c r="OFQ617" s="175"/>
      <c r="OFR617" s="175"/>
      <c r="OFS617" s="175"/>
      <c r="OFT617" s="175"/>
      <c r="OFU617" s="175"/>
      <c r="OFV617" s="175"/>
      <c r="OFW617" s="175"/>
      <c r="OFX617" s="175"/>
      <c r="OFY617" s="175"/>
      <c r="OFZ617" s="175"/>
      <c r="OGA617" s="175"/>
      <c r="OGB617" s="175"/>
      <c r="OGC617" s="175"/>
      <c r="OGD617" s="175"/>
      <c r="OGE617" s="175"/>
      <c r="OGF617" s="175"/>
      <c r="OGG617" s="175"/>
      <c r="OGH617" s="175"/>
      <c r="OGI617" s="175"/>
      <c r="OGJ617" s="175"/>
      <c r="OGK617" s="175"/>
      <c r="OGL617" s="175"/>
      <c r="OGM617" s="175"/>
      <c r="OGN617" s="175"/>
      <c r="OGO617" s="175"/>
      <c r="OGP617" s="175"/>
      <c r="OGQ617" s="175"/>
      <c r="OGR617" s="175"/>
      <c r="OGS617" s="175"/>
      <c r="OGT617" s="175"/>
      <c r="OGU617" s="175"/>
      <c r="OGV617" s="175"/>
      <c r="OGW617" s="175"/>
      <c r="OGX617" s="175"/>
      <c r="OGY617" s="175"/>
      <c r="OGZ617" s="175"/>
      <c r="OHA617" s="175"/>
      <c r="OHB617" s="175"/>
      <c r="OHC617" s="175"/>
      <c r="OHD617" s="175"/>
      <c r="OHE617" s="175"/>
      <c r="OHF617" s="175"/>
      <c r="OHG617" s="175"/>
      <c r="OHH617" s="175"/>
      <c r="OHI617" s="175"/>
      <c r="OHJ617" s="175"/>
      <c r="OHK617" s="175"/>
      <c r="OHL617" s="175"/>
      <c r="OHM617" s="175"/>
      <c r="OHN617" s="175"/>
      <c r="OHO617" s="175"/>
      <c r="OHP617" s="175"/>
      <c r="OHQ617" s="175"/>
      <c r="OHR617" s="175"/>
      <c r="OHS617" s="175"/>
      <c r="OHT617" s="175"/>
      <c r="OHU617" s="175"/>
      <c r="OHV617" s="175"/>
      <c r="OHW617" s="175"/>
      <c r="OHX617" s="175"/>
      <c r="OHY617" s="175"/>
      <c r="OHZ617" s="175"/>
      <c r="OIA617" s="175"/>
      <c r="OIB617" s="175"/>
      <c r="OIC617" s="175"/>
      <c r="OID617" s="175"/>
      <c r="OIE617" s="175"/>
      <c r="OIF617" s="175"/>
      <c r="OIG617" s="175"/>
      <c r="OIH617" s="175"/>
      <c r="OII617" s="175"/>
      <c r="OIJ617" s="175"/>
      <c r="OIK617" s="175"/>
      <c r="OIL617" s="175"/>
      <c r="OIM617" s="175"/>
      <c r="OIN617" s="175"/>
      <c r="OIO617" s="175"/>
      <c r="OIP617" s="175"/>
      <c r="OIQ617" s="175"/>
      <c r="OIR617" s="175"/>
      <c r="OIS617" s="175"/>
      <c r="OIT617" s="175"/>
      <c r="OIU617" s="175"/>
      <c r="OIV617" s="175"/>
      <c r="OIW617" s="175"/>
      <c r="OIX617" s="175"/>
      <c r="OIY617" s="175"/>
      <c r="OIZ617" s="175"/>
      <c r="OJA617" s="175"/>
      <c r="OJB617" s="175"/>
      <c r="OJC617" s="175"/>
      <c r="OJD617" s="175"/>
      <c r="OJE617" s="175"/>
      <c r="OJF617" s="175"/>
      <c r="OJG617" s="175"/>
      <c r="OJH617" s="175"/>
      <c r="OJI617" s="175"/>
      <c r="OJJ617" s="175"/>
      <c r="OJK617" s="175"/>
      <c r="OJL617" s="175"/>
      <c r="OJM617" s="175"/>
      <c r="OJN617" s="175"/>
      <c r="OJO617" s="175"/>
      <c r="OJP617" s="175"/>
      <c r="OJQ617" s="175"/>
      <c r="OJR617" s="175"/>
      <c r="OJS617" s="175"/>
      <c r="OJT617" s="175"/>
      <c r="OJU617" s="175"/>
      <c r="OJV617" s="175"/>
      <c r="OJW617" s="175"/>
      <c r="OJX617" s="175"/>
      <c r="OJY617" s="175"/>
      <c r="OJZ617" s="175"/>
      <c r="OKA617" s="175"/>
      <c r="OKB617" s="175"/>
      <c r="OKC617" s="175"/>
      <c r="OKD617" s="175"/>
      <c r="OKE617" s="175"/>
      <c r="OKF617" s="175"/>
      <c r="OKG617" s="175"/>
      <c r="OKH617" s="175"/>
      <c r="OKI617" s="175"/>
      <c r="OKJ617" s="175"/>
      <c r="OKK617" s="175"/>
      <c r="OKL617" s="175"/>
      <c r="OKM617" s="175"/>
      <c r="OKN617" s="175"/>
      <c r="OKO617" s="175"/>
      <c r="OKP617" s="175"/>
      <c r="OKQ617" s="175"/>
      <c r="OKR617" s="175"/>
      <c r="OKS617" s="175"/>
      <c r="OKT617" s="175"/>
      <c r="OKU617" s="175"/>
      <c r="OKV617" s="175"/>
      <c r="OKW617" s="175"/>
      <c r="OKX617" s="175"/>
      <c r="OKY617" s="175"/>
      <c r="OKZ617" s="175"/>
      <c r="OLA617" s="175"/>
      <c r="OLB617" s="175"/>
      <c r="OLC617" s="175"/>
      <c r="OLD617" s="175"/>
      <c r="OLE617" s="175"/>
      <c r="OLF617" s="175"/>
      <c r="OLG617" s="175"/>
      <c r="OLH617" s="175"/>
      <c r="OLI617" s="175"/>
      <c r="OLJ617" s="175"/>
      <c r="OLK617" s="175"/>
      <c r="OLL617" s="175"/>
      <c r="OLM617" s="175"/>
      <c r="OLN617" s="175"/>
      <c r="OLO617" s="175"/>
      <c r="OLP617" s="175"/>
      <c r="OLQ617" s="175"/>
      <c r="OLR617" s="175"/>
      <c r="OLS617" s="175"/>
      <c r="OLT617" s="175"/>
      <c r="OLU617" s="175"/>
      <c r="OLV617" s="175"/>
      <c r="OLW617" s="175"/>
      <c r="OLX617" s="175"/>
      <c r="OLY617" s="175"/>
      <c r="OLZ617" s="175"/>
      <c r="OMA617" s="175"/>
      <c r="OMB617" s="175"/>
      <c r="OMC617" s="175"/>
      <c r="OMD617" s="175"/>
      <c r="OME617" s="175"/>
      <c r="OMF617" s="175"/>
      <c r="OMG617" s="175"/>
      <c r="OMH617" s="175"/>
      <c r="OMI617" s="175"/>
      <c r="OMJ617" s="175"/>
      <c r="OMK617" s="175"/>
      <c r="OML617" s="175"/>
      <c r="OMM617" s="175"/>
      <c r="OMN617" s="175"/>
      <c r="OMO617" s="175"/>
      <c r="OMP617" s="175"/>
      <c r="OMQ617" s="175"/>
      <c r="OMR617" s="175"/>
      <c r="OMS617" s="175"/>
      <c r="OMT617" s="175"/>
      <c r="OMU617" s="175"/>
      <c r="OMV617" s="175"/>
      <c r="OMW617" s="175"/>
      <c r="OMX617" s="175"/>
      <c r="OMY617" s="175"/>
      <c r="OMZ617" s="175"/>
      <c r="ONA617" s="175"/>
      <c r="ONB617" s="175"/>
      <c r="ONC617" s="175"/>
      <c r="OND617" s="175"/>
      <c r="ONE617" s="175"/>
      <c r="ONF617" s="175"/>
      <c r="ONG617" s="175"/>
      <c r="ONH617" s="175"/>
      <c r="ONI617" s="175"/>
      <c r="ONJ617" s="175"/>
      <c r="ONK617" s="175"/>
      <c r="ONL617" s="175"/>
      <c r="ONM617" s="175"/>
      <c r="ONN617" s="175"/>
      <c r="ONO617" s="175"/>
      <c r="ONP617" s="175"/>
      <c r="ONQ617" s="175"/>
      <c r="ONR617" s="175"/>
      <c r="ONS617" s="175"/>
      <c r="ONT617" s="175"/>
      <c r="ONU617" s="175"/>
      <c r="ONV617" s="175"/>
      <c r="ONW617" s="175"/>
      <c r="ONX617" s="175"/>
      <c r="ONY617" s="175"/>
      <c r="ONZ617" s="175"/>
      <c r="OOA617" s="175"/>
      <c r="OOB617" s="175"/>
      <c r="OOC617" s="175"/>
      <c r="OOD617" s="175"/>
      <c r="OOE617" s="175"/>
      <c r="OOF617" s="175"/>
      <c r="OOG617" s="175"/>
      <c r="OOH617" s="175"/>
      <c r="OOI617" s="175"/>
      <c r="OOJ617" s="175"/>
      <c r="OOK617" s="175"/>
      <c r="OOL617" s="175"/>
      <c r="OOM617" s="175"/>
      <c r="OON617" s="175"/>
      <c r="OOO617" s="175"/>
      <c r="OOP617" s="175"/>
      <c r="OOQ617" s="175"/>
      <c r="OOR617" s="175"/>
      <c r="OOS617" s="175"/>
      <c r="OOT617" s="175"/>
      <c r="OOU617" s="175"/>
      <c r="OOV617" s="175"/>
      <c r="OOW617" s="175"/>
      <c r="OOX617" s="175"/>
      <c r="OOY617" s="175"/>
      <c r="OOZ617" s="175"/>
      <c r="OPA617" s="175"/>
      <c r="OPB617" s="175"/>
      <c r="OPC617" s="175"/>
      <c r="OPD617" s="175"/>
      <c r="OPE617" s="175"/>
      <c r="OPF617" s="175"/>
      <c r="OPG617" s="175"/>
      <c r="OPH617" s="175"/>
      <c r="OPI617" s="175"/>
      <c r="OPJ617" s="175"/>
      <c r="OPK617" s="175"/>
      <c r="OPL617" s="175"/>
      <c r="OPM617" s="175"/>
      <c r="OPN617" s="175"/>
      <c r="OPO617" s="175"/>
      <c r="OPP617" s="175"/>
      <c r="OPQ617" s="175"/>
      <c r="OPR617" s="175"/>
      <c r="OPS617" s="175"/>
      <c r="OPT617" s="175"/>
      <c r="OPU617" s="175"/>
      <c r="OPV617" s="175"/>
      <c r="OPW617" s="175"/>
      <c r="OPX617" s="175"/>
      <c r="OPY617" s="175"/>
      <c r="OPZ617" s="175"/>
      <c r="OQA617" s="175"/>
      <c r="OQB617" s="175"/>
      <c r="OQC617" s="175"/>
      <c r="OQD617" s="175"/>
      <c r="OQE617" s="175"/>
      <c r="OQF617" s="175"/>
      <c r="OQG617" s="175"/>
      <c r="OQH617" s="175"/>
      <c r="OQI617" s="175"/>
      <c r="OQJ617" s="175"/>
      <c r="OQK617" s="175"/>
      <c r="OQL617" s="175"/>
      <c r="OQM617" s="175"/>
      <c r="OQN617" s="175"/>
      <c r="OQO617" s="175"/>
      <c r="OQP617" s="175"/>
      <c r="OQQ617" s="175"/>
      <c r="OQR617" s="175"/>
      <c r="OQS617" s="175"/>
      <c r="OQT617" s="175"/>
      <c r="OQU617" s="175"/>
      <c r="OQV617" s="175"/>
      <c r="OQW617" s="175"/>
      <c r="OQX617" s="175"/>
      <c r="OQY617" s="175"/>
      <c r="OQZ617" s="175"/>
      <c r="ORA617" s="175"/>
      <c r="ORB617" s="175"/>
      <c r="ORC617" s="175"/>
      <c r="ORD617" s="175"/>
      <c r="ORE617" s="175"/>
      <c r="ORF617" s="175"/>
      <c r="ORG617" s="175"/>
      <c r="ORH617" s="175"/>
      <c r="ORI617" s="175"/>
      <c r="ORJ617" s="175"/>
      <c r="ORK617" s="175"/>
      <c r="ORL617" s="175"/>
      <c r="ORM617" s="175"/>
      <c r="ORN617" s="175"/>
      <c r="ORO617" s="175"/>
      <c r="ORP617" s="175"/>
      <c r="ORQ617" s="175"/>
      <c r="ORR617" s="175"/>
      <c r="ORS617" s="175"/>
      <c r="ORT617" s="175"/>
      <c r="ORU617" s="175"/>
      <c r="ORV617" s="175"/>
      <c r="ORW617" s="175"/>
      <c r="ORX617" s="175"/>
      <c r="ORY617" s="175"/>
      <c r="ORZ617" s="175"/>
      <c r="OSA617" s="175"/>
      <c r="OSB617" s="175"/>
      <c r="OSC617" s="175"/>
      <c r="OSD617" s="175"/>
      <c r="OSE617" s="175"/>
      <c r="OSF617" s="175"/>
      <c r="OSG617" s="175"/>
      <c r="OSH617" s="175"/>
      <c r="OSI617" s="175"/>
      <c r="OSJ617" s="175"/>
      <c r="OSK617" s="175"/>
      <c r="OSL617" s="175"/>
      <c r="OSM617" s="175"/>
      <c r="OSN617" s="175"/>
      <c r="OSO617" s="175"/>
      <c r="OSP617" s="175"/>
      <c r="OSQ617" s="175"/>
      <c r="OSR617" s="175"/>
      <c r="OSS617" s="175"/>
      <c r="OST617" s="175"/>
      <c r="OSU617" s="175"/>
      <c r="OSV617" s="175"/>
      <c r="OSW617" s="175"/>
      <c r="OSX617" s="175"/>
      <c r="OSY617" s="175"/>
      <c r="OSZ617" s="175"/>
      <c r="OTA617" s="175"/>
      <c r="OTB617" s="175"/>
      <c r="OTC617" s="175"/>
      <c r="OTD617" s="175"/>
      <c r="OTE617" s="175"/>
      <c r="OTF617" s="175"/>
      <c r="OTG617" s="175"/>
      <c r="OTH617" s="175"/>
      <c r="OTI617" s="175"/>
      <c r="OTJ617" s="175"/>
      <c r="OTK617" s="175"/>
      <c r="OTL617" s="175"/>
      <c r="OTM617" s="175"/>
      <c r="OTN617" s="175"/>
      <c r="OTO617" s="175"/>
      <c r="OTP617" s="175"/>
      <c r="OTQ617" s="175"/>
      <c r="OTR617" s="175"/>
      <c r="OTS617" s="175"/>
      <c r="OTT617" s="175"/>
      <c r="OTU617" s="175"/>
      <c r="OTV617" s="175"/>
      <c r="OTW617" s="175"/>
      <c r="OTX617" s="175"/>
      <c r="OTY617" s="175"/>
      <c r="OTZ617" s="175"/>
      <c r="OUA617" s="175"/>
      <c r="OUB617" s="175"/>
      <c r="OUC617" s="175"/>
      <c r="OUD617" s="175"/>
      <c r="OUE617" s="175"/>
      <c r="OUF617" s="175"/>
      <c r="OUG617" s="175"/>
      <c r="OUH617" s="175"/>
      <c r="OUI617" s="175"/>
      <c r="OUJ617" s="175"/>
      <c r="OUK617" s="175"/>
      <c r="OUL617" s="175"/>
      <c r="OUM617" s="175"/>
      <c r="OUN617" s="175"/>
      <c r="OUO617" s="175"/>
      <c r="OUP617" s="175"/>
      <c r="OUQ617" s="175"/>
      <c r="OUR617" s="175"/>
      <c r="OUS617" s="175"/>
      <c r="OUT617" s="175"/>
      <c r="OUU617" s="175"/>
      <c r="OUV617" s="175"/>
      <c r="OUW617" s="175"/>
      <c r="OUX617" s="175"/>
      <c r="OUY617" s="175"/>
      <c r="OUZ617" s="175"/>
      <c r="OVA617" s="175"/>
      <c r="OVB617" s="175"/>
      <c r="OVC617" s="175"/>
      <c r="OVD617" s="175"/>
      <c r="OVE617" s="175"/>
      <c r="OVF617" s="175"/>
      <c r="OVG617" s="175"/>
      <c r="OVH617" s="175"/>
      <c r="OVI617" s="175"/>
      <c r="OVJ617" s="175"/>
      <c r="OVK617" s="175"/>
      <c r="OVL617" s="175"/>
      <c r="OVM617" s="175"/>
      <c r="OVN617" s="175"/>
      <c r="OVO617" s="175"/>
      <c r="OVP617" s="175"/>
      <c r="OVQ617" s="175"/>
      <c r="OVR617" s="175"/>
      <c r="OVS617" s="175"/>
      <c r="OVT617" s="175"/>
      <c r="OVU617" s="175"/>
      <c r="OVV617" s="175"/>
      <c r="OVW617" s="175"/>
      <c r="OVX617" s="175"/>
      <c r="OVY617" s="175"/>
      <c r="OVZ617" s="175"/>
      <c r="OWA617" s="175"/>
      <c r="OWB617" s="175"/>
      <c r="OWC617" s="175"/>
      <c r="OWD617" s="175"/>
      <c r="OWE617" s="175"/>
      <c r="OWF617" s="175"/>
      <c r="OWG617" s="175"/>
      <c r="OWH617" s="175"/>
      <c r="OWI617" s="175"/>
      <c r="OWJ617" s="175"/>
      <c r="OWK617" s="175"/>
      <c r="OWL617" s="175"/>
      <c r="OWM617" s="175"/>
      <c r="OWN617" s="175"/>
      <c r="OWO617" s="175"/>
      <c r="OWP617" s="175"/>
      <c r="OWQ617" s="175"/>
      <c r="OWR617" s="175"/>
      <c r="OWS617" s="175"/>
      <c r="OWT617" s="175"/>
      <c r="OWU617" s="175"/>
      <c r="OWV617" s="175"/>
      <c r="OWW617" s="175"/>
      <c r="OWX617" s="175"/>
      <c r="OWY617" s="175"/>
      <c r="OWZ617" s="175"/>
      <c r="OXA617" s="175"/>
      <c r="OXB617" s="175"/>
      <c r="OXC617" s="175"/>
      <c r="OXD617" s="175"/>
      <c r="OXE617" s="175"/>
      <c r="OXF617" s="175"/>
      <c r="OXG617" s="175"/>
      <c r="OXH617" s="175"/>
      <c r="OXI617" s="175"/>
      <c r="OXJ617" s="175"/>
      <c r="OXK617" s="175"/>
      <c r="OXL617" s="175"/>
      <c r="OXM617" s="175"/>
      <c r="OXN617" s="175"/>
      <c r="OXO617" s="175"/>
      <c r="OXP617" s="175"/>
      <c r="OXQ617" s="175"/>
      <c r="OXR617" s="175"/>
      <c r="OXS617" s="175"/>
      <c r="OXT617" s="175"/>
      <c r="OXU617" s="175"/>
      <c r="OXV617" s="175"/>
      <c r="OXW617" s="175"/>
      <c r="OXX617" s="175"/>
      <c r="OXY617" s="175"/>
      <c r="OXZ617" s="175"/>
      <c r="OYA617" s="175"/>
      <c r="OYB617" s="175"/>
      <c r="OYC617" s="175"/>
      <c r="OYD617" s="175"/>
      <c r="OYE617" s="175"/>
      <c r="OYF617" s="175"/>
      <c r="OYG617" s="175"/>
      <c r="OYH617" s="175"/>
      <c r="OYI617" s="175"/>
      <c r="OYJ617" s="175"/>
      <c r="OYK617" s="175"/>
      <c r="OYL617" s="175"/>
      <c r="OYM617" s="175"/>
      <c r="OYN617" s="175"/>
      <c r="OYO617" s="175"/>
      <c r="OYP617" s="175"/>
      <c r="OYQ617" s="175"/>
      <c r="OYR617" s="175"/>
      <c r="OYS617" s="175"/>
      <c r="OYT617" s="175"/>
      <c r="OYU617" s="175"/>
      <c r="OYV617" s="175"/>
      <c r="OYW617" s="175"/>
      <c r="OYX617" s="175"/>
      <c r="OYY617" s="175"/>
      <c r="OYZ617" s="175"/>
      <c r="OZA617" s="175"/>
      <c r="OZB617" s="175"/>
      <c r="OZC617" s="175"/>
      <c r="OZD617" s="175"/>
      <c r="OZE617" s="175"/>
      <c r="OZF617" s="175"/>
      <c r="OZG617" s="175"/>
      <c r="OZH617" s="175"/>
      <c r="OZI617" s="175"/>
      <c r="OZJ617" s="175"/>
      <c r="OZK617" s="175"/>
      <c r="OZL617" s="175"/>
      <c r="OZM617" s="175"/>
      <c r="OZN617" s="175"/>
      <c r="OZO617" s="175"/>
      <c r="OZP617" s="175"/>
      <c r="OZQ617" s="175"/>
      <c r="OZR617" s="175"/>
      <c r="OZS617" s="175"/>
      <c r="OZT617" s="175"/>
      <c r="OZU617" s="175"/>
      <c r="OZV617" s="175"/>
      <c r="OZW617" s="175"/>
      <c r="OZX617" s="175"/>
      <c r="OZY617" s="175"/>
      <c r="OZZ617" s="175"/>
      <c r="PAA617" s="175"/>
      <c r="PAB617" s="175"/>
      <c r="PAC617" s="175"/>
      <c r="PAD617" s="175"/>
      <c r="PAE617" s="175"/>
      <c r="PAF617" s="175"/>
      <c r="PAG617" s="175"/>
      <c r="PAH617" s="175"/>
      <c r="PAI617" s="175"/>
      <c r="PAJ617" s="175"/>
      <c r="PAK617" s="175"/>
      <c r="PAL617" s="175"/>
      <c r="PAM617" s="175"/>
      <c r="PAN617" s="175"/>
      <c r="PAO617" s="175"/>
      <c r="PAP617" s="175"/>
      <c r="PAQ617" s="175"/>
      <c r="PAR617" s="175"/>
      <c r="PAS617" s="175"/>
      <c r="PAT617" s="175"/>
      <c r="PAU617" s="175"/>
      <c r="PAV617" s="175"/>
      <c r="PAW617" s="175"/>
      <c r="PAX617" s="175"/>
      <c r="PAY617" s="175"/>
      <c r="PAZ617" s="175"/>
      <c r="PBA617" s="175"/>
      <c r="PBB617" s="175"/>
      <c r="PBC617" s="175"/>
      <c r="PBD617" s="175"/>
      <c r="PBE617" s="175"/>
      <c r="PBF617" s="175"/>
      <c r="PBG617" s="175"/>
      <c r="PBH617" s="175"/>
      <c r="PBI617" s="175"/>
      <c r="PBJ617" s="175"/>
      <c r="PBK617" s="175"/>
      <c r="PBL617" s="175"/>
      <c r="PBM617" s="175"/>
      <c r="PBN617" s="175"/>
      <c r="PBO617" s="175"/>
      <c r="PBP617" s="175"/>
      <c r="PBQ617" s="175"/>
      <c r="PBR617" s="175"/>
      <c r="PBS617" s="175"/>
      <c r="PBT617" s="175"/>
      <c r="PBU617" s="175"/>
      <c r="PBV617" s="175"/>
      <c r="PBW617" s="175"/>
      <c r="PBX617" s="175"/>
      <c r="PBY617" s="175"/>
      <c r="PBZ617" s="175"/>
      <c r="PCA617" s="175"/>
      <c r="PCB617" s="175"/>
      <c r="PCC617" s="175"/>
      <c r="PCD617" s="175"/>
      <c r="PCE617" s="175"/>
      <c r="PCF617" s="175"/>
      <c r="PCG617" s="175"/>
      <c r="PCH617" s="175"/>
      <c r="PCI617" s="175"/>
      <c r="PCJ617" s="175"/>
      <c r="PCK617" s="175"/>
      <c r="PCL617" s="175"/>
      <c r="PCM617" s="175"/>
      <c r="PCN617" s="175"/>
      <c r="PCO617" s="175"/>
      <c r="PCP617" s="175"/>
      <c r="PCQ617" s="175"/>
      <c r="PCR617" s="175"/>
      <c r="PCS617" s="175"/>
      <c r="PCT617" s="175"/>
      <c r="PCU617" s="175"/>
      <c r="PCV617" s="175"/>
      <c r="PCW617" s="175"/>
      <c r="PCX617" s="175"/>
      <c r="PCY617" s="175"/>
      <c r="PCZ617" s="175"/>
      <c r="PDA617" s="175"/>
      <c r="PDB617" s="175"/>
      <c r="PDC617" s="175"/>
      <c r="PDD617" s="175"/>
      <c r="PDE617" s="175"/>
      <c r="PDF617" s="175"/>
      <c r="PDG617" s="175"/>
      <c r="PDH617" s="175"/>
      <c r="PDI617" s="175"/>
      <c r="PDJ617" s="175"/>
      <c r="PDK617" s="175"/>
      <c r="PDL617" s="175"/>
      <c r="PDM617" s="175"/>
      <c r="PDN617" s="175"/>
      <c r="PDO617" s="175"/>
      <c r="PDP617" s="175"/>
      <c r="PDQ617" s="175"/>
      <c r="PDR617" s="175"/>
      <c r="PDS617" s="175"/>
      <c r="PDT617" s="175"/>
      <c r="PDU617" s="175"/>
      <c r="PDV617" s="175"/>
      <c r="PDW617" s="175"/>
      <c r="PDX617" s="175"/>
      <c r="PDY617" s="175"/>
      <c r="PDZ617" s="175"/>
      <c r="PEA617" s="175"/>
      <c r="PEB617" s="175"/>
      <c r="PEC617" s="175"/>
      <c r="PED617" s="175"/>
      <c r="PEE617" s="175"/>
      <c r="PEF617" s="175"/>
      <c r="PEG617" s="175"/>
      <c r="PEH617" s="175"/>
      <c r="PEI617" s="175"/>
      <c r="PEJ617" s="175"/>
      <c r="PEK617" s="175"/>
      <c r="PEL617" s="175"/>
      <c r="PEM617" s="175"/>
      <c r="PEN617" s="175"/>
      <c r="PEO617" s="175"/>
      <c r="PEP617" s="175"/>
      <c r="PEQ617" s="175"/>
      <c r="PER617" s="175"/>
      <c r="PES617" s="175"/>
      <c r="PET617" s="175"/>
      <c r="PEU617" s="175"/>
      <c r="PEV617" s="175"/>
      <c r="PEW617" s="175"/>
      <c r="PEX617" s="175"/>
      <c r="PEY617" s="175"/>
      <c r="PEZ617" s="175"/>
      <c r="PFA617" s="175"/>
      <c r="PFB617" s="175"/>
      <c r="PFC617" s="175"/>
      <c r="PFD617" s="175"/>
      <c r="PFE617" s="175"/>
      <c r="PFF617" s="175"/>
      <c r="PFG617" s="175"/>
      <c r="PFH617" s="175"/>
      <c r="PFI617" s="175"/>
      <c r="PFJ617" s="175"/>
      <c r="PFK617" s="175"/>
      <c r="PFL617" s="175"/>
      <c r="PFM617" s="175"/>
      <c r="PFN617" s="175"/>
      <c r="PFO617" s="175"/>
      <c r="PFP617" s="175"/>
      <c r="PFQ617" s="175"/>
      <c r="PFR617" s="175"/>
      <c r="PFS617" s="175"/>
      <c r="PFT617" s="175"/>
      <c r="PFU617" s="175"/>
      <c r="PFV617" s="175"/>
      <c r="PFW617" s="175"/>
      <c r="PFX617" s="175"/>
      <c r="PFY617" s="175"/>
      <c r="PFZ617" s="175"/>
      <c r="PGA617" s="175"/>
      <c r="PGB617" s="175"/>
      <c r="PGC617" s="175"/>
      <c r="PGD617" s="175"/>
      <c r="PGE617" s="175"/>
      <c r="PGF617" s="175"/>
      <c r="PGG617" s="175"/>
      <c r="PGH617" s="175"/>
      <c r="PGI617" s="175"/>
      <c r="PGJ617" s="175"/>
      <c r="PGK617" s="175"/>
      <c r="PGL617" s="175"/>
      <c r="PGM617" s="175"/>
      <c r="PGN617" s="175"/>
      <c r="PGO617" s="175"/>
      <c r="PGP617" s="175"/>
      <c r="PGQ617" s="175"/>
      <c r="PGR617" s="175"/>
      <c r="PGS617" s="175"/>
      <c r="PGT617" s="175"/>
      <c r="PGU617" s="175"/>
      <c r="PGV617" s="175"/>
      <c r="PGW617" s="175"/>
      <c r="PGX617" s="175"/>
      <c r="PGY617" s="175"/>
      <c r="PGZ617" s="175"/>
      <c r="PHA617" s="175"/>
      <c r="PHB617" s="175"/>
      <c r="PHC617" s="175"/>
      <c r="PHD617" s="175"/>
      <c r="PHE617" s="175"/>
      <c r="PHF617" s="175"/>
      <c r="PHG617" s="175"/>
      <c r="PHH617" s="175"/>
      <c r="PHI617" s="175"/>
      <c r="PHJ617" s="175"/>
      <c r="PHK617" s="175"/>
      <c r="PHL617" s="175"/>
      <c r="PHM617" s="175"/>
      <c r="PHN617" s="175"/>
      <c r="PHO617" s="175"/>
      <c r="PHP617" s="175"/>
      <c r="PHQ617" s="175"/>
      <c r="PHR617" s="175"/>
      <c r="PHS617" s="175"/>
      <c r="PHT617" s="175"/>
      <c r="PHU617" s="175"/>
      <c r="PHV617" s="175"/>
      <c r="PHW617" s="175"/>
      <c r="PHX617" s="175"/>
      <c r="PHY617" s="175"/>
      <c r="PHZ617" s="175"/>
      <c r="PIA617" s="175"/>
      <c r="PIB617" s="175"/>
      <c r="PIC617" s="175"/>
      <c r="PID617" s="175"/>
      <c r="PIE617" s="175"/>
      <c r="PIF617" s="175"/>
      <c r="PIG617" s="175"/>
      <c r="PIH617" s="175"/>
      <c r="PII617" s="175"/>
      <c r="PIJ617" s="175"/>
      <c r="PIK617" s="175"/>
      <c r="PIL617" s="175"/>
      <c r="PIM617" s="175"/>
      <c r="PIN617" s="175"/>
      <c r="PIO617" s="175"/>
      <c r="PIP617" s="175"/>
      <c r="PIQ617" s="175"/>
      <c r="PIR617" s="175"/>
      <c r="PIS617" s="175"/>
      <c r="PIT617" s="175"/>
      <c r="PIU617" s="175"/>
      <c r="PIV617" s="175"/>
      <c r="PIW617" s="175"/>
      <c r="PIX617" s="175"/>
      <c r="PIY617" s="175"/>
      <c r="PIZ617" s="175"/>
      <c r="PJA617" s="175"/>
      <c r="PJB617" s="175"/>
      <c r="PJC617" s="175"/>
      <c r="PJD617" s="175"/>
      <c r="PJE617" s="175"/>
      <c r="PJF617" s="175"/>
      <c r="PJG617" s="175"/>
      <c r="PJH617" s="175"/>
      <c r="PJI617" s="175"/>
      <c r="PJJ617" s="175"/>
      <c r="PJK617" s="175"/>
      <c r="PJL617" s="175"/>
      <c r="PJM617" s="175"/>
      <c r="PJN617" s="175"/>
      <c r="PJO617" s="175"/>
      <c r="PJP617" s="175"/>
      <c r="PJQ617" s="175"/>
      <c r="PJR617" s="175"/>
      <c r="PJS617" s="175"/>
      <c r="PJT617" s="175"/>
      <c r="PJU617" s="175"/>
      <c r="PJV617" s="175"/>
      <c r="PJW617" s="175"/>
      <c r="PJX617" s="175"/>
      <c r="PJY617" s="175"/>
      <c r="PJZ617" s="175"/>
      <c r="PKA617" s="175"/>
      <c r="PKB617" s="175"/>
      <c r="PKC617" s="175"/>
      <c r="PKD617" s="175"/>
      <c r="PKE617" s="175"/>
      <c r="PKF617" s="175"/>
      <c r="PKG617" s="175"/>
      <c r="PKH617" s="175"/>
      <c r="PKI617" s="175"/>
      <c r="PKJ617" s="175"/>
      <c r="PKK617" s="175"/>
      <c r="PKL617" s="175"/>
      <c r="PKM617" s="175"/>
      <c r="PKN617" s="175"/>
      <c r="PKO617" s="175"/>
      <c r="PKP617" s="175"/>
      <c r="PKQ617" s="175"/>
      <c r="PKR617" s="175"/>
      <c r="PKS617" s="175"/>
      <c r="PKT617" s="175"/>
      <c r="PKU617" s="175"/>
      <c r="PKV617" s="175"/>
      <c r="PKW617" s="175"/>
      <c r="PKX617" s="175"/>
      <c r="PKY617" s="175"/>
      <c r="PKZ617" s="175"/>
      <c r="PLA617" s="175"/>
      <c r="PLB617" s="175"/>
      <c r="PLC617" s="175"/>
      <c r="PLD617" s="175"/>
      <c r="PLE617" s="175"/>
      <c r="PLF617" s="175"/>
      <c r="PLG617" s="175"/>
      <c r="PLH617" s="175"/>
      <c r="PLI617" s="175"/>
      <c r="PLJ617" s="175"/>
      <c r="PLK617" s="175"/>
      <c r="PLL617" s="175"/>
      <c r="PLM617" s="175"/>
      <c r="PLN617" s="175"/>
      <c r="PLO617" s="175"/>
      <c r="PLP617" s="175"/>
      <c r="PLQ617" s="175"/>
      <c r="PLR617" s="175"/>
      <c r="PLS617" s="175"/>
      <c r="PLT617" s="175"/>
      <c r="PLU617" s="175"/>
      <c r="PLV617" s="175"/>
      <c r="PLW617" s="175"/>
      <c r="PLX617" s="175"/>
      <c r="PLY617" s="175"/>
      <c r="PLZ617" s="175"/>
      <c r="PMA617" s="175"/>
      <c r="PMB617" s="175"/>
      <c r="PMC617" s="175"/>
      <c r="PMD617" s="175"/>
      <c r="PME617" s="175"/>
      <c r="PMF617" s="175"/>
      <c r="PMG617" s="175"/>
      <c r="PMH617" s="175"/>
      <c r="PMI617" s="175"/>
      <c r="PMJ617" s="175"/>
      <c r="PMK617" s="175"/>
      <c r="PML617" s="175"/>
      <c r="PMM617" s="175"/>
      <c r="PMN617" s="175"/>
      <c r="PMO617" s="175"/>
      <c r="PMP617" s="175"/>
      <c r="PMQ617" s="175"/>
      <c r="PMR617" s="175"/>
      <c r="PMS617" s="175"/>
      <c r="PMT617" s="175"/>
      <c r="PMU617" s="175"/>
      <c r="PMV617" s="175"/>
      <c r="PMW617" s="175"/>
      <c r="PMX617" s="175"/>
      <c r="PMY617" s="175"/>
      <c r="PMZ617" s="175"/>
      <c r="PNA617" s="175"/>
      <c r="PNB617" s="175"/>
      <c r="PNC617" s="175"/>
      <c r="PND617" s="175"/>
      <c r="PNE617" s="175"/>
      <c r="PNF617" s="175"/>
      <c r="PNG617" s="175"/>
      <c r="PNH617" s="175"/>
      <c r="PNI617" s="175"/>
      <c r="PNJ617" s="175"/>
      <c r="PNK617" s="175"/>
      <c r="PNL617" s="175"/>
      <c r="PNM617" s="175"/>
      <c r="PNN617" s="175"/>
      <c r="PNO617" s="175"/>
      <c r="PNP617" s="175"/>
      <c r="PNQ617" s="175"/>
      <c r="PNR617" s="175"/>
      <c r="PNS617" s="175"/>
      <c r="PNT617" s="175"/>
      <c r="PNU617" s="175"/>
      <c r="PNV617" s="175"/>
      <c r="PNW617" s="175"/>
      <c r="PNX617" s="175"/>
      <c r="PNY617" s="175"/>
      <c r="PNZ617" s="175"/>
      <c r="POA617" s="175"/>
      <c r="POB617" s="175"/>
      <c r="POC617" s="175"/>
      <c r="POD617" s="175"/>
      <c r="POE617" s="175"/>
      <c r="POF617" s="175"/>
      <c r="POG617" s="175"/>
      <c r="POH617" s="175"/>
      <c r="POI617" s="175"/>
      <c r="POJ617" s="175"/>
      <c r="POK617" s="175"/>
      <c r="POL617" s="175"/>
      <c r="POM617" s="175"/>
      <c r="PON617" s="175"/>
      <c r="POO617" s="175"/>
      <c r="POP617" s="175"/>
      <c r="POQ617" s="175"/>
      <c r="POR617" s="175"/>
      <c r="POS617" s="175"/>
      <c r="POT617" s="175"/>
      <c r="POU617" s="175"/>
      <c r="POV617" s="175"/>
      <c r="POW617" s="175"/>
      <c r="POX617" s="175"/>
      <c r="POY617" s="175"/>
      <c r="POZ617" s="175"/>
      <c r="PPA617" s="175"/>
      <c r="PPB617" s="175"/>
      <c r="PPC617" s="175"/>
      <c r="PPD617" s="175"/>
      <c r="PPE617" s="175"/>
      <c r="PPF617" s="175"/>
      <c r="PPG617" s="175"/>
      <c r="PPH617" s="175"/>
      <c r="PPI617" s="175"/>
      <c r="PPJ617" s="175"/>
      <c r="PPK617" s="175"/>
      <c r="PPL617" s="175"/>
      <c r="PPM617" s="175"/>
      <c r="PPN617" s="175"/>
      <c r="PPO617" s="175"/>
      <c r="PPP617" s="175"/>
      <c r="PPQ617" s="175"/>
      <c r="PPR617" s="175"/>
      <c r="PPS617" s="175"/>
      <c r="PPT617" s="175"/>
      <c r="PPU617" s="175"/>
      <c r="PPV617" s="175"/>
      <c r="PPW617" s="175"/>
      <c r="PPX617" s="175"/>
      <c r="PPY617" s="175"/>
      <c r="PPZ617" s="175"/>
      <c r="PQA617" s="175"/>
      <c r="PQB617" s="175"/>
      <c r="PQC617" s="175"/>
      <c r="PQD617" s="175"/>
      <c r="PQE617" s="175"/>
      <c r="PQF617" s="175"/>
      <c r="PQG617" s="175"/>
      <c r="PQH617" s="175"/>
      <c r="PQI617" s="175"/>
      <c r="PQJ617" s="175"/>
      <c r="PQK617" s="175"/>
      <c r="PQL617" s="175"/>
      <c r="PQM617" s="175"/>
      <c r="PQN617" s="175"/>
      <c r="PQO617" s="175"/>
      <c r="PQP617" s="175"/>
      <c r="PQQ617" s="175"/>
      <c r="PQR617" s="175"/>
      <c r="PQS617" s="175"/>
      <c r="PQT617" s="175"/>
      <c r="PQU617" s="175"/>
      <c r="PQV617" s="175"/>
      <c r="PQW617" s="175"/>
      <c r="PQX617" s="175"/>
      <c r="PQY617" s="175"/>
      <c r="PQZ617" s="175"/>
      <c r="PRA617" s="175"/>
      <c r="PRB617" s="175"/>
      <c r="PRC617" s="175"/>
      <c r="PRD617" s="175"/>
      <c r="PRE617" s="175"/>
      <c r="PRF617" s="175"/>
      <c r="PRG617" s="175"/>
      <c r="PRH617" s="175"/>
      <c r="PRI617" s="175"/>
      <c r="PRJ617" s="175"/>
      <c r="PRK617" s="175"/>
      <c r="PRL617" s="175"/>
      <c r="PRM617" s="175"/>
      <c r="PRN617" s="175"/>
      <c r="PRO617" s="175"/>
      <c r="PRP617" s="175"/>
      <c r="PRQ617" s="175"/>
      <c r="PRR617" s="175"/>
      <c r="PRS617" s="175"/>
      <c r="PRT617" s="175"/>
      <c r="PRU617" s="175"/>
      <c r="PRV617" s="175"/>
      <c r="PRW617" s="175"/>
      <c r="PRX617" s="175"/>
      <c r="PRY617" s="175"/>
      <c r="PRZ617" s="175"/>
      <c r="PSA617" s="175"/>
      <c r="PSB617" s="175"/>
      <c r="PSC617" s="175"/>
      <c r="PSD617" s="175"/>
      <c r="PSE617" s="175"/>
      <c r="PSF617" s="175"/>
      <c r="PSG617" s="175"/>
      <c r="PSH617" s="175"/>
      <c r="PSI617" s="175"/>
      <c r="PSJ617" s="175"/>
      <c r="PSK617" s="175"/>
      <c r="PSL617" s="175"/>
      <c r="PSM617" s="175"/>
      <c r="PSN617" s="175"/>
      <c r="PSO617" s="175"/>
      <c r="PSP617" s="175"/>
      <c r="PSQ617" s="175"/>
      <c r="PSR617" s="175"/>
      <c r="PSS617" s="175"/>
      <c r="PST617" s="175"/>
      <c r="PSU617" s="175"/>
      <c r="PSV617" s="175"/>
      <c r="PSW617" s="175"/>
      <c r="PSX617" s="175"/>
      <c r="PSY617" s="175"/>
      <c r="PSZ617" s="175"/>
      <c r="PTA617" s="175"/>
      <c r="PTB617" s="175"/>
      <c r="PTC617" s="175"/>
      <c r="PTD617" s="175"/>
      <c r="PTE617" s="175"/>
      <c r="PTF617" s="175"/>
      <c r="PTG617" s="175"/>
      <c r="PTH617" s="175"/>
      <c r="PTI617" s="175"/>
      <c r="PTJ617" s="175"/>
      <c r="PTK617" s="175"/>
      <c r="PTL617" s="175"/>
      <c r="PTM617" s="175"/>
      <c r="PTN617" s="175"/>
      <c r="PTO617" s="175"/>
      <c r="PTP617" s="175"/>
      <c r="PTQ617" s="175"/>
      <c r="PTR617" s="175"/>
      <c r="PTS617" s="175"/>
      <c r="PTT617" s="175"/>
      <c r="PTU617" s="175"/>
      <c r="PTV617" s="175"/>
      <c r="PTW617" s="175"/>
      <c r="PTX617" s="175"/>
      <c r="PTY617" s="175"/>
      <c r="PTZ617" s="175"/>
      <c r="PUA617" s="175"/>
      <c r="PUB617" s="175"/>
      <c r="PUC617" s="175"/>
      <c r="PUD617" s="175"/>
      <c r="PUE617" s="175"/>
      <c r="PUF617" s="175"/>
      <c r="PUG617" s="175"/>
      <c r="PUH617" s="175"/>
      <c r="PUI617" s="175"/>
      <c r="PUJ617" s="175"/>
      <c r="PUK617" s="175"/>
      <c r="PUL617" s="175"/>
      <c r="PUM617" s="175"/>
      <c r="PUN617" s="175"/>
      <c r="PUO617" s="175"/>
      <c r="PUP617" s="175"/>
      <c r="PUQ617" s="175"/>
      <c r="PUR617" s="175"/>
      <c r="PUS617" s="175"/>
      <c r="PUT617" s="175"/>
      <c r="PUU617" s="175"/>
      <c r="PUV617" s="175"/>
      <c r="PUW617" s="175"/>
      <c r="PUX617" s="175"/>
      <c r="PUY617" s="175"/>
      <c r="PUZ617" s="175"/>
      <c r="PVA617" s="175"/>
      <c r="PVB617" s="175"/>
      <c r="PVC617" s="175"/>
      <c r="PVD617" s="175"/>
      <c r="PVE617" s="175"/>
      <c r="PVF617" s="175"/>
      <c r="PVG617" s="175"/>
      <c r="PVH617" s="175"/>
      <c r="PVI617" s="175"/>
      <c r="PVJ617" s="175"/>
      <c r="PVK617" s="175"/>
      <c r="PVL617" s="175"/>
      <c r="PVM617" s="175"/>
      <c r="PVN617" s="175"/>
      <c r="PVO617" s="175"/>
      <c r="PVP617" s="175"/>
      <c r="PVQ617" s="175"/>
      <c r="PVR617" s="175"/>
      <c r="PVS617" s="175"/>
      <c r="PVT617" s="175"/>
      <c r="PVU617" s="175"/>
      <c r="PVV617" s="175"/>
      <c r="PVW617" s="175"/>
      <c r="PVX617" s="175"/>
      <c r="PVY617" s="175"/>
      <c r="PVZ617" s="175"/>
      <c r="PWA617" s="175"/>
      <c r="PWB617" s="175"/>
      <c r="PWC617" s="175"/>
      <c r="PWD617" s="175"/>
      <c r="PWE617" s="175"/>
      <c r="PWF617" s="175"/>
      <c r="PWG617" s="175"/>
      <c r="PWH617" s="175"/>
      <c r="PWI617" s="175"/>
      <c r="PWJ617" s="175"/>
      <c r="PWK617" s="175"/>
      <c r="PWL617" s="175"/>
      <c r="PWM617" s="175"/>
      <c r="PWN617" s="175"/>
      <c r="PWO617" s="175"/>
      <c r="PWP617" s="175"/>
      <c r="PWQ617" s="175"/>
      <c r="PWR617" s="175"/>
      <c r="PWS617" s="175"/>
      <c r="PWT617" s="175"/>
      <c r="PWU617" s="175"/>
      <c r="PWV617" s="175"/>
      <c r="PWW617" s="175"/>
      <c r="PWX617" s="175"/>
      <c r="PWY617" s="175"/>
      <c r="PWZ617" s="175"/>
      <c r="PXA617" s="175"/>
      <c r="PXB617" s="175"/>
      <c r="PXC617" s="175"/>
      <c r="PXD617" s="175"/>
      <c r="PXE617" s="175"/>
      <c r="PXF617" s="175"/>
      <c r="PXG617" s="175"/>
      <c r="PXH617" s="175"/>
      <c r="PXI617" s="175"/>
      <c r="PXJ617" s="175"/>
      <c r="PXK617" s="175"/>
      <c r="PXL617" s="175"/>
      <c r="PXM617" s="175"/>
      <c r="PXN617" s="175"/>
      <c r="PXO617" s="175"/>
      <c r="PXP617" s="175"/>
      <c r="PXQ617" s="175"/>
      <c r="PXR617" s="175"/>
      <c r="PXS617" s="175"/>
      <c r="PXT617" s="175"/>
      <c r="PXU617" s="175"/>
      <c r="PXV617" s="175"/>
      <c r="PXW617" s="175"/>
      <c r="PXX617" s="175"/>
      <c r="PXY617" s="175"/>
      <c r="PXZ617" s="175"/>
      <c r="PYA617" s="175"/>
      <c r="PYB617" s="175"/>
      <c r="PYC617" s="175"/>
      <c r="PYD617" s="175"/>
      <c r="PYE617" s="175"/>
      <c r="PYF617" s="175"/>
      <c r="PYG617" s="175"/>
      <c r="PYH617" s="175"/>
      <c r="PYI617" s="175"/>
      <c r="PYJ617" s="175"/>
      <c r="PYK617" s="175"/>
      <c r="PYL617" s="175"/>
      <c r="PYM617" s="175"/>
      <c r="PYN617" s="175"/>
      <c r="PYO617" s="175"/>
      <c r="PYP617" s="175"/>
      <c r="PYQ617" s="175"/>
      <c r="PYR617" s="175"/>
      <c r="PYS617" s="175"/>
      <c r="PYT617" s="175"/>
      <c r="PYU617" s="175"/>
      <c r="PYV617" s="175"/>
      <c r="PYW617" s="175"/>
      <c r="PYX617" s="175"/>
      <c r="PYY617" s="175"/>
      <c r="PYZ617" s="175"/>
      <c r="PZA617" s="175"/>
      <c r="PZB617" s="175"/>
      <c r="PZC617" s="175"/>
      <c r="PZD617" s="175"/>
      <c r="PZE617" s="175"/>
      <c r="PZF617" s="175"/>
      <c r="PZG617" s="175"/>
      <c r="PZH617" s="175"/>
      <c r="PZI617" s="175"/>
      <c r="PZJ617" s="175"/>
      <c r="PZK617" s="175"/>
      <c r="PZL617" s="175"/>
      <c r="PZM617" s="175"/>
      <c r="PZN617" s="175"/>
      <c r="PZO617" s="175"/>
      <c r="PZP617" s="175"/>
      <c r="PZQ617" s="175"/>
      <c r="PZR617" s="175"/>
      <c r="PZS617" s="175"/>
      <c r="PZT617" s="175"/>
      <c r="PZU617" s="175"/>
      <c r="PZV617" s="175"/>
      <c r="PZW617" s="175"/>
      <c r="PZX617" s="175"/>
      <c r="PZY617" s="175"/>
      <c r="PZZ617" s="175"/>
      <c r="QAA617" s="175"/>
      <c r="QAB617" s="175"/>
      <c r="QAC617" s="175"/>
      <c r="QAD617" s="175"/>
      <c r="QAE617" s="175"/>
      <c r="QAF617" s="175"/>
      <c r="QAG617" s="175"/>
      <c r="QAH617" s="175"/>
      <c r="QAI617" s="175"/>
      <c r="QAJ617" s="175"/>
      <c r="QAK617" s="175"/>
      <c r="QAL617" s="175"/>
      <c r="QAM617" s="175"/>
      <c r="QAN617" s="175"/>
      <c r="QAO617" s="175"/>
      <c r="QAP617" s="175"/>
      <c r="QAQ617" s="175"/>
      <c r="QAR617" s="175"/>
      <c r="QAS617" s="175"/>
      <c r="QAT617" s="175"/>
      <c r="QAU617" s="175"/>
      <c r="QAV617" s="175"/>
      <c r="QAW617" s="175"/>
      <c r="QAX617" s="175"/>
      <c r="QAY617" s="175"/>
      <c r="QAZ617" s="175"/>
      <c r="QBA617" s="175"/>
      <c r="QBB617" s="175"/>
      <c r="QBC617" s="175"/>
      <c r="QBD617" s="175"/>
      <c r="QBE617" s="175"/>
      <c r="QBF617" s="175"/>
      <c r="QBG617" s="175"/>
      <c r="QBH617" s="175"/>
      <c r="QBI617" s="175"/>
      <c r="QBJ617" s="175"/>
      <c r="QBK617" s="175"/>
      <c r="QBL617" s="175"/>
      <c r="QBM617" s="175"/>
      <c r="QBN617" s="175"/>
      <c r="QBO617" s="175"/>
      <c r="QBP617" s="175"/>
      <c r="QBQ617" s="175"/>
      <c r="QBR617" s="175"/>
      <c r="QBS617" s="175"/>
      <c r="QBT617" s="175"/>
      <c r="QBU617" s="175"/>
      <c r="QBV617" s="175"/>
      <c r="QBW617" s="175"/>
      <c r="QBX617" s="175"/>
      <c r="QBY617" s="175"/>
      <c r="QBZ617" s="175"/>
      <c r="QCA617" s="175"/>
      <c r="QCB617" s="175"/>
      <c r="QCC617" s="175"/>
      <c r="QCD617" s="175"/>
      <c r="QCE617" s="175"/>
      <c r="QCF617" s="175"/>
      <c r="QCG617" s="175"/>
      <c r="QCH617" s="175"/>
      <c r="QCI617" s="175"/>
      <c r="QCJ617" s="175"/>
      <c r="QCK617" s="175"/>
      <c r="QCL617" s="175"/>
      <c r="QCM617" s="175"/>
      <c r="QCN617" s="175"/>
      <c r="QCO617" s="175"/>
      <c r="QCP617" s="175"/>
      <c r="QCQ617" s="175"/>
      <c r="QCR617" s="175"/>
      <c r="QCS617" s="175"/>
      <c r="QCT617" s="175"/>
      <c r="QCU617" s="175"/>
      <c r="QCV617" s="175"/>
      <c r="QCW617" s="175"/>
      <c r="QCX617" s="175"/>
      <c r="QCY617" s="175"/>
      <c r="QCZ617" s="175"/>
      <c r="QDA617" s="175"/>
      <c r="QDB617" s="175"/>
      <c r="QDC617" s="175"/>
      <c r="QDD617" s="175"/>
      <c r="QDE617" s="175"/>
      <c r="QDF617" s="175"/>
      <c r="QDG617" s="175"/>
      <c r="QDH617" s="175"/>
      <c r="QDI617" s="175"/>
      <c r="QDJ617" s="175"/>
      <c r="QDK617" s="175"/>
      <c r="QDL617" s="175"/>
      <c r="QDM617" s="175"/>
      <c r="QDN617" s="175"/>
      <c r="QDO617" s="175"/>
      <c r="QDP617" s="175"/>
      <c r="QDQ617" s="175"/>
      <c r="QDR617" s="175"/>
      <c r="QDS617" s="175"/>
      <c r="QDT617" s="175"/>
      <c r="QDU617" s="175"/>
      <c r="QDV617" s="175"/>
      <c r="QDW617" s="175"/>
      <c r="QDX617" s="175"/>
      <c r="QDY617" s="175"/>
      <c r="QDZ617" s="175"/>
      <c r="QEA617" s="175"/>
      <c r="QEB617" s="175"/>
      <c r="QEC617" s="175"/>
      <c r="QED617" s="175"/>
      <c r="QEE617" s="175"/>
      <c r="QEF617" s="175"/>
      <c r="QEG617" s="175"/>
      <c r="QEH617" s="175"/>
      <c r="QEI617" s="175"/>
      <c r="QEJ617" s="175"/>
      <c r="QEK617" s="175"/>
      <c r="QEL617" s="175"/>
      <c r="QEM617" s="175"/>
      <c r="QEN617" s="175"/>
      <c r="QEO617" s="175"/>
      <c r="QEP617" s="175"/>
      <c r="QEQ617" s="175"/>
      <c r="QER617" s="175"/>
      <c r="QES617" s="175"/>
      <c r="QET617" s="175"/>
      <c r="QEU617" s="175"/>
      <c r="QEV617" s="175"/>
      <c r="QEW617" s="175"/>
      <c r="QEX617" s="175"/>
      <c r="QEY617" s="175"/>
      <c r="QEZ617" s="175"/>
      <c r="QFA617" s="175"/>
      <c r="QFB617" s="175"/>
      <c r="QFC617" s="175"/>
      <c r="QFD617" s="175"/>
      <c r="QFE617" s="175"/>
      <c r="QFF617" s="175"/>
      <c r="QFG617" s="175"/>
      <c r="QFH617" s="175"/>
      <c r="QFI617" s="175"/>
      <c r="QFJ617" s="175"/>
      <c r="QFK617" s="175"/>
      <c r="QFL617" s="175"/>
      <c r="QFM617" s="175"/>
      <c r="QFN617" s="175"/>
      <c r="QFO617" s="175"/>
      <c r="QFP617" s="175"/>
      <c r="QFQ617" s="175"/>
      <c r="QFR617" s="175"/>
      <c r="QFS617" s="175"/>
      <c r="QFT617" s="175"/>
      <c r="QFU617" s="175"/>
      <c r="QFV617" s="175"/>
      <c r="QFW617" s="175"/>
      <c r="QFX617" s="175"/>
      <c r="QFY617" s="175"/>
      <c r="QFZ617" s="175"/>
      <c r="QGA617" s="175"/>
      <c r="QGB617" s="175"/>
      <c r="QGC617" s="175"/>
      <c r="QGD617" s="175"/>
      <c r="QGE617" s="175"/>
      <c r="QGF617" s="175"/>
      <c r="QGG617" s="175"/>
      <c r="QGH617" s="175"/>
      <c r="QGI617" s="175"/>
      <c r="QGJ617" s="175"/>
      <c r="QGK617" s="175"/>
      <c r="QGL617" s="175"/>
      <c r="QGM617" s="175"/>
      <c r="QGN617" s="175"/>
      <c r="QGO617" s="175"/>
      <c r="QGP617" s="175"/>
      <c r="QGQ617" s="175"/>
      <c r="QGR617" s="175"/>
      <c r="QGS617" s="175"/>
      <c r="QGT617" s="175"/>
      <c r="QGU617" s="175"/>
      <c r="QGV617" s="175"/>
      <c r="QGW617" s="175"/>
      <c r="QGX617" s="175"/>
      <c r="QGY617" s="175"/>
      <c r="QGZ617" s="175"/>
      <c r="QHA617" s="175"/>
      <c r="QHB617" s="175"/>
      <c r="QHC617" s="175"/>
      <c r="QHD617" s="175"/>
      <c r="QHE617" s="175"/>
      <c r="QHF617" s="175"/>
      <c r="QHG617" s="175"/>
      <c r="QHH617" s="175"/>
      <c r="QHI617" s="175"/>
      <c r="QHJ617" s="175"/>
      <c r="QHK617" s="175"/>
      <c r="QHL617" s="175"/>
      <c r="QHM617" s="175"/>
      <c r="QHN617" s="175"/>
      <c r="QHO617" s="175"/>
      <c r="QHP617" s="175"/>
      <c r="QHQ617" s="175"/>
      <c r="QHR617" s="175"/>
      <c r="QHS617" s="175"/>
      <c r="QHT617" s="175"/>
      <c r="QHU617" s="175"/>
      <c r="QHV617" s="175"/>
      <c r="QHW617" s="175"/>
      <c r="QHX617" s="175"/>
      <c r="QHY617" s="175"/>
      <c r="QHZ617" s="175"/>
      <c r="QIA617" s="175"/>
      <c r="QIB617" s="175"/>
      <c r="QIC617" s="175"/>
      <c r="QID617" s="175"/>
      <c r="QIE617" s="175"/>
      <c r="QIF617" s="175"/>
      <c r="QIG617" s="175"/>
      <c r="QIH617" s="175"/>
      <c r="QII617" s="175"/>
      <c r="QIJ617" s="175"/>
      <c r="QIK617" s="175"/>
      <c r="QIL617" s="175"/>
      <c r="QIM617" s="175"/>
      <c r="QIN617" s="175"/>
      <c r="QIO617" s="175"/>
      <c r="QIP617" s="175"/>
      <c r="QIQ617" s="175"/>
      <c r="QIR617" s="175"/>
      <c r="QIS617" s="175"/>
      <c r="QIT617" s="175"/>
      <c r="QIU617" s="175"/>
      <c r="QIV617" s="175"/>
      <c r="QIW617" s="175"/>
      <c r="QIX617" s="175"/>
      <c r="QIY617" s="175"/>
      <c r="QIZ617" s="175"/>
      <c r="QJA617" s="175"/>
      <c r="QJB617" s="175"/>
      <c r="QJC617" s="175"/>
      <c r="QJD617" s="175"/>
      <c r="QJE617" s="175"/>
      <c r="QJF617" s="175"/>
      <c r="QJG617" s="175"/>
      <c r="QJH617" s="175"/>
      <c r="QJI617" s="175"/>
      <c r="QJJ617" s="175"/>
      <c r="QJK617" s="175"/>
      <c r="QJL617" s="175"/>
      <c r="QJM617" s="175"/>
      <c r="QJN617" s="175"/>
      <c r="QJO617" s="175"/>
      <c r="QJP617" s="175"/>
      <c r="QJQ617" s="175"/>
      <c r="QJR617" s="175"/>
      <c r="QJS617" s="175"/>
      <c r="QJT617" s="175"/>
      <c r="QJU617" s="175"/>
      <c r="QJV617" s="175"/>
      <c r="QJW617" s="175"/>
      <c r="QJX617" s="175"/>
      <c r="QJY617" s="175"/>
      <c r="QJZ617" s="175"/>
      <c r="QKA617" s="175"/>
      <c r="QKB617" s="175"/>
      <c r="QKC617" s="175"/>
      <c r="QKD617" s="175"/>
      <c r="QKE617" s="175"/>
      <c r="QKF617" s="175"/>
      <c r="QKG617" s="175"/>
      <c r="QKH617" s="175"/>
      <c r="QKI617" s="175"/>
      <c r="QKJ617" s="175"/>
      <c r="QKK617" s="175"/>
      <c r="QKL617" s="175"/>
      <c r="QKM617" s="175"/>
      <c r="QKN617" s="175"/>
      <c r="QKO617" s="175"/>
      <c r="QKP617" s="175"/>
      <c r="QKQ617" s="175"/>
      <c r="QKR617" s="175"/>
      <c r="QKS617" s="175"/>
      <c r="QKT617" s="175"/>
      <c r="QKU617" s="175"/>
      <c r="QKV617" s="175"/>
      <c r="QKW617" s="175"/>
      <c r="QKX617" s="175"/>
      <c r="QKY617" s="175"/>
      <c r="QKZ617" s="175"/>
      <c r="QLA617" s="175"/>
      <c r="QLB617" s="175"/>
      <c r="QLC617" s="175"/>
      <c r="QLD617" s="175"/>
      <c r="QLE617" s="175"/>
      <c r="QLF617" s="175"/>
      <c r="QLG617" s="175"/>
      <c r="QLH617" s="175"/>
      <c r="QLI617" s="175"/>
      <c r="QLJ617" s="175"/>
      <c r="QLK617" s="175"/>
      <c r="QLL617" s="175"/>
      <c r="QLM617" s="175"/>
      <c r="QLN617" s="175"/>
      <c r="QLO617" s="175"/>
      <c r="QLP617" s="175"/>
      <c r="QLQ617" s="175"/>
      <c r="QLR617" s="175"/>
      <c r="QLS617" s="175"/>
      <c r="QLT617" s="175"/>
      <c r="QLU617" s="175"/>
      <c r="QLV617" s="175"/>
      <c r="QLW617" s="175"/>
      <c r="QLX617" s="175"/>
      <c r="QLY617" s="175"/>
      <c r="QLZ617" s="175"/>
      <c r="QMA617" s="175"/>
      <c r="QMB617" s="175"/>
      <c r="QMC617" s="175"/>
      <c r="QMD617" s="175"/>
      <c r="QME617" s="175"/>
      <c r="QMF617" s="175"/>
      <c r="QMG617" s="175"/>
      <c r="QMH617" s="175"/>
      <c r="QMI617" s="175"/>
      <c r="QMJ617" s="175"/>
      <c r="QMK617" s="175"/>
      <c r="QML617" s="175"/>
      <c r="QMM617" s="175"/>
      <c r="QMN617" s="175"/>
      <c r="QMO617" s="175"/>
      <c r="QMP617" s="175"/>
      <c r="QMQ617" s="175"/>
      <c r="QMR617" s="175"/>
      <c r="QMS617" s="175"/>
      <c r="QMT617" s="175"/>
      <c r="QMU617" s="175"/>
      <c r="QMV617" s="175"/>
      <c r="QMW617" s="175"/>
      <c r="QMX617" s="175"/>
      <c r="QMY617" s="175"/>
      <c r="QMZ617" s="175"/>
      <c r="QNA617" s="175"/>
      <c r="QNB617" s="175"/>
      <c r="QNC617" s="175"/>
      <c r="QND617" s="175"/>
      <c r="QNE617" s="175"/>
      <c r="QNF617" s="175"/>
      <c r="QNG617" s="175"/>
      <c r="QNH617" s="175"/>
      <c r="QNI617" s="175"/>
      <c r="QNJ617" s="175"/>
      <c r="QNK617" s="175"/>
      <c r="QNL617" s="175"/>
      <c r="QNM617" s="175"/>
      <c r="QNN617" s="175"/>
      <c r="QNO617" s="175"/>
      <c r="QNP617" s="175"/>
      <c r="QNQ617" s="175"/>
      <c r="QNR617" s="175"/>
      <c r="QNS617" s="175"/>
      <c r="QNT617" s="175"/>
      <c r="QNU617" s="175"/>
      <c r="QNV617" s="175"/>
      <c r="QNW617" s="175"/>
      <c r="QNX617" s="175"/>
      <c r="QNY617" s="175"/>
      <c r="QNZ617" s="175"/>
      <c r="QOA617" s="175"/>
      <c r="QOB617" s="175"/>
      <c r="QOC617" s="175"/>
      <c r="QOD617" s="175"/>
      <c r="QOE617" s="175"/>
      <c r="QOF617" s="175"/>
      <c r="QOG617" s="175"/>
      <c r="QOH617" s="175"/>
      <c r="QOI617" s="175"/>
      <c r="QOJ617" s="175"/>
      <c r="QOK617" s="175"/>
      <c r="QOL617" s="175"/>
      <c r="QOM617" s="175"/>
      <c r="QON617" s="175"/>
      <c r="QOO617" s="175"/>
      <c r="QOP617" s="175"/>
      <c r="QOQ617" s="175"/>
      <c r="QOR617" s="175"/>
      <c r="QOS617" s="175"/>
      <c r="QOT617" s="175"/>
      <c r="QOU617" s="175"/>
      <c r="QOV617" s="175"/>
      <c r="QOW617" s="175"/>
      <c r="QOX617" s="175"/>
      <c r="QOY617" s="175"/>
      <c r="QOZ617" s="175"/>
      <c r="QPA617" s="175"/>
      <c r="QPB617" s="175"/>
      <c r="QPC617" s="175"/>
      <c r="QPD617" s="175"/>
      <c r="QPE617" s="175"/>
      <c r="QPF617" s="175"/>
      <c r="QPG617" s="175"/>
      <c r="QPH617" s="175"/>
      <c r="QPI617" s="175"/>
      <c r="QPJ617" s="175"/>
      <c r="QPK617" s="175"/>
      <c r="QPL617" s="175"/>
      <c r="QPM617" s="175"/>
      <c r="QPN617" s="175"/>
      <c r="QPO617" s="175"/>
      <c r="QPP617" s="175"/>
      <c r="QPQ617" s="175"/>
      <c r="QPR617" s="175"/>
      <c r="QPS617" s="175"/>
      <c r="QPT617" s="175"/>
      <c r="QPU617" s="175"/>
      <c r="QPV617" s="175"/>
      <c r="QPW617" s="175"/>
      <c r="QPX617" s="175"/>
      <c r="QPY617" s="175"/>
      <c r="QPZ617" s="175"/>
      <c r="QQA617" s="175"/>
      <c r="QQB617" s="175"/>
      <c r="QQC617" s="175"/>
      <c r="QQD617" s="175"/>
      <c r="QQE617" s="175"/>
      <c r="QQF617" s="175"/>
      <c r="QQG617" s="175"/>
      <c r="QQH617" s="175"/>
      <c r="QQI617" s="175"/>
      <c r="QQJ617" s="175"/>
      <c r="QQK617" s="175"/>
      <c r="QQL617" s="175"/>
      <c r="QQM617" s="175"/>
      <c r="QQN617" s="175"/>
      <c r="QQO617" s="175"/>
      <c r="QQP617" s="175"/>
      <c r="QQQ617" s="175"/>
      <c r="QQR617" s="175"/>
      <c r="QQS617" s="175"/>
      <c r="QQT617" s="175"/>
      <c r="QQU617" s="175"/>
      <c r="QQV617" s="175"/>
      <c r="QQW617" s="175"/>
      <c r="QQX617" s="175"/>
      <c r="QQY617" s="175"/>
      <c r="QQZ617" s="175"/>
      <c r="QRA617" s="175"/>
      <c r="QRB617" s="175"/>
      <c r="QRC617" s="175"/>
      <c r="QRD617" s="175"/>
      <c r="QRE617" s="175"/>
      <c r="QRF617" s="175"/>
      <c r="QRG617" s="175"/>
      <c r="QRH617" s="175"/>
      <c r="QRI617" s="175"/>
      <c r="QRJ617" s="175"/>
      <c r="QRK617" s="175"/>
      <c r="QRL617" s="175"/>
      <c r="QRM617" s="175"/>
      <c r="QRN617" s="175"/>
      <c r="QRO617" s="175"/>
      <c r="QRP617" s="175"/>
      <c r="QRQ617" s="175"/>
      <c r="QRR617" s="175"/>
      <c r="QRS617" s="175"/>
      <c r="QRT617" s="175"/>
      <c r="QRU617" s="175"/>
      <c r="QRV617" s="175"/>
      <c r="QRW617" s="175"/>
      <c r="QRX617" s="175"/>
      <c r="QRY617" s="175"/>
      <c r="QRZ617" s="175"/>
      <c r="QSA617" s="175"/>
      <c r="QSB617" s="175"/>
      <c r="QSC617" s="175"/>
      <c r="QSD617" s="175"/>
      <c r="QSE617" s="175"/>
      <c r="QSF617" s="175"/>
      <c r="QSG617" s="175"/>
      <c r="QSH617" s="175"/>
      <c r="QSI617" s="175"/>
      <c r="QSJ617" s="175"/>
      <c r="QSK617" s="175"/>
      <c r="QSL617" s="175"/>
      <c r="QSM617" s="175"/>
      <c r="QSN617" s="175"/>
      <c r="QSO617" s="175"/>
      <c r="QSP617" s="175"/>
      <c r="QSQ617" s="175"/>
      <c r="QSR617" s="175"/>
      <c r="QSS617" s="175"/>
      <c r="QST617" s="175"/>
      <c r="QSU617" s="175"/>
      <c r="QSV617" s="175"/>
      <c r="QSW617" s="175"/>
      <c r="QSX617" s="175"/>
      <c r="QSY617" s="175"/>
      <c r="QSZ617" s="175"/>
      <c r="QTA617" s="175"/>
      <c r="QTB617" s="175"/>
      <c r="QTC617" s="175"/>
      <c r="QTD617" s="175"/>
      <c r="QTE617" s="175"/>
      <c r="QTF617" s="175"/>
      <c r="QTG617" s="175"/>
      <c r="QTH617" s="175"/>
      <c r="QTI617" s="175"/>
      <c r="QTJ617" s="175"/>
      <c r="QTK617" s="175"/>
      <c r="QTL617" s="175"/>
      <c r="QTM617" s="175"/>
      <c r="QTN617" s="175"/>
      <c r="QTO617" s="175"/>
      <c r="QTP617" s="175"/>
      <c r="QTQ617" s="175"/>
      <c r="QTR617" s="175"/>
      <c r="QTS617" s="175"/>
      <c r="QTT617" s="175"/>
      <c r="QTU617" s="175"/>
      <c r="QTV617" s="175"/>
      <c r="QTW617" s="175"/>
      <c r="QTX617" s="175"/>
      <c r="QTY617" s="175"/>
      <c r="QTZ617" s="175"/>
      <c r="QUA617" s="175"/>
      <c r="QUB617" s="175"/>
      <c r="QUC617" s="175"/>
      <c r="QUD617" s="175"/>
      <c r="QUE617" s="175"/>
      <c r="QUF617" s="175"/>
      <c r="QUG617" s="175"/>
      <c r="QUH617" s="175"/>
      <c r="QUI617" s="175"/>
      <c r="QUJ617" s="175"/>
      <c r="QUK617" s="175"/>
      <c r="QUL617" s="175"/>
      <c r="QUM617" s="175"/>
      <c r="QUN617" s="175"/>
      <c r="QUO617" s="175"/>
      <c r="QUP617" s="175"/>
      <c r="QUQ617" s="175"/>
      <c r="QUR617" s="175"/>
      <c r="QUS617" s="175"/>
      <c r="QUT617" s="175"/>
      <c r="QUU617" s="175"/>
      <c r="QUV617" s="175"/>
      <c r="QUW617" s="175"/>
      <c r="QUX617" s="175"/>
      <c r="QUY617" s="175"/>
      <c r="QUZ617" s="175"/>
      <c r="QVA617" s="175"/>
      <c r="QVB617" s="175"/>
      <c r="QVC617" s="175"/>
      <c r="QVD617" s="175"/>
      <c r="QVE617" s="175"/>
      <c r="QVF617" s="175"/>
      <c r="QVG617" s="175"/>
      <c r="QVH617" s="175"/>
      <c r="QVI617" s="175"/>
      <c r="QVJ617" s="175"/>
      <c r="QVK617" s="175"/>
      <c r="QVL617" s="175"/>
      <c r="QVM617" s="175"/>
      <c r="QVN617" s="175"/>
      <c r="QVO617" s="175"/>
      <c r="QVP617" s="175"/>
      <c r="QVQ617" s="175"/>
      <c r="QVR617" s="175"/>
      <c r="QVS617" s="175"/>
      <c r="QVT617" s="175"/>
      <c r="QVU617" s="175"/>
      <c r="QVV617" s="175"/>
      <c r="QVW617" s="175"/>
      <c r="QVX617" s="175"/>
      <c r="QVY617" s="175"/>
      <c r="QVZ617" s="175"/>
      <c r="QWA617" s="175"/>
      <c r="QWB617" s="175"/>
      <c r="QWC617" s="175"/>
      <c r="QWD617" s="175"/>
      <c r="QWE617" s="175"/>
      <c r="QWF617" s="175"/>
      <c r="QWG617" s="175"/>
      <c r="QWH617" s="175"/>
      <c r="QWI617" s="175"/>
      <c r="QWJ617" s="175"/>
      <c r="QWK617" s="175"/>
      <c r="QWL617" s="175"/>
      <c r="QWM617" s="175"/>
      <c r="QWN617" s="175"/>
      <c r="QWO617" s="175"/>
      <c r="QWP617" s="175"/>
      <c r="QWQ617" s="175"/>
      <c r="QWR617" s="175"/>
      <c r="QWS617" s="175"/>
      <c r="QWT617" s="175"/>
      <c r="QWU617" s="175"/>
      <c r="QWV617" s="175"/>
      <c r="QWW617" s="175"/>
      <c r="QWX617" s="175"/>
      <c r="QWY617" s="175"/>
      <c r="QWZ617" s="175"/>
      <c r="QXA617" s="175"/>
      <c r="QXB617" s="175"/>
      <c r="QXC617" s="175"/>
      <c r="QXD617" s="175"/>
      <c r="QXE617" s="175"/>
      <c r="QXF617" s="175"/>
      <c r="QXG617" s="175"/>
      <c r="QXH617" s="175"/>
      <c r="QXI617" s="175"/>
      <c r="QXJ617" s="175"/>
      <c r="QXK617" s="175"/>
      <c r="QXL617" s="175"/>
      <c r="QXM617" s="175"/>
      <c r="QXN617" s="175"/>
      <c r="QXO617" s="175"/>
      <c r="QXP617" s="175"/>
      <c r="QXQ617" s="175"/>
      <c r="QXR617" s="175"/>
      <c r="QXS617" s="175"/>
      <c r="QXT617" s="175"/>
      <c r="QXU617" s="175"/>
      <c r="QXV617" s="175"/>
      <c r="QXW617" s="175"/>
      <c r="QXX617" s="175"/>
      <c r="QXY617" s="175"/>
      <c r="QXZ617" s="175"/>
      <c r="QYA617" s="175"/>
      <c r="QYB617" s="175"/>
      <c r="QYC617" s="175"/>
      <c r="QYD617" s="175"/>
      <c r="QYE617" s="175"/>
      <c r="QYF617" s="175"/>
      <c r="QYG617" s="175"/>
      <c r="QYH617" s="175"/>
      <c r="QYI617" s="175"/>
      <c r="QYJ617" s="175"/>
      <c r="QYK617" s="175"/>
      <c r="QYL617" s="175"/>
      <c r="QYM617" s="175"/>
      <c r="QYN617" s="175"/>
      <c r="QYO617" s="175"/>
      <c r="QYP617" s="175"/>
      <c r="QYQ617" s="175"/>
      <c r="QYR617" s="175"/>
      <c r="QYS617" s="175"/>
      <c r="QYT617" s="175"/>
      <c r="QYU617" s="175"/>
      <c r="QYV617" s="175"/>
      <c r="QYW617" s="175"/>
      <c r="QYX617" s="175"/>
      <c r="QYY617" s="175"/>
      <c r="QYZ617" s="175"/>
      <c r="QZA617" s="175"/>
      <c r="QZB617" s="175"/>
      <c r="QZC617" s="175"/>
      <c r="QZD617" s="175"/>
      <c r="QZE617" s="175"/>
      <c r="QZF617" s="175"/>
      <c r="QZG617" s="175"/>
      <c r="QZH617" s="175"/>
      <c r="QZI617" s="175"/>
      <c r="QZJ617" s="175"/>
      <c r="QZK617" s="175"/>
      <c r="QZL617" s="175"/>
      <c r="QZM617" s="175"/>
      <c r="QZN617" s="175"/>
      <c r="QZO617" s="175"/>
      <c r="QZP617" s="175"/>
      <c r="QZQ617" s="175"/>
      <c r="QZR617" s="175"/>
      <c r="QZS617" s="175"/>
      <c r="QZT617" s="175"/>
      <c r="QZU617" s="175"/>
      <c r="QZV617" s="175"/>
      <c r="QZW617" s="175"/>
      <c r="QZX617" s="175"/>
      <c r="QZY617" s="175"/>
      <c r="QZZ617" s="175"/>
      <c r="RAA617" s="175"/>
      <c r="RAB617" s="175"/>
      <c r="RAC617" s="175"/>
      <c r="RAD617" s="175"/>
      <c r="RAE617" s="175"/>
      <c r="RAF617" s="175"/>
      <c r="RAG617" s="175"/>
      <c r="RAH617" s="175"/>
      <c r="RAI617" s="175"/>
      <c r="RAJ617" s="175"/>
      <c r="RAK617" s="175"/>
      <c r="RAL617" s="175"/>
      <c r="RAM617" s="175"/>
      <c r="RAN617" s="175"/>
      <c r="RAO617" s="175"/>
      <c r="RAP617" s="175"/>
      <c r="RAQ617" s="175"/>
      <c r="RAR617" s="175"/>
      <c r="RAS617" s="175"/>
      <c r="RAT617" s="175"/>
      <c r="RAU617" s="175"/>
      <c r="RAV617" s="175"/>
      <c r="RAW617" s="175"/>
      <c r="RAX617" s="175"/>
      <c r="RAY617" s="175"/>
      <c r="RAZ617" s="175"/>
      <c r="RBA617" s="175"/>
      <c r="RBB617" s="175"/>
      <c r="RBC617" s="175"/>
      <c r="RBD617" s="175"/>
      <c r="RBE617" s="175"/>
      <c r="RBF617" s="175"/>
      <c r="RBG617" s="175"/>
      <c r="RBH617" s="175"/>
      <c r="RBI617" s="175"/>
      <c r="RBJ617" s="175"/>
      <c r="RBK617" s="175"/>
      <c r="RBL617" s="175"/>
      <c r="RBM617" s="175"/>
      <c r="RBN617" s="175"/>
      <c r="RBO617" s="175"/>
      <c r="RBP617" s="175"/>
      <c r="RBQ617" s="175"/>
      <c r="RBR617" s="175"/>
      <c r="RBS617" s="175"/>
      <c r="RBT617" s="175"/>
      <c r="RBU617" s="175"/>
      <c r="RBV617" s="175"/>
      <c r="RBW617" s="175"/>
      <c r="RBX617" s="175"/>
      <c r="RBY617" s="175"/>
      <c r="RBZ617" s="175"/>
      <c r="RCA617" s="175"/>
      <c r="RCB617" s="175"/>
      <c r="RCC617" s="175"/>
      <c r="RCD617" s="175"/>
      <c r="RCE617" s="175"/>
      <c r="RCF617" s="175"/>
      <c r="RCG617" s="175"/>
      <c r="RCH617" s="175"/>
      <c r="RCI617" s="175"/>
      <c r="RCJ617" s="175"/>
      <c r="RCK617" s="175"/>
      <c r="RCL617" s="175"/>
      <c r="RCM617" s="175"/>
      <c r="RCN617" s="175"/>
      <c r="RCO617" s="175"/>
      <c r="RCP617" s="175"/>
      <c r="RCQ617" s="175"/>
      <c r="RCR617" s="175"/>
      <c r="RCS617" s="175"/>
      <c r="RCT617" s="175"/>
      <c r="RCU617" s="175"/>
      <c r="RCV617" s="175"/>
      <c r="RCW617" s="175"/>
      <c r="RCX617" s="175"/>
      <c r="RCY617" s="175"/>
      <c r="RCZ617" s="175"/>
      <c r="RDA617" s="175"/>
      <c r="RDB617" s="175"/>
      <c r="RDC617" s="175"/>
      <c r="RDD617" s="175"/>
      <c r="RDE617" s="175"/>
      <c r="RDF617" s="175"/>
      <c r="RDG617" s="175"/>
      <c r="RDH617" s="175"/>
      <c r="RDI617" s="175"/>
      <c r="RDJ617" s="175"/>
      <c r="RDK617" s="175"/>
      <c r="RDL617" s="175"/>
      <c r="RDM617" s="175"/>
      <c r="RDN617" s="175"/>
      <c r="RDO617" s="175"/>
      <c r="RDP617" s="175"/>
      <c r="RDQ617" s="175"/>
      <c r="RDR617" s="175"/>
      <c r="RDS617" s="175"/>
      <c r="RDT617" s="175"/>
      <c r="RDU617" s="175"/>
      <c r="RDV617" s="175"/>
      <c r="RDW617" s="175"/>
      <c r="RDX617" s="175"/>
      <c r="RDY617" s="175"/>
      <c r="RDZ617" s="175"/>
      <c r="REA617" s="175"/>
      <c r="REB617" s="175"/>
      <c r="REC617" s="175"/>
      <c r="RED617" s="175"/>
      <c r="REE617" s="175"/>
      <c r="REF617" s="175"/>
      <c r="REG617" s="175"/>
      <c r="REH617" s="175"/>
      <c r="REI617" s="175"/>
      <c r="REJ617" s="175"/>
      <c r="REK617" s="175"/>
      <c r="REL617" s="175"/>
      <c r="REM617" s="175"/>
      <c r="REN617" s="175"/>
      <c r="REO617" s="175"/>
      <c r="REP617" s="175"/>
      <c r="REQ617" s="175"/>
      <c r="RER617" s="175"/>
      <c r="RES617" s="175"/>
      <c r="RET617" s="175"/>
      <c r="REU617" s="175"/>
      <c r="REV617" s="175"/>
      <c r="REW617" s="175"/>
      <c r="REX617" s="175"/>
      <c r="REY617" s="175"/>
      <c r="REZ617" s="175"/>
      <c r="RFA617" s="175"/>
      <c r="RFB617" s="175"/>
      <c r="RFC617" s="175"/>
      <c r="RFD617" s="175"/>
      <c r="RFE617" s="175"/>
      <c r="RFF617" s="175"/>
      <c r="RFG617" s="175"/>
      <c r="RFH617" s="175"/>
      <c r="RFI617" s="175"/>
      <c r="RFJ617" s="175"/>
      <c r="RFK617" s="175"/>
      <c r="RFL617" s="175"/>
      <c r="RFM617" s="175"/>
      <c r="RFN617" s="175"/>
      <c r="RFO617" s="175"/>
      <c r="RFP617" s="175"/>
      <c r="RFQ617" s="175"/>
      <c r="RFR617" s="175"/>
      <c r="RFS617" s="175"/>
      <c r="RFT617" s="175"/>
      <c r="RFU617" s="175"/>
      <c r="RFV617" s="175"/>
      <c r="RFW617" s="175"/>
      <c r="RFX617" s="175"/>
      <c r="RFY617" s="175"/>
      <c r="RFZ617" s="175"/>
      <c r="RGA617" s="175"/>
      <c r="RGB617" s="175"/>
      <c r="RGC617" s="175"/>
      <c r="RGD617" s="175"/>
      <c r="RGE617" s="175"/>
      <c r="RGF617" s="175"/>
      <c r="RGG617" s="175"/>
      <c r="RGH617" s="175"/>
      <c r="RGI617" s="175"/>
      <c r="RGJ617" s="175"/>
      <c r="RGK617" s="175"/>
      <c r="RGL617" s="175"/>
      <c r="RGM617" s="175"/>
      <c r="RGN617" s="175"/>
      <c r="RGO617" s="175"/>
      <c r="RGP617" s="175"/>
      <c r="RGQ617" s="175"/>
      <c r="RGR617" s="175"/>
      <c r="RGS617" s="175"/>
      <c r="RGT617" s="175"/>
      <c r="RGU617" s="175"/>
      <c r="RGV617" s="175"/>
      <c r="RGW617" s="175"/>
      <c r="RGX617" s="175"/>
      <c r="RGY617" s="175"/>
      <c r="RGZ617" s="175"/>
      <c r="RHA617" s="175"/>
      <c r="RHB617" s="175"/>
      <c r="RHC617" s="175"/>
      <c r="RHD617" s="175"/>
      <c r="RHE617" s="175"/>
      <c r="RHF617" s="175"/>
      <c r="RHG617" s="175"/>
      <c r="RHH617" s="175"/>
      <c r="RHI617" s="175"/>
      <c r="RHJ617" s="175"/>
      <c r="RHK617" s="175"/>
      <c r="RHL617" s="175"/>
      <c r="RHM617" s="175"/>
      <c r="RHN617" s="175"/>
      <c r="RHO617" s="175"/>
      <c r="RHP617" s="175"/>
      <c r="RHQ617" s="175"/>
      <c r="RHR617" s="175"/>
      <c r="RHS617" s="175"/>
      <c r="RHT617" s="175"/>
      <c r="RHU617" s="175"/>
      <c r="RHV617" s="175"/>
      <c r="RHW617" s="175"/>
      <c r="RHX617" s="175"/>
      <c r="RHY617" s="175"/>
      <c r="RHZ617" s="175"/>
      <c r="RIA617" s="175"/>
      <c r="RIB617" s="175"/>
      <c r="RIC617" s="175"/>
      <c r="RID617" s="175"/>
      <c r="RIE617" s="175"/>
      <c r="RIF617" s="175"/>
      <c r="RIG617" s="175"/>
      <c r="RIH617" s="175"/>
      <c r="RII617" s="175"/>
      <c r="RIJ617" s="175"/>
      <c r="RIK617" s="175"/>
      <c r="RIL617" s="175"/>
      <c r="RIM617" s="175"/>
      <c r="RIN617" s="175"/>
      <c r="RIO617" s="175"/>
      <c r="RIP617" s="175"/>
      <c r="RIQ617" s="175"/>
      <c r="RIR617" s="175"/>
      <c r="RIS617" s="175"/>
      <c r="RIT617" s="175"/>
      <c r="RIU617" s="175"/>
      <c r="RIV617" s="175"/>
      <c r="RIW617" s="175"/>
      <c r="RIX617" s="175"/>
      <c r="RIY617" s="175"/>
      <c r="RIZ617" s="175"/>
      <c r="RJA617" s="175"/>
      <c r="RJB617" s="175"/>
      <c r="RJC617" s="175"/>
      <c r="RJD617" s="175"/>
      <c r="RJE617" s="175"/>
      <c r="RJF617" s="175"/>
      <c r="RJG617" s="175"/>
      <c r="RJH617" s="175"/>
      <c r="RJI617" s="175"/>
      <c r="RJJ617" s="175"/>
      <c r="RJK617" s="175"/>
      <c r="RJL617" s="175"/>
      <c r="RJM617" s="175"/>
      <c r="RJN617" s="175"/>
      <c r="RJO617" s="175"/>
      <c r="RJP617" s="175"/>
      <c r="RJQ617" s="175"/>
      <c r="RJR617" s="175"/>
      <c r="RJS617" s="175"/>
      <c r="RJT617" s="175"/>
      <c r="RJU617" s="175"/>
      <c r="RJV617" s="175"/>
      <c r="RJW617" s="175"/>
      <c r="RJX617" s="175"/>
      <c r="RJY617" s="175"/>
      <c r="RJZ617" s="175"/>
      <c r="RKA617" s="175"/>
      <c r="RKB617" s="175"/>
      <c r="RKC617" s="175"/>
      <c r="RKD617" s="175"/>
      <c r="RKE617" s="175"/>
      <c r="RKF617" s="175"/>
      <c r="RKG617" s="175"/>
      <c r="RKH617" s="175"/>
      <c r="RKI617" s="175"/>
      <c r="RKJ617" s="175"/>
      <c r="RKK617" s="175"/>
      <c r="RKL617" s="175"/>
      <c r="RKM617" s="175"/>
      <c r="RKN617" s="175"/>
      <c r="RKO617" s="175"/>
      <c r="RKP617" s="175"/>
      <c r="RKQ617" s="175"/>
      <c r="RKR617" s="175"/>
      <c r="RKS617" s="175"/>
      <c r="RKT617" s="175"/>
      <c r="RKU617" s="175"/>
      <c r="RKV617" s="175"/>
      <c r="RKW617" s="175"/>
      <c r="RKX617" s="175"/>
      <c r="RKY617" s="175"/>
      <c r="RKZ617" s="175"/>
      <c r="RLA617" s="175"/>
      <c r="RLB617" s="175"/>
      <c r="RLC617" s="175"/>
      <c r="RLD617" s="175"/>
      <c r="RLE617" s="175"/>
      <c r="RLF617" s="175"/>
      <c r="RLG617" s="175"/>
      <c r="RLH617" s="175"/>
      <c r="RLI617" s="175"/>
      <c r="RLJ617" s="175"/>
      <c r="RLK617" s="175"/>
      <c r="RLL617" s="175"/>
      <c r="RLM617" s="175"/>
      <c r="RLN617" s="175"/>
      <c r="RLO617" s="175"/>
      <c r="RLP617" s="175"/>
      <c r="RLQ617" s="175"/>
      <c r="RLR617" s="175"/>
      <c r="RLS617" s="175"/>
      <c r="RLT617" s="175"/>
      <c r="RLU617" s="175"/>
      <c r="RLV617" s="175"/>
      <c r="RLW617" s="175"/>
      <c r="RLX617" s="175"/>
      <c r="RLY617" s="175"/>
      <c r="RLZ617" s="175"/>
      <c r="RMA617" s="175"/>
      <c r="RMB617" s="175"/>
      <c r="RMC617" s="175"/>
      <c r="RMD617" s="175"/>
      <c r="RME617" s="175"/>
      <c r="RMF617" s="175"/>
      <c r="RMG617" s="175"/>
      <c r="RMH617" s="175"/>
      <c r="RMI617" s="175"/>
      <c r="RMJ617" s="175"/>
      <c r="RMK617" s="175"/>
      <c r="RML617" s="175"/>
      <c r="RMM617" s="175"/>
      <c r="RMN617" s="175"/>
      <c r="RMO617" s="175"/>
      <c r="RMP617" s="175"/>
      <c r="RMQ617" s="175"/>
      <c r="RMR617" s="175"/>
      <c r="RMS617" s="175"/>
      <c r="RMT617" s="175"/>
      <c r="RMU617" s="175"/>
      <c r="RMV617" s="175"/>
      <c r="RMW617" s="175"/>
      <c r="RMX617" s="175"/>
      <c r="RMY617" s="175"/>
      <c r="RMZ617" s="175"/>
      <c r="RNA617" s="175"/>
      <c r="RNB617" s="175"/>
      <c r="RNC617" s="175"/>
      <c r="RND617" s="175"/>
      <c r="RNE617" s="175"/>
      <c r="RNF617" s="175"/>
      <c r="RNG617" s="175"/>
      <c r="RNH617" s="175"/>
      <c r="RNI617" s="175"/>
      <c r="RNJ617" s="175"/>
      <c r="RNK617" s="175"/>
      <c r="RNL617" s="175"/>
      <c r="RNM617" s="175"/>
      <c r="RNN617" s="175"/>
      <c r="RNO617" s="175"/>
      <c r="RNP617" s="175"/>
      <c r="RNQ617" s="175"/>
      <c r="RNR617" s="175"/>
      <c r="RNS617" s="175"/>
      <c r="RNT617" s="175"/>
      <c r="RNU617" s="175"/>
      <c r="RNV617" s="175"/>
      <c r="RNW617" s="175"/>
      <c r="RNX617" s="175"/>
      <c r="RNY617" s="175"/>
      <c r="RNZ617" s="175"/>
      <c r="ROA617" s="175"/>
      <c r="ROB617" s="175"/>
      <c r="ROC617" s="175"/>
      <c r="ROD617" s="175"/>
      <c r="ROE617" s="175"/>
      <c r="ROF617" s="175"/>
      <c r="ROG617" s="175"/>
      <c r="ROH617" s="175"/>
      <c r="ROI617" s="175"/>
      <c r="ROJ617" s="175"/>
      <c r="ROK617" s="175"/>
      <c r="ROL617" s="175"/>
      <c r="ROM617" s="175"/>
      <c r="RON617" s="175"/>
      <c r="ROO617" s="175"/>
      <c r="ROP617" s="175"/>
      <c r="ROQ617" s="175"/>
      <c r="ROR617" s="175"/>
      <c r="ROS617" s="175"/>
      <c r="ROT617" s="175"/>
      <c r="ROU617" s="175"/>
      <c r="ROV617" s="175"/>
      <c r="ROW617" s="175"/>
      <c r="ROX617" s="175"/>
      <c r="ROY617" s="175"/>
      <c r="ROZ617" s="175"/>
      <c r="RPA617" s="175"/>
      <c r="RPB617" s="175"/>
      <c r="RPC617" s="175"/>
      <c r="RPD617" s="175"/>
      <c r="RPE617" s="175"/>
      <c r="RPF617" s="175"/>
      <c r="RPG617" s="175"/>
      <c r="RPH617" s="175"/>
      <c r="RPI617" s="175"/>
      <c r="RPJ617" s="175"/>
      <c r="RPK617" s="175"/>
      <c r="RPL617" s="175"/>
      <c r="RPM617" s="175"/>
      <c r="RPN617" s="175"/>
      <c r="RPO617" s="175"/>
      <c r="RPP617" s="175"/>
      <c r="RPQ617" s="175"/>
      <c r="RPR617" s="175"/>
      <c r="RPS617" s="175"/>
      <c r="RPT617" s="175"/>
      <c r="RPU617" s="175"/>
      <c r="RPV617" s="175"/>
      <c r="RPW617" s="175"/>
      <c r="RPX617" s="175"/>
      <c r="RPY617" s="175"/>
      <c r="RPZ617" s="175"/>
      <c r="RQA617" s="175"/>
      <c r="RQB617" s="175"/>
      <c r="RQC617" s="175"/>
      <c r="RQD617" s="175"/>
      <c r="RQE617" s="175"/>
      <c r="RQF617" s="175"/>
      <c r="RQG617" s="175"/>
      <c r="RQH617" s="175"/>
      <c r="RQI617" s="175"/>
      <c r="RQJ617" s="175"/>
      <c r="RQK617" s="175"/>
      <c r="RQL617" s="175"/>
      <c r="RQM617" s="175"/>
      <c r="RQN617" s="175"/>
      <c r="RQO617" s="175"/>
      <c r="RQP617" s="175"/>
      <c r="RQQ617" s="175"/>
      <c r="RQR617" s="175"/>
      <c r="RQS617" s="175"/>
      <c r="RQT617" s="175"/>
      <c r="RQU617" s="175"/>
      <c r="RQV617" s="175"/>
      <c r="RQW617" s="175"/>
      <c r="RQX617" s="175"/>
      <c r="RQY617" s="175"/>
      <c r="RQZ617" s="175"/>
      <c r="RRA617" s="175"/>
      <c r="RRB617" s="175"/>
      <c r="RRC617" s="175"/>
      <c r="RRD617" s="175"/>
      <c r="RRE617" s="175"/>
      <c r="RRF617" s="175"/>
      <c r="RRG617" s="175"/>
      <c r="RRH617" s="175"/>
      <c r="RRI617" s="175"/>
      <c r="RRJ617" s="175"/>
      <c r="RRK617" s="175"/>
      <c r="RRL617" s="175"/>
      <c r="RRM617" s="175"/>
      <c r="RRN617" s="175"/>
      <c r="RRO617" s="175"/>
      <c r="RRP617" s="175"/>
      <c r="RRQ617" s="175"/>
      <c r="RRR617" s="175"/>
      <c r="RRS617" s="175"/>
      <c r="RRT617" s="175"/>
      <c r="RRU617" s="175"/>
      <c r="RRV617" s="175"/>
      <c r="RRW617" s="175"/>
      <c r="RRX617" s="175"/>
      <c r="RRY617" s="175"/>
      <c r="RRZ617" s="175"/>
      <c r="RSA617" s="175"/>
      <c r="RSB617" s="175"/>
      <c r="RSC617" s="175"/>
      <c r="RSD617" s="175"/>
      <c r="RSE617" s="175"/>
      <c r="RSF617" s="175"/>
      <c r="RSG617" s="175"/>
      <c r="RSH617" s="175"/>
      <c r="RSI617" s="175"/>
      <c r="RSJ617" s="175"/>
      <c r="RSK617" s="175"/>
      <c r="RSL617" s="175"/>
      <c r="RSM617" s="175"/>
      <c r="RSN617" s="175"/>
      <c r="RSO617" s="175"/>
      <c r="RSP617" s="175"/>
      <c r="RSQ617" s="175"/>
      <c r="RSR617" s="175"/>
      <c r="RSS617" s="175"/>
      <c r="RST617" s="175"/>
      <c r="RSU617" s="175"/>
      <c r="RSV617" s="175"/>
      <c r="RSW617" s="175"/>
      <c r="RSX617" s="175"/>
      <c r="RSY617" s="175"/>
      <c r="RSZ617" s="175"/>
      <c r="RTA617" s="175"/>
      <c r="RTB617" s="175"/>
      <c r="RTC617" s="175"/>
      <c r="RTD617" s="175"/>
      <c r="RTE617" s="175"/>
      <c r="RTF617" s="175"/>
      <c r="RTG617" s="175"/>
      <c r="RTH617" s="175"/>
      <c r="RTI617" s="175"/>
      <c r="RTJ617" s="175"/>
      <c r="RTK617" s="175"/>
      <c r="RTL617" s="175"/>
      <c r="RTM617" s="175"/>
      <c r="RTN617" s="175"/>
      <c r="RTO617" s="175"/>
      <c r="RTP617" s="175"/>
      <c r="RTQ617" s="175"/>
      <c r="RTR617" s="175"/>
      <c r="RTS617" s="175"/>
      <c r="RTT617" s="175"/>
      <c r="RTU617" s="175"/>
      <c r="RTV617" s="175"/>
      <c r="RTW617" s="175"/>
      <c r="RTX617" s="175"/>
      <c r="RTY617" s="175"/>
      <c r="RTZ617" s="175"/>
      <c r="RUA617" s="175"/>
      <c r="RUB617" s="175"/>
      <c r="RUC617" s="175"/>
      <c r="RUD617" s="175"/>
      <c r="RUE617" s="175"/>
      <c r="RUF617" s="175"/>
      <c r="RUG617" s="175"/>
      <c r="RUH617" s="175"/>
      <c r="RUI617" s="175"/>
      <c r="RUJ617" s="175"/>
      <c r="RUK617" s="175"/>
      <c r="RUL617" s="175"/>
      <c r="RUM617" s="175"/>
      <c r="RUN617" s="175"/>
      <c r="RUO617" s="175"/>
      <c r="RUP617" s="175"/>
      <c r="RUQ617" s="175"/>
      <c r="RUR617" s="175"/>
      <c r="RUS617" s="175"/>
      <c r="RUT617" s="175"/>
      <c r="RUU617" s="175"/>
      <c r="RUV617" s="175"/>
      <c r="RUW617" s="175"/>
      <c r="RUX617" s="175"/>
      <c r="RUY617" s="175"/>
      <c r="RUZ617" s="175"/>
      <c r="RVA617" s="175"/>
      <c r="RVB617" s="175"/>
      <c r="RVC617" s="175"/>
      <c r="RVD617" s="175"/>
      <c r="RVE617" s="175"/>
      <c r="RVF617" s="175"/>
      <c r="RVG617" s="175"/>
      <c r="RVH617" s="175"/>
      <c r="RVI617" s="175"/>
      <c r="RVJ617" s="175"/>
      <c r="RVK617" s="175"/>
      <c r="RVL617" s="175"/>
      <c r="RVM617" s="175"/>
      <c r="RVN617" s="175"/>
      <c r="RVO617" s="175"/>
      <c r="RVP617" s="175"/>
      <c r="RVQ617" s="175"/>
      <c r="RVR617" s="175"/>
      <c r="RVS617" s="175"/>
      <c r="RVT617" s="175"/>
      <c r="RVU617" s="175"/>
      <c r="RVV617" s="175"/>
      <c r="RVW617" s="175"/>
      <c r="RVX617" s="175"/>
      <c r="RVY617" s="175"/>
      <c r="RVZ617" s="175"/>
      <c r="RWA617" s="175"/>
      <c r="RWB617" s="175"/>
      <c r="RWC617" s="175"/>
      <c r="RWD617" s="175"/>
      <c r="RWE617" s="175"/>
      <c r="RWF617" s="175"/>
      <c r="RWG617" s="175"/>
      <c r="RWH617" s="175"/>
      <c r="RWI617" s="175"/>
      <c r="RWJ617" s="175"/>
      <c r="RWK617" s="175"/>
      <c r="RWL617" s="175"/>
      <c r="RWM617" s="175"/>
      <c r="RWN617" s="175"/>
      <c r="RWO617" s="175"/>
      <c r="RWP617" s="175"/>
      <c r="RWQ617" s="175"/>
      <c r="RWR617" s="175"/>
      <c r="RWS617" s="175"/>
      <c r="RWT617" s="175"/>
      <c r="RWU617" s="175"/>
      <c r="RWV617" s="175"/>
      <c r="RWW617" s="175"/>
      <c r="RWX617" s="175"/>
      <c r="RWY617" s="175"/>
      <c r="RWZ617" s="175"/>
      <c r="RXA617" s="175"/>
      <c r="RXB617" s="175"/>
      <c r="RXC617" s="175"/>
      <c r="RXD617" s="175"/>
      <c r="RXE617" s="175"/>
      <c r="RXF617" s="175"/>
      <c r="RXG617" s="175"/>
      <c r="RXH617" s="175"/>
      <c r="RXI617" s="175"/>
      <c r="RXJ617" s="175"/>
      <c r="RXK617" s="175"/>
      <c r="RXL617" s="175"/>
      <c r="RXM617" s="175"/>
      <c r="RXN617" s="175"/>
      <c r="RXO617" s="175"/>
      <c r="RXP617" s="175"/>
      <c r="RXQ617" s="175"/>
      <c r="RXR617" s="175"/>
      <c r="RXS617" s="175"/>
      <c r="RXT617" s="175"/>
      <c r="RXU617" s="175"/>
      <c r="RXV617" s="175"/>
      <c r="RXW617" s="175"/>
      <c r="RXX617" s="175"/>
      <c r="RXY617" s="175"/>
      <c r="RXZ617" s="175"/>
      <c r="RYA617" s="175"/>
      <c r="RYB617" s="175"/>
      <c r="RYC617" s="175"/>
      <c r="RYD617" s="175"/>
      <c r="RYE617" s="175"/>
      <c r="RYF617" s="175"/>
      <c r="RYG617" s="175"/>
      <c r="RYH617" s="175"/>
      <c r="RYI617" s="175"/>
      <c r="RYJ617" s="175"/>
      <c r="RYK617" s="175"/>
      <c r="RYL617" s="175"/>
      <c r="RYM617" s="175"/>
      <c r="RYN617" s="175"/>
      <c r="RYO617" s="175"/>
      <c r="RYP617" s="175"/>
      <c r="RYQ617" s="175"/>
      <c r="RYR617" s="175"/>
      <c r="RYS617" s="175"/>
      <c r="RYT617" s="175"/>
      <c r="RYU617" s="175"/>
      <c r="RYV617" s="175"/>
      <c r="RYW617" s="175"/>
      <c r="RYX617" s="175"/>
      <c r="RYY617" s="175"/>
      <c r="RYZ617" s="175"/>
      <c r="RZA617" s="175"/>
      <c r="RZB617" s="175"/>
      <c r="RZC617" s="175"/>
      <c r="RZD617" s="175"/>
      <c r="RZE617" s="175"/>
      <c r="RZF617" s="175"/>
      <c r="RZG617" s="175"/>
      <c r="RZH617" s="175"/>
      <c r="RZI617" s="175"/>
      <c r="RZJ617" s="175"/>
      <c r="RZK617" s="175"/>
      <c r="RZL617" s="175"/>
      <c r="RZM617" s="175"/>
      <c r="RZN617" s="175"/>
      <c r="RZO617" s="175"/>
      <c r="RZP617" s="175"/>
      <c r="RZQ617" s="175"/>
      <c r="RZR617" s="175"/>
      <c r="RZS617" s="175"/>
      <c r="RZT617" s="175"/>
      <c r="RZU617" s="175"/>
      <c r="RZV617" s="175"/>
      <c r="RZW617" s="175"/>
      <c r="RZX617" s="175"/>
      <c r="RZY617" s="175"/>
      <c r="RZZ617" s="175"/>
      <c r="SAA617" s="175"/>
      <c r="SAB617" s="175"/>
      <c r="SAC617" s="175"/>
      <c r="SAD617" s="175"/>
      <c r="SAE617" s="175"/>
      <c r="SAF617" s="175"/>
      <c r="SAG617" s="175"/>
      <c r="SAH617" s="175"/>
      <c r="SAI617" s="175"/>
      <c r="SAJ617" s="175"/>
      <c r="SAK617" s="175"/>
      <c r="SAL617" s="175"/>
      <c r="SAM617" s="175"/>
      <c r="SAN617" s="175"/>
      <c r="SAO617" s="175"/>
      <c r="SAP617" s="175"/>
      <c r="SAQ617" s="175"/>
      <c r="SAR617" s="175"/>
      <c r="SAS617" s="175"/>
      <c r="SAT617" s="175"/>
      <c r="SAU617" s="175"/>
      <c r="SAV617" s="175"/>
      <c r="SAW617" s="175"/>
      <c r="SAX617" s="175"/>
      <c r="SAY617" s="175"/>
      <c r="SAZ617" s="175"/>
      <c r="SBA617" s="175"/>
      <c r="SBB617" s="175"/>
      <c r="SBC617" s="175"/>
      <c r="SBD617" s="175"/>
      <c r="SBE617" s="175"/>
      <c r="SBF617" s="175"/>
      <c r="SBG617" s="175"/>
      <c r="SBH617" s="175"/>
      <c r="SBI617" s="175"/>
      <c r="SBJ617" s="175"/>
      <c r="SBK617" s="175"/>
      <c r="SBL617" s="175"/>
      <c r="SBM617" s="175"/>
      <c r="SBN617" s="175"/>
      <c r="SBO617" s="175"/>
      <c r="SBP617" s="175"/>
      <c r="SBQ617" s="175"/>
      <c r="SBR617" s="175"/>
      <c r="SBS617" s="175"/>
      <c r="SBT617" s="175"/>
      <c r="SBU617" s="175"/>
      <c r="SBV617" s="175"/>
      <c r="SBW617" s="175"/>
      <c r="SBX617" s="175"/>
      <c r="SBY617" s="175"/>
      <c r="SBZ617" s="175"/>
      <c r="SCA617" s="175"/>
      <c r="SCB617" s="175"/>
      <c r="SCC617" s="175"/>
      <c r="SCD617" s="175"/>
      <c r="SCE617" s="175"/>
      <c r="SCF617" s="175"/>
      <c r="SCG617" s="175"/>
      <c r="SCH617" s="175"/>
      <c r="SCI617" s="175"/>
      <c r="SCJ617" s="175"/>
      <c r="SCK617" s="175"/>
      <c r="SCL617" s="175"/>
      <c r="SCM617" s="175"/>
      <c r="SCN617" s="175"/>
      <c r="SCO617" s="175"/>
      <c r="SCP617" s="175"/>
      <c r="SCQ617" s="175"/>
      <c r="SCR617" s="175"/>
      <c r="SCS617" s="175"/>
      <c r="SCT617" s="175"/>
      <c r="SCU617" s="175"/>
      <c r="SCV617" s="175"/>
      <c r="SCW617" s="175"/>
      <c r="SCX617" s="175"/>
      <c r="SCY617" s="175"/>
      <c r="SCZ617" s="175"/>
      <c r="SDA617" s="175"/>
      <c r="SDB617" s="175"/>
      <c r="SDC617" s="175"/>
      <c r="SDD617" s="175"/>
      <c r="SDE617" s="175"/>
      <c r="SDF617" s="175"/>
      <c r="SDG617" s="175"/>
      <c r="SDH617" s="175"/>
      <c r="SDI617" s="175"/>
      <c r="SDJ617" s="175"/>
      <c r="SDK617" s="175"/>
      <c r="SDL617" s="175"/>
      <c r="SDM617" s="175"/>
      <c r="SDN617" s="175"/>
      <c r="SDO617" s="175"/>
      <c r="SDP617" s="175"/>
      <c r="SDQ617" s="175"/>
      <c r="SDR617" s="175"/>
      <c r="SDS617" s="175"/>
      <c r="SDT617" s="175"/>
      <c r="SDU617" s="175"/>
      <c r="SDV617" s="175"/>
      <c r="SDW617" s="175"/>
      <c r="SDX617" s="175"/>
      <c r="SDY617" s="175"/>
      <c r="SDZ617" s="175"/>
      <c r="SEA617" s="175"/>
      <c r="SEB617" s="175"/>
      <c r="SEC617" s="175"/>
      <c r="SED617" s="175"/>
      <c r="SEE617" s="175"/>
      <c r="SEF617" s="175"/>
      <c r="SEG617" s="175"/>
      <c r="SEH617" s="175"/>
      <c r="SEI617" s="175"/>
      <c r="SEJ617" s="175"/>
      <c r="SEK617" s="175"/>
      <c r="SEL617" s="175"/>
      <c r="SEM617" s="175"/>
      <c r="SEN617" s="175"/>
      <c r="SEO617" s="175"/>
      <c r="SEP617" s="175"/>
      <c r="SEQ617" s="175"/>
      <c r="SER617" s="175"/>
      <c r="SES617" s="175"/>
      <c r="SET617" s="175"/>
      <c r="SEU617" s="175"/>
      <c r="SEV617" s="175"/>
      <c r="SEW617" s="175"/>
      <c r="SEX617" s="175"/>
      <c r="SEY617" s="175"/>
      <c r="SEZ617" s="175"/>
      <c r="SFA617" s="175"/>
      <c r="SFB617" s="175"/>
      <c r="SFC617" s="175"/>
      <c r="SFD617" s="175"/>
      <c r="SFE617" s="175"/>
      <c r="SFF617" s="175"/>
      <c r="SFG617" s="175"/>
      <c r="SFH617" s="175"/>
      <c r="SFI617" s="175"/>
      <c r="SFJ617" s="175"/>
      <c r="SFK617" s="175"/>
      <c r="SFL617" s="175"/>
      <c r="SFM617" s="175"/>
      <c r="SFN617" s="175"/>
      <c r="SFO617" s="175"/>
      <c r="SFP617" s="175"/>
      <c r="SFQ617" s="175"/>
      <c r="SFR617" s="175"/>
      <c r="SFS617" s="175"/>
      <c r="SFT617" s="175"/>
      <c r="SFU617" s="175"/>
      <c r="SFV617" s="175"/>
      <c r="SFW617" s="175"/>
      <c r="SFX617" s="175"/>
      <c r="SFY617" s="175"/>
      <c r="SFZ617" s="175"/>
      <c r="SGA617" s="175"/>
      <c r="SGB617" s="175"/>
      <c r="SGC617" s="175"/>
      <c r="SGD617" s="175"/>
      <c r="SGE617" s="175"/>
      <c r="SGF617" s="175"/>
      <c r="SGG617" s="175"/>
      <c r="SGH617" s="175"/>
      <c r="SGI617" s="175"/>
      <c r="SGJ617" s="175"/>
      <c r="SGK617" s="175"/>
      <c r="SGL617" s="175"/>
      <c r="SGM617" s="175"/>
      <c r="SGN617" s="175"/>
      <c r="SGO617" s="175"/>
      <c r="SGP617" s="175"/>
      <c r="SGQ617" s="175"/>
      <c r="SGR617" s="175"/>
      <c r="SGS617" s="175"/>
      <c r="SGT617" s="175"/>
      <c r="SGU617" s="175"/>
      <c r="SGV617" s="175"/>
      <c r="SGW617" s="175"/>
      <c r="SGX617" s="175"/>
      <c r="SGY617" s="175"/>
      <c r="SGZ617" s="175"/>
      <c r="SHA617" s="175"/>
      <c r="SHB617" s="175"/>
      <c r="SHC617" s="175"/>
      <c r="SHD617" s="175"/>
      <c r="SHE617" s="175"/>
      <c r="SHF617" s="175"/>
      <c r="SHG617" s="175"/>
      <c r="SHH617" s="175"/>
      <c r="SHI617" s="175"/>
      <c r="SHJ617" s="175"/>
      <c r="SHK617" s="175"/>
      <c r="SHL617" s="175"/>
      <c r="SHM617" s="175"/>
      <c r="SHN617" s="175"/>
      <c r="SHO617" s="175"/>
      <c r="SHP617" s="175"/>
      <c r="SHQ617" s="175"/>
      <c r="SHR617" s="175"/>
      <c r="SHS617" s="175"/>
      <c r="SHT617" s="175"/>
      <c r="SHU617" s="175"/>
      <c r="SHV617" s="175"/>
      <c r="SHW617" s="175"/>
      <c r="SHX617" s="175"/>
      <c r="SHY617" s="175"/>
      <c r="SHZ617" s="175"/>
      <c r="SIA617" s="175"/>
      <c r="SIB617" s="175"/>
      <c r="SIC617" s="175"/>
      <c r="SID617" s="175"/>
      <c r="SIE617" s="175"/>
      <c r="SIF617" s="175"/>
      <c r="SIG617" s="175"/>
      <c r="SIH617" s="175"/>
      <c r="SII617" s="175"/>
      <c r="SIJ617" s="175"/>
      <c r="SIK617" s="175"/>
      <c r="SIL617" s="175"/>
      <c r="SIM617" s="175"/>
      <c r="SIN617" s="175"/>
      <c r="SIO617" s="175"/>
      <c r="SIP617" s="175"/>
      <c r="SIQ617" s="175"/>
      <c r="SIR617" s="175"/>
      <c r="SIS617" s="175"/>
      <c r="SIT617" s="175"/>
      <c r="SIU617" s="175"/>
      <c r="SIV617" s="175"/>
      <c r="SIW617" s="175"/>
      <c r="SIX617" s="175"/>
      <c r="SIY617" s="175"/>
      <c r="SIZ617" s="175"/>
      <c r="SJA617" s="175"/>
      <c r="SJB617" s="175"/>
      <c r="SJC617" s="175"/>
      <c r="SJD617" s="175"/>
      <c r="SJE617" s="175"/>
      <c r="SJF617" s="175"/>
      <c r="SJG617" s="175"/>
      <c r="SJH617" s="175"/>
      <c r="SJI617" s="175"/>
      <c r="SJJ617" s="175"/>
      <c r="SJK617" s="175"/>
      <c r="SJL617" s="175"/>
      <c r="SJM617" s="175"/>
      <c r="SJN617" s="175"/>
      <c r="SJO617" s="175"/>
      <c r="SJP617" s="175"/>
      <c r="SJQ617" s="175"/>
      <c r="SJR617" s="175"/>
      <c r="SJS617" s="175"/>
      <c r="SJT617" s="175"/>
      <c r="SJU617" s="175"/>
      <c r="SJV617" s="175"/>
      <c r="SJW617" s="175"/>
      <c r="SJX617" s="175"/>
      <c r="SJY617" s="175"/>
      <c r="SJZ617" s="175"/>
      <c r="SKA617" s="175"/>
      <c r="SKB617" s="175"/>
      <c r="SKC617" s="175"/>
      <c r="SKD617" s="175"/>
      <c r="SKE617" s="175"/>
      <c r="SKF617" s="175"/>
      <c r="SKG617" s="175"/>
      <c r="SKH617" s="175"/>
      <c r="SKI617" s="175"/>
      <c r="SKJ617" s="175"/>
      <c r="SKK617" s="175"/>
      <c r="SKL617" s="175"/>
      <c r="SKM617" s="175"/>
      <c r="SKN617" s="175"/>
      <c r="SKO617" s="175"/>
      <c r="SKP617" s="175"/>
      <c r="SKQ617" s="175"/>
      <c r="SKR617" s="175"/>
      <c r="SKS617" s="175"/>
      <c r="SKT617" s="175"/>
      <c r="SKU617" s="175"/>
      <c r="SKV617" s="175"/>
      <c r="SKW617" s="175"/>
      <c r="SKX617" s="175"/>
      <c r="SKY617" s="175"/>
      <c r="SKZ617" s="175"/>
      <c r="SLA617" s="175"/>
      <c r="SLB617" s="175"/>
      <c r="SLC617" s="175"/>
      <c r="SLD617" s="175"/>
      <c r="SLE617" s="175"/>
      <c r="SLF617" s="175"/>
      <c r="SLG617" s="175"/>
      <c r="SLH617" s="175"/>
      <c r="SLI617" s="175"/>
      <c r="SLJ617" s="175"/>
      <c r="SLK617" s="175"/>
      <c r="SLL617" s="175"/>
      <c r="SLM617" s="175"/>
      <c r="SLN617" s="175"/>
      <c r="SLO617" s="175"/>
      <c r="SLP617" s="175"/>
      <c r="SLQ617" s="175"/>
      <c r="SLR617" s="175"/>
      <c r="SLS617" s="175"/>
      <c r="SLT617" s="175"/>
      <c r="SLU617" s="175"/>
      <c r="SLV617" s="175"/>
      <c r="SLW617" s="175"/>
      <c r="SLX617" s="175"/>
      <c r="SLY617" s="175"/>
      <c r="SLZ617" s="175"/>
      <c r="SMA617" s="175"/>
      <c r="SMB617" s="175"/>
      <c r="SMC617" s="175"/>
      <c r="SMD617" s="175"/>
      <c r="SME617" s="175"/>
      <c r="SMF617" s="175"/>
      <c r="SMG617" s="175"/>
      <c r="SMH617" s="175"/>
      <c r="SMI617" s="175"/>
      <c r="SMJ617" s="175"/>
      <c r="SMK617" s="175"/>
      <c r="SML617" s="175"/>
      <c r="SMM617" s="175"/>
      <c r="SMN617" s="175"/>
      <c r="SMO617" s="175"/>
      <c r="SMP617" s="175"/>
      <c r="SMQ617" s="175"/>
      <c r="SMR617" s="175"/>
      <c r="SMS617" s="175"/>
      <c r="SMT617" s="175"/>
      <c r="SMU617" s="175"/>
      <c r="SMV617" s="175"/>
      <c r="SMW617" s="175"/>
      <c r="SMX617" s="175"/>
      <c r="SMY617" s="175"/>
      <c r="SMZ617" s="175"/>
      <c r="SNA617" s="175"/>
      <c r="SNB617" s="175"/>
      <c r="SNC617" s="175"/>
      <c r="SND617" s="175"/>
      <c r="SNE617" s="175"/>
      <c r="SNF617" s="175"/>
      <c r="SNG617" s="175"/>
      <c r="SNH617" s="175"/>
      <c r="SNI617" s="175"/>
      <c r="SNJ617" s="175"/>
      <c r="SNK617" s="175"/>
      <c r="SNL617" s="175"/>
      <c r="SNM617" s="175"/>
      <c r="SNN617" s="175"/>
      <c r="SNO617" s="175"/>
      <c r="SNP617" s="175"/>
      <c r="SNQ617" s="175"/>
      <c r="SNR617" s="175"/>
      <c r="SNS617" s="175"/>
      <c r="SNT617" s="175"/>
      <c r="SNU617" s="175"/>
      <c r="SNV617" s="175"/>
      <c r="SNW617" s="175"/>
      <c r="SNX617" s="175"/>
      <c r="SNY617" s="175"/>
      <c r="SNZ617" s="175"/>
      <c r="SOA617" s="175"/>
      <c r="SOB617" s="175"/>
      <c r="SOC617" s="175"/>
      <c r="SOD617" s="175"/>
      <c r="SOE617" s="175"/>
      <c r="SOF617" s="175"/>
      <c r="SOG617" s="175"/>
      <c r="SOH617" s="175"/>
      <c r="SOI617" s="175"/>
      <c r="SOJ617" s="175"/>
      <c r="SOK617" s="175"/>
      <c r="SOL617" s="175"/>
      <c r="SOM617" s="175"/>
      <c r="SON617" s="175"/>
      <c r="SOO617" s="175"/>
      <c r="SOP617" s="175"/>
      <c r="SOQ617" s="175"/>
      <c r="SOR617" s="175"/>
      <c r="SOS617" s="175"/>
      <c r="SOT617" s="175"/>
      <c r="SOU617" s="175"/>
      <c r="SOV617" s="175"/>
      <c r="SOW617" s="175"/>
      <c r="SOX617" s="175"/>
      <c r="SOY617" s="175"/>
      <c r="SOZ617" s="175"/>
      <c r="SPA617" s="175"/>
      <c r="SPB617" s="175"/>
      <c r="SPC617" s="175"/>
      <c r="SPD617" s="175"/>
      <c r="SPE617" s="175"/>
      <c r="SPF617" s="175"/>
      <c r="SPG617" s="175"/>
      <c r="SPH617" s="175"/>
      <c r="SPI617" s="175"/>
      <c r="SPJ617" s="175"/>
      <c r="SPK617" s="175"/>
      <c r="SPL617" s="175"/>
      <c r="SPM617" s="175"/>
      <c r="SPN617" s="175"/>
      <c r="SPO617" s="175"/>
      <c r="SPP617" s="175"/>
      <c r="SPQ617" s="175"/>
      <c r="SPR617" s="175"/>
      <c r="SPS617" s="175"/>
      <c r="SPT617" s="175"/>
      <c r="SPU617" s="175"/>
      <c r="SPV617" s="175"/>
      <c r="SPW617" s="175"/>
      <c r="SPX617" s="175"/>
      <c r="SPY617" s="175"/>
      <c r="SPZ617" s="175"/>
      <c r="SQA617" s="175"/>
      <c r="SQB617" s="175"/>
      <c r="SQC617" s="175"/>
      <c r="SQD617" s="175"/>
      <c r="SQE617" s="175"/>
      <c r="SQF617" s="175"/>
      <c r="SQG617" s="175"/>
      <c r="SQH617" s="175"/>
      <c r="SQI617" s="175"/>
      <c r="SQJ617" s="175"/>
      <c r="SQK617" s="175"/>
      <c r="SQL617" s="175"/>
      <c r="SQM617" s="175"/>
      <c r="SQN617" s="175"/>
      <c r="SQO617" s="175"/>
      <c r="SQP617" s="175"/>
      <c r="SQQ617" s="175"/>
      <c r="SQR617" s="175"/>
      <c r="SQS617" s="175"/>
      <c r="SQT617" s="175"/>
      <c r="SQU617" s="175"/>
      <c r="SQV617" s="175"/>
      <c r="SQW617" s="175"/>
      <c r="SQX617" s="175"/>
      <c r="SQY617" s="175"/>
      <c r="SQZ617" s="175"/>
      <c r="SRA617" s="175"/>
      <c r="SRB617" s="175"/>
      <c r="SRC617" s="175"/>
      <c r="SRD617" s="175"/>
      <c r="SRE617" s="175"/>
      <c r="SRF617" s="175"/>
      <c r="SRG617" s="175"/>
      <c r="SRH617" s="175"/>
      <c r="SRI617" s="175"/>
      <c r="SRJ617" s="175"/>
      <c r="SRK617" s="175"/>
      <c r="SRL617" s="175"/>
      <c r="SRM617" s="175"/>
      <c r="SRN617" s="175"/>
      <c r="SRO617" s="175"/>
      <c r="SRP617" s="175"/>
      <c r="SRQ617" s="175"/>
      <c r="SRR617" s="175"/>
      <c r="SRS617" s="175"/>
      <c r="SRT617" s="175"/>
      <c r="SRU617" s="175"/>
      <c r="SRV617" s="175"/>
      <c r="SRW617" s="175"/>
      <c r="SRX617" s="175"/>
      <c r="SRY617" s="175"/>
      <c r="SRZ617" s="175"/>
      <c r="SSA617" s="175"/>
      <c r="SSB617" s="175"/>
      <c r="SSC617" s="175"/>
      <c r="SSD617" s="175"/>
      <c r="SSE617" s="175"/>
      <c r="SSF617" s="175"/>
      <c r="SSG617" s="175"/>
      <c r="SSH617" s="175"/>
      <c r="SSI617" s="175"/>
      <c r="SSJ617" s="175"/>
      <c r="SSK617" s="175"/>
      <c r="SSL617" s="175"/>
      <c r="SSM617" s="175"/>
      <c r="SSN617" s="175"/>
      <c r="SSO617" s="175"/>
      <c r="SSP617" s="175"/>
      <c r="SSQ617" s="175"/>
      <c r="SSR617" s="175"/>
      <c r="SSS617" s="175"/>
      <c r="SST617" s="175"/>
      <c r="SSU617" s="175"/>
      <c r="SSV617" s="175"/>
      <c r="SSW617" s="175"/>
      <c r="SSX617" s="175"/>
      <c r="SSY617" s="175"/>
      <c r="SSZ617" s="175"/>
      <c r="STA617" s="175"/>
      <c r="STB617" s="175"/>
      <c r="STC617" s="175"/>
      <c r="STD617" s="175"/>
      <c r="STE617" s="175"/>
      <c r="STF617" s="175"/>
      <c r="STG617" s="175"/>
      <c r="STH617" s="175"/>
      <c r="STI617" s="175"/>
      <c r="STJ617" s="175"/>
      <c r="STK617" s="175"/>
      <c r="STL617" s="175"/>
      <c r="STM617" s="175"/>
      <c r="STN617" s="175"/>
      <c r="STO617" s="175"/>
      <c r="STP617" s="175"/>
      <c r="STQ617" s="175"/>
      <c r="STR617" s="175"/>
      <c r="STS617" s="175"/>
      <c r="STT617" s="175"/>
      <c r="STU617" s="175"/>
      <c r="STV617" s="175"/>
      <c r="STW617" s="175"/>
      <c r="STX617" s="175"/>
      <c r="STY617" s="175"/>
      <c r="STZ617" s="175"/>
      <c r="SUA617" s="175"/>
      <c r="SUB617" s="175"/>
      <c r="SUC617" s="175"/>
      <c r="SUD617" s="175"/>
      <c r="SUE617" s="175"/>
      <c r="SUF617" s="175"/>
      <c r="SUG617" s="175"/>
      <c r="SUH617" s="175"/>
      <c r="SUI617" s="175"/>
      <c r="SUJ617" s="175"/>
      <c r="SUK617" s="175"/>
      <c r="SUL617" s="175"/>
      <c r="SUM617" s="175"/>
      <c r="SUN617" s="175"/>
      <c r="SUO617" s="175"/>
      <c r="SUP617" s="175"/>
      <c r="SUQ617" s="175"/>
      <c r="SUR617" s="175"/>
      <c r="SUS617" s="175"/>
      <c r="SUT617" s="175"/>
      <c r="SUU617" s="175"/>
      <c r="SUV617" s="175"/>
      <c r="SUW617" s="175"/>
      <c r="SUX617" s="175"/>
      <c r="SUY617" s="175"/>
      <c r="SUZ617" s="175"/>
      <c r="SVA617" s="175"/>
      <c r="SVB617" s="175"/>
      <c r="SVC617" s="175"/>
      <c r="SVD617" s="175"/>
      <c r="SVE617" s="175"/>
      <c r="SVF617" s="175"/>
      <c r="SVG617" s="175"/>
      <c r="SVH617" s="175"/>
      <c r="SVI617" s="175"/>
      <c r="SVJ617" s="175"/>
      <c r="SVK617" s="175"/>
      <c r="SVL617" s="175"/>
      <c r="SVM617" s="175"/>
      <c r="SVN617" s="175"/>
      <c r="SVO617" s="175"/>
      <c r="SVP617" s="175"/>
      <c r="SVQ617" s="175"/>
      <c r="SVR617" s="175"/>
      <c r="SVS617" s="175"/>
      <c r="SVT617" s="175"/>
      <c r="SVU617" s="175"/>
      <c r="SVV617" s="175"/>
      <c r="SVW617" s="175"/>
      <c r="SVX617" s="175"/>
      <c r="SVY617" s="175"/>
      <c r="SVZ617" s="175"/>
      <c r="SWA617" s="175"/>
      <c r="SWB617" s="175"/>
      <c r="SWC617" s="175"/>
      <c r="SWD617" s="175"/>
      <c r="SWE617" s="175"/>
      <c r="SWF617" s="175"/>
      <c r="SWG617" s="175"/>
      <c r="SWH617" s="175"/>
      <c r="SWI617" s="175"/>
      <c r="SWJ617" s="175"/>
      <c r="SWK617" s="175"/>
      <c r="SWL617" s="175"/>
      <c r="SWM617" s="175"/>
      <c r="SWN617" s="175"/>
      <c r="SWO617" s="175"/>
      <c r="SWP617" s="175"/>
      <c r="SWQ617" s="175"/>
      <c r="SWR617" s="175"/>
      <c r="SWS617" s="175"/>
      <c r="SWT617" s="175"/>
      <c r="SWU617" s="175"/>
      <c r="SWV617" s="175"/>
      <c r="SWW617" s="175"/>
      <c r="SWX617" s="175"/>
      <c r="SWY617" s="175"/>
      <c r="SWZ617" s="175"/>
      <c r="SXA617" s="175"/>
      <c r="SXB617" s="175"/>
      <c r="SXC617" s="175"/>
      <c r="SXD617" s="175"/>
      <c r="SXE617" s="175"/>
      <c r="SXF617" s="175"/>
      <c r="SXG617" s="175"/>
      <c r="SXH617" s="175"/>
      <c r="SXI617" s="175"/>
      <c r="SXJ617" s="175"/>
      <c r="SXK617" s="175"/>
      <c r="SXL617" s="175"/>
      <c r="SXM617" s="175"/>
      <c r="SXN617" s="175"/>
      <c r="SXO617" s="175"/>
      <c r="SXP617" s="175"/>
      <c r="SXQ617" s="175"/>
      <c r="SXR617" s="175"/>
      <c r="SXS617" s="175"/>
      <c r="SXT617" s="175"/>
      <c r="SXU617" s="175"/>
      <c r="SXV617" s="175"/>
      <c r="SXW617" s="175"/>
      <c r="SXX617" s="175"/>
      <c r="SXY617" s="175"/>
      <c r="SXZ617" s="175"/>
      <c r="SYA617" s="175"/>
      <c r="SYB617" s="175"/>
      <c r="SYC617" s="175"/>
      <c r="SYD617" s="175"/>
      <c r="SYE617" s="175"/>
      <c r="SYF617" s="175"/>
      <c r="SYG617" s="175"/>
      <c r="SYH617" s="175"/>
      <c r="SYI617" s="175"/>
      <c r="SYJ617" s="175"/>
      <c r="SYK617" s="175"/>
      <c r="SYL617" s="175"/>
      <c r="SYM617" s="175"/>
      <c r="SYN617" s="175"/>
      <c r="SYO617" s="175"/>
      <c r="SYP617" s="175"/>
      <c r="SYQ617" s="175"/>
      <c r="SYR617" s="175"/>
      <c r="SYS617" s="175"/>
      <c r="SYT617" s="175"/>
      <c r="SYU617" s="175"/>
      <c r="SYV617" s="175"/>
      <c r="SYW617" s="175"/>
      <c r="SYX617" s="175"/>
      <c r="SYY617" s="175"/>
      <c r="SYZ617" s="175"/>
      <c r="SZA617" s="175"/>
      <c r="SZB617" s="175"/>
      <c r="SZC617" s="175"/>
      <c r="SZD617" s="175"/>
      <c r="SZE617" s="175"/>
      <c r="SZF617" s="175"/>
      <c r="SZG617" s="175"/>
      <c r="SZH617" s="175"/>
      <c r="SZI617" s="175"/>
      <c r="SZJ617" s="175"/>
      <c r="SZK617" s="175"/>
      <c r="SZL617" s="175"/>
      <c r="SZM617" s="175"/>
      <c r="SZN617" s="175"/>
      <c r="SZO617" s="175"/>
      <c r="SZP617" s="175"/>
      <c r="SZQ617" s="175"/>
      <c r="SZR617" s="175"/>
      <c r="SZS617" s="175"/>
      <c r="SZT617" s="175"/>
      <c r="SZU617" s="175"/>
      <c r="SZV617" s="175"/>
      <c r="SZW617" s="175"/>
      <c r="SZX617" s="175"/>
      <c r="SZY617" s="175"/>
      <c r="SZZ617" s="175"/>
      <c r="TAA617" s="175"/>
      <c r="TAB617" s="175"/>
      <c r="TAC617" s="175"/>
      <c r="TAD617" s="175"/>
      <c r="TAE617" s="175"/>
      <c r="TAF617" s="175"/>
      <c r="TAG617" s="175"/>
      <c r="TAH617" s="175"/>
      <c r="TAI617" s="175"/>
      <c r="TAJ617" s="175"/>
      <c r="TAK617" s="175"/>
      <c r="TAL617" s="175"/>
      <c r="TAM617" s="175"/>
      <c r="TAN617" s="175"/>
      <c r="TAO617" s="175"/>
      <c r="TAP617" s="175"/>
      <c r="TAQ617" s="175"/>
      <c r="TAR617" s="175"/>
      <c r="TAS617" s="175"/>
      <c r="TAT617" s="175"/>
      <c r="TAU617" s="175"/>
      <c r="TAV617" s="175"/>
      <c r="TAW617" s="175"/>
      <c r="TAX617" s="175"/>
      <c r="TAY617" s="175"/>
      <c r="TAZ617" s="175"/>
      <c r="TBA617" s="175"/>
      <c r="TBB617" s="175"/>
      <c r="TBC617" s="175"/>
      <c r="TBD617" s="175"/>
      <c r="TBE617" s="175"/>
      <c r="TBF617" s="175"/>
      <c r="TBG617" s="175"/>
      <c r="TBH617" s="175"/>
      <c r="TBI617" s="175"/>
      <c r="TBJ617" s="175"/>
      <c r="TBK617" s="175"/>
      <c r="TBL617" s="175"/>
      <c r="TBM617" s="175"/>
      <c r="TBN617" s="175"/>
      <c r="TBO617" s="175"/>
      <c r="TBP617" s="175"/>
      <c r="TBQ617" s="175"/>
      <c r="TBR617" s="175"/>
      <c r="TBS617" s="175"/>
      <c r="TBT617" s="175"/>
      <c r="TBU617" s="175"/>
      <c r="TBV617" s="175"/>
      <c r="TBW617" s="175"/>
      <c r="TBX617" s="175"/>
      <c r="TBY617" s="175"/>
      <c r="TBZ617" s="175"/>
      <c r="TCA617" s="175"/>
      <c r="TCB617" s="175"/>
      <c r="TCC617" s="175"/>
      <c r="TCD617" s="175"/>
      <c r="TCE617" s="175"/>
      <c r="TCF617" s="175"/>
      <c r="TCG617" s="175"/>
      <c r="TCH617" s="175"/>
      <c r="TCI617" s="175"/>
      <c r="TCJ617" s="175"/>
      <c r="TCK617" s="175"/>
      <c r="TCL617" s="175"/>
      <c r="TCM617" s="175"/>
      <c r="TCN617" s="175"/>
      <c r="TCO617" s="175"/>
      <c r="TCP617" s="175"/>
      <c r="TCQ617" s="175"/>
      <c r="TCR617" s="175"/>
      <c r="TCS617" s="175"/>
      <c r="TCT617" s="175"/>
      <c r="TCU617" s="175"/>
      <c r="TCV617" s="175"/>
      <c r="TCW617" s="175"/>
      <c r="TCX617" s="175"/>
      <c r="TCY617" s="175"/>
      <c r="TCZ617" s="175"/>
      <c r="TDA617" s="175"/>
      <c r="TDB617" s="175"/>
      <c r="TDC617" s="175"/>
      <c r="TDD617" s="175"/>
      <c r="TDE617" s="175"/>
      <c r="TDF617" s="175"/>
      <c r="TDG617" s="175"/>
      <c r="TDH617" s="175"/>
      <c r="TDI617" s="175"/>
      <c r="TDJ617" s="175"/>
      <c r="TDK617" s="175"/>
      <c r="TDL617" s="175"/>
      <c r="TDM617" s="175"/>
      <c r="TDN617" s="175"/>
      <c r="TDO617" s="175"/>
      <c r="TDP617" s="175"/>
      <c r="TDQ617" s="175"/>
      <c r="TDR617" s="175"/>
      <c r="TDS617" s="175"/>
      <c r="TDT617" s="175"/>
      <c r="TDU617" s="175"/>
      <c r="TDV617" s="175"/>
      <c r="TDW617" s="175"/>
      <c r="TDX617" s="175"/>
      <c r="TDY617" s="175"/>
      <c r="TDZ617" s="175"/>
      <c r="TEA617" s="175"/>
      <c r="TEB617" s="175"/>
      <c r="TEC617" s="175"/>
      <c r="TED617" s="175"/>
      <c r="TEE617" s="175"/>
      <c r="TEF617" s="175"/>
      <c r="TEG617" s="175"/>
      <c r="TEH617" s="175"/>
      <c r="TEI617" s="175"/>
      <c r="TEJ617" s="175"/>
      <c r="TEK617" s="175"/>
      <c r="TEL617" s="175"/>
      <c r="TEM617" s="175"/>
      <c r="TEN617" s="175"/>
      <c r="TEO617" s="175"/>
      <c r="TEP617" s="175"/>
      <c r="TEQ617" s="175"/>
      <c r="TER617" s="175"/>
      <c r="TES617" s="175"/>
      <c r="TET617" s="175"/>
      <c r="TEU617" s="175"/>
      <c r="TEV617" s="175"/>
      <c r="TEW617" s="175"/>
      <c r="TEX617" s="175"/>
      <c r="TEY617" s="175"/>
      <c r="TEZ617" s="175"/>
      <c r="TFA617" s="175"/>
      <c r="TFB617" s="175"/>
      <c r="TFC617" s="175"/>
      <c r="TFD617" s="175"/>
      <c r="TFE617" s="175"/>
      <c r="TFF617" s="175"/>
      <c r="TFG617" s="175"/>
      <c r="TFH617" s="175"/>
      <c r="TFI617" s="175"/>
      <c r="TFJ617" s="175"/>
      <c r="TFK617" s="175"/>
      <c r="TFL617" s="175"/>
      <c r="TFM617" s="175"/>
      <c r="TFN617" s="175"/>
      <c r="TFO617" s="175"/>
      <c r="TFP617" s="175"/>
      <c r="TFQ617" s="175"/>
      <c r="TFR617" s="175"/>
      <c r="TFS617" s="175"/>
      <c r="TFT617" s="175"/>
      <c r="TFU617" s="175"/>
      <c r="TFV617" s="175"/>
      <c r="TFW617" s="175"/>
      <c r="TFX617" s="175"/>
      <c r="TFY617" s="175"/>
      <c r="TFZ617" s="175"/>
      <c r="TGA617" s="175"/>
      <c r="TGB617" s="175"/>
      <c r="TGC617" s="175"/>
      <c r="TGD617" s="175"/>
      <c r="TGE617" s="175"/>
      <c r="TGF617" s="175"/>
      <c r="TGG617" s="175"/>
      <c r="TGH617" s="175"/>
      <c r="TGI617" s="175"/>
      <c r="TGJ617" s="175"/>
      <c r="TGK617" s="175"/>
      <c r="TGL617" s="175"/>
      <c r="TGM617" s="175"/>
      <c r="TGN617" s="175"/>
      <c r="TGO617" s="175"/>
      <c r="TGP617" s="175"/>
      <c r="TGQ617" s="175"/>
      <c r="TGR617" s="175"/>
      <c r="TGS617" s="175"/>
      <c r="TGT617" s="175"/>
      <c r="TGU617" s="175"/>
      <c r="TGV617" s="175"/>
      <c r="TGW617" s="175"/>
      <c r="TGX617" s="175"/>
      <c r="TGY617" s="175"/>
      <c r="TGZ617" s="175"/>
      <c r="THA617" s="175"/>
      <c r="THB617" s="175"/>
      <c r="THC617" s="175"/>
      <c r="THD617" s="175"/>
      <c r="THE617" s="175"/>
      <c r="THF617" s="175"/>
      <c r="THG617" s="175"/>
      <c r="THH617" s="175"/>
      <c r="THI617" s="175"/>
      <c r="THJ617" s="175"/>
      <c r="THK617" s="175"/>
      <c r="THL617" s="175"/>
      <c r="THM617" s="175"/>
      <c r="THN617" s="175"/>
      <c r="THO617" s="175"/>
      <c r="THP617" s="175"/>
      <c r="THQ617" s="175"/>
      <c r="THR617" s="175"/>
      <c r="THS617" s="175"/>
      <c r="THT617" s="175"/>
      <c r="THU617" s="175"/>
      <c r="THV617" s="175"/>
      <c r="THW617" s="175"/>
      <c r="THX617" s="175"/>
      <c r="THY617" s="175"/>
      <c r="THZ617" s="175"/>
      <c r="TIA617" s="175"/>
      <c r="TIB617" s="175"/>
      <c r="TIC617" s="175"/>
      <c r="TID617" s="175"/>
      <c r="TIE617" s="175"/>
      <c r="TIF617" s="175"/>
      <c r="TIG617" s="175"/>
      <c r="TIH617" s="175"/>
      <c r="TII617" s="175"/>
      <c r="TIJ617" s="175"/>
      <c r="TIK617" s="175"/>
      <c r="TIL617" s="175"/>
      <c r="TIM617" s="175"/>
      <c r="TIN617" s="175"/>
      <c r="TIO617" s="175"/>
      <c r="TIP617" s="175"/>
      <c r="TIQ617" s="175"/>
      <c r="TIR617" s="175"/>
      <c r="TIS617" s="175"/>
      <c r="TIT617" s="175"/>
      <c r="TIU617" s="175"/>
      <c r="TIV617" s="175"/>
      <c r="TIW617" s="175"/>
      <c r="TIX617" s="175"/>
      <c r="TIY617" s="175"/>
      <c r="TIZ617" s="175"/>
      <c r="TJA617" s="175"/>
      <c r="TJB617" s="175"/>
      <c r="TJC617" s="175"/>
      <c r="TJD617" s="175"/>
      <c r="TJE617" s="175"/>
      <c r="TJF617" s="175"/>
      <c r="TJG617" s="175"/>
      <c r="TJH617" s="175"/>
      <c r="TJI617" s="175"/>
      <c r="TJJ617" s="175"/>
      <c r="TJK617" s="175"/>
      <c r="TJL617" s="175"/>
      <c r="TJM617" s="175"/>
      <c r="TJN617" s="175"/>
      <c r="TJO617" s="175"/>
      <c r="TJP617" s="175"/>
      <c r="TJQ617" s="175"/>
      <c r="TJR617" s="175"/>
      <c r="TJS617" s="175"/>
      <c r="TJT617" s="175"/>
      <c r="TJU617" s="175"/>
      <c r="TJV617" s="175"/>
      <c r="TJW617" s="175"/>
      <c r="TJX617" s="175"/>
      <c r="TJY617" s="175"/>
      <c r="TJZ617" s="175"/>
      <c r="TKA617" s="175"/>
      <c r="TKB617" s="175"/>
      <c r="TKC617" s="175"/>
      <c r="TKD617" s="175"/>
      <c r="TKE617" s="175"/>
      <c r="TKF617" s="175"/>
      <c r="TKG617" s="175"/>
      <c r="TKH617" s="175"/>
      <c r="TKI617" s="175"/>
      <c r="TKJ617" s="175"/>
      <c r="TKK617" s="175"/>
      <c r="TKL617" s="175"/>
      <c r="TKM617" s="175"/>
      <c r="TKN617" s="175"/>
      <c r="TKO617" s="175"/>
      <c r="TKP617" s="175"/>
      <c r="TKQ617" s="175"/>
      <c r="TKR617" s="175"/>
      <c r="TKS617" s="175"/>
      <c r="TKT617" s="175"/>
      <c r="TKU617" s="175"/>
      <c r="TKV617" s="175"/>
      <c r="TKW617" s="175"/>
      <c r="TKX617" s="175"/>
      <c r="TKY617" s="175"/>
      <c r="TKZ617" s="175"/>
      <c r="TLA617" s="175"/>
      <c r="TLB617" s="175"/>
      <c r="TLC617" s="175"/>
      <c r="TLD617" s="175"/>
      <c r="TLE617" s="175"/>
      <c r="TLF617" s="175"/>
      <c r="TLG617" s="175"/>
      <c r="TLH617" s="175"/>
      <c r="TLI617" s="175"/>
      <c r="TLJ617" s="175"/>
      <c r="TLK617" s="175"/>
      <c r="TLL617" s="175"/>
      <c r="TLM617" s="175"/>
      <c r="TLN617" s="175"/>
      <c r="TLO617" s="175"/>
      <c r="TLP617" s="175"/>
      <c r="TLQ617" s="175"/>
      <c r="TLR617" s="175"/>
      <c r="TLS617" s="175"/>
      <c r="TLT617" s="175"/>
      <c r="TLU617" s="175"/>
      <c r="TLV617" s="175"/>
      <c r="TLW617" s="175"/>
      <c r="TLX617" s="175"/>
      <c r="TLY617" s="175"/>
      <c r="TLZ617" s="175"/>
      <c r="TMA617" s="175"/>
      <c r="TMB617" s="175"/>
      <c r="TMC617" s="175"/>
      <c r="TMD617" s="175"/>
      <c r="TME617" s="175"/>
      <c r="TMF617" s="175"/>
      <c r="TMG617" s="175"/>
      <c r="TMH617" s="175"/>
      <c r="TMI617" s="175"/>
      <c r="TMJ617" s="175"/>
      <c r="TMK617" s="175"/>
      <c r="TML617" s="175"/>
      <c r="TMM617" s="175"/>
      <c r="TMN617" s="175"/>
      <c r="TMO617" s="175"/>
      <c r="TMP617" s="175"/>
      <c r="TMQ617" s="175"/>
      <c r="TMR617" s="175"/>
      <c r="TMS617" s="175"/>
      <c r="TMT617" s="175"/>
      <c r="TMU617" s="175"/>
      <c r="TMV617" s="175"/>
      <c r="TMW617" s="175"/>
      <c r="TMX617" s="175"/>
      <c r="TMY617" s="175"/>
      <c r="TMZ617" s="175"/>
      <c r="TNA617" s="175"/>
      <c r="TNB617" s="175"/>
      <c r="TNC617" s="175"/>
      <c r="TND617" s="175"/>
      <c r="TNE617" s="175"/>
      <c r="TNF617" s="175"/>
      <c r="TNG617" s="175"/>
      <c r="TNH617" s="175"/>
      <c r="TNI617" s="175"/>
      <c r="TNJ617" s="175"/>
      <c r="TNK617" s="175"/>
      <c r="TNL617" s="175"/>
      <c r="TNM617" s="175"/>
      <c r="TNN617" s="175"/>
      <c r="TNO617" s="175"/>
      <c r="TNP617" s="175"/>
      <c r="TNQ617" s="175"/>
      <c r="TNR617" s="175"/>
      <c r="TNS617" s="175"/>
      <c r="TNT617" s="175"/>
      <c r="TNU617" s="175"/>
      <c r="TNV617" s="175"/>
      <c r="TNW617" s="175"/>
      <c r="TNX617" s="175"/>
      <c r="TNY617" s="175"/>
      <c r="TNZ617" s="175"/>
      <c r="TOA617" s="175"/>
      <c r="TOB617" s="175"/>
      <c r="TOC617" s="175"/>
      <c r="TOD617" s="175"/>
      <c r="TOE617" s="175"/>
      <c r="TOF617" s="175"/>
      <c r="TOG617" s="175"/>
      <c r="TOH617" s="175"/>
      <c r="TOI617" s="175"/>
      <c r="TOJ617" s="175"/>
      <c r="TOK617" s="175"/>
      <c r="TOL617" s="175"/>
      <c r="TOM617" s="175"/>
      <c r="TON617" s="175"/>
      <c r="TOO617" s="175"/>
      <c r="TOP617" s="175"/>
      <c r="TOQ617" s="175"/>
      <c r="TOR617" s="175"/>
      <c r="TOS617" s="175"/>
      <c r="TOT617" s="175"/>
      <c r="TOU617" s="175"/>
      <c r="TOV617" s="175"/>
      <c r="TOW617" s="175"/>
      <c r="TOX617" s="175"/>
      <c r="TOY617" s="175"/>
      <c r="TOZ617" s="175"/>
      <c r="TPA617" s="175"/>
      <c r="TPB617" s="175"/>
      <c r="TPC617" s="175"/>
      <c r="TPD617" s="175"/>
      <c r="TPE617" s="175"/>
      <c r="TPF617" s="175"/>
      <c r="TPG617" s="175"/>
      <c r="TPH617" s="175"/>
      <c r="TPI617" s="175"/>
      <c r="TPJ617" s="175"/>
      <c r="TPK617" s="175"/>
      <c r="TPL617" s="175"/>
      <c r="TPM617" s="175"/>
      <c r="TPN617" s="175"/>
      <c r="TPO617" s="175"/>
      <c r="TPP617" s="175"/>
      <c r="TPQ617" s="175"/>
      <c r="TPR617" s="175"/>
      <c r="TPS617" s="175"/>
      <c r="TPT617" s="175"/>
      <c r="TPU617" s="175"/>
      <c r="TPV617" s="175"/>
      <c r="TPW617" s="175"/>
      <c r="TPX617" s="175"/>
      <c r="TPY617" s="175"/>
      <c r="TPZ617" s="175"/>
      <c r="TQA617" s="175"/>
      <c r="TQB617" s="175"/>
      <c r="TQC617" s="175"/>
      <c r="TQD617" s="175"/>
      <c r="TQE617" s="175"/>
      <c r="TQF617" s="175"/>
      <c r="TQG617" s="175"/>
      <c r="TQH617" s="175"/>
      <c r="TQI617" s="175"/>
      <c r="TQJ617" s="175"/>
      <c r="TQK617" s="175"/>
      <c r="TQL617" s="175"/>
      <c r="TQM617" s="175"/>
      <c r="TQN617" s="175"/>
      <c r="TQO617" s="175"/>
      <c r="TQP617" s="175"/>
      <c r="TQQ617" s="175"/>
      <c r="TQR617" s="175"/>
      <c r="TQS617" s="175"/>
      <c r="TQT617" s="175"/>
      <c r="TQU617" s="175"/>
      <c r="TQV617" s="175"/>
      <c r="TQW617" s="175"/>
      <c r="TQX617" s="175"/>
      <c r="TQY617" s="175"/>
      <c r="TQZ617" s="175"/>
      <c r="TRA617" s="175"/>
      <c r="TRB617" s="175"/>
      <c r="TRC617" s="175"/>
      <c r="TRD617" s="175"/>
      <c r="TRE617" s="175"/>
      <c r="TRF617" s="175"/>
      <c r="TRG617" s="175"/>
      <c r="TRH617" s="175"/>
      <c r="TRI617" s="175"/>
      <c r="TRJ617" s="175"/>
      <c r="TRK617" s="175"/>
      <c r="TRL617" s="175"/>
      <c r="TRM617" s="175"/>
      <c r="TRN617" s="175"/>
      <c r="TRO617" s="175"/>
      <c r="TRP617" s="175"/>
      <c r="TRQ617" s="175"/>
      <c r="TRR617" s="175"/>
      <c r="TRS617" s="175"/>
      <c r="TRT617" s="175"/>
      <c r="TRU617" s="175"/>
      <c r="TRV617" s="175"/>
      <c r="TRW617" s="175"/>
      <c r="TRX617" s="175"/>
      <c r="TRY617" s="175"/>
      <c r="TRZ617" s="175"/>
      <c r="TSA617" s="175"/>
      <c r="TSB617" s="175"/>
      <c r="TSC617" s="175"/>
      <c r="TSD617" s="175"/>
      <c r="TSE617" s="175"/>
      <c r="TSF617" s="175"/>
      <c r="TSG617" s="175"/>
      <c r="TSH617" s="175"/>
      <c r="TSI617" s="175"/>
      <c r="TSJ617" s="175"/>
      <c r="TSK617" s="175"/>
      <c r="TSL617" s="175"/>
      <c r="TSM617" s="175"/>
      <c r="TSN617" s="175"/>
      <c r="TSO617" s="175"/>
      <c r="TSP617" s="175"/>
      <c r="TSQ617" s="175"/>
      <c r="TSR617" s="175"/>
      <c r="TSS617" s="175"/>
      <c r="TST617" s="175"/>
      <c r="TSU617" s="175"/>
      <c r="TSV617" s="175"/>
      <c r="TSW617" s="175"/>
      <c r="TSX617" s="175"/>
      <c r="TSY617" s="175"/>
      <c r="TSZ617" s="175"/>
      <c r="TTA617" s="175"/>
      <c r="TTB617" s="175"/>
      <c r="TTC617" s="175"/>
      <c r="TTD617" s="175"/>
      <c r="TTE617" s="175"/>
      <c r="TTF617" s="175"/>
      <c r="TTG617" s="175"/>
      <c r="TTH617" s="175"/>
      <c r="TTI617" s="175"/>
      <c r="TTJ617" s="175"/>
      <c r="TTK617" s="175"/>
      <c r="TTL617" s="175"/>
      <c r="TTM617" s="175"/>
      <c r="TTN617" s="175"/>
      <c r="TTO617" s="175"/>
      <c r="TTP617" s="175"/>
      <c r="TTQ617" s="175"/>
      <c r="TTR617" s="175"/>
      <c r="TTS617" s="175"/>
      <c r="TTT617" s="175"/>
      <c r="TTU617" s="175"/>
      <c r="TTV617" s="175"/>
      <c r="TTW617" s="175"/>
      <c r="TTX617" s="175"/>
      <c r="TTY617" s="175"/>
      <c r="TTZ617" s="175"/>
      <c r="TUA617" s="175"/>
      <c r="TUB617" s="175"/>
      <c r="TUC617" s="175"/>
      <c r="TUD617" s="175"/>
      <c r="TUE617" s="175"/>
      <c r="TUF617" s="175"/>
      <c r="TUG617" s="175"/>
      <c r="TUH617" s="175"/>
      <c r="TUI617" s="175"/>
      <c r="TUJ617" s="175"/>
      <c r="TUK617" s="175"/>
      <c r="TUL617" s="175"/>
      <c r="TUM617" s="175"/>
      <c r="TUN617" s="175"/>
      <c r="TUO617" s="175"/>
      <c r="TUP617" s="175"/>
      <c r="TUQ617" s="175"/>
      <c r="TUR617" s="175"/>
      <c r="TUS617" s="175"/>
      <c r="TUT617" s="175"/>
      <c r="TUU617" s="175"/>
      <c r="TUV617" s="175"/>
      <c r="TUW617" s="175"/>
      <c r="TUX617" s="175"/>
      <c r="TUY617" s="175"/>
      <c r="TUZ617" s="175"/>
      <c r="TVA617" s="175"/>
      <c r="TVB617" s="175"/>
      <c r="TVC617" s="175"/>
      <c r="TVD617" s="175"/>
      <c r="TVE617" s="175"/>
      <c r="TVF617" s="175"/>
      <c r="TVG617" s="175"/>
      <c r="TVH617" s="175"/>
      <c r="TVI617" s="175"/>
      <c r="TVJ617" s="175"/>
      <c r="TVK617" s="175"/>
      <c r="TVL617" s="175"/>
      <c r="TVM617" s="175"/>
      <c r="TVN617" s="175"/>
      <c r="TVO617" s="175"/>
      <c r="TVP617" s="175"/>
      <c r="TVQ617" s="175"/>
      <c r="TVR617" s="175"/>
      <c r="TVS617" s="175"/>
      <c r="TVT617" s="175"/>
      <c r="TVU617" s="175"/>
      <c r="TVV617" s="175"/>
      <c r="TVW617" s="175"/>
      <c r="TVX617" s="175"/>
      <c r="TVY617" s="175"/>
      <c r="TVZ617" s="175"/>
      <c r="TWA617" s="175"/>
      <c r="TWB617" s="175"/>
      <c r="TWC617" s="175"/>
      <c r="TWD617" s="175"/>
      <c r="TWE617" s="175"/>
      <c r="TWF617" s="175"/>
      <c r="TWG617" s="175"/>
      <c r="TWH617" s="175"/>
      <c r="TWI617" s="175"/>
      <c r="TWJ617" s="175"/>
      <c r="TWK617" s="175"/>
      <c r="TWL617" s="175"/>
      <c r="TWM617" s="175"/>
      <c r="TWN617" s="175"/>
      <c r="TWO617" s="175"/>
      <c r="TWP617" s="175"/>
      <c r="TWQ617" s="175"/>
      <c r="TWR617" s="175"/>
      <c r="TWS617" s="175"/>
      <c r="TWT617" s="175"/>
      <c r="TWU617" s="175"/>
      <c r="TWV617" s="175"/>
      <c r="TWW617" s="175"/>
      <c r="TWX617" s="175"/>
      <c r="TWY617" s="175"/>
      <c r="TWZ617" s="175"/>
      <c r="TXA617" s="175"/>
      <c r="TXB617" s="175"/>
      <c r="TXC617" s="175"/>
      <c r="TXD617" s="175"/>
      <c r="TXE617" s="175"/>
      <c r="TXF617" s="175"/>
      <c r="TXG617" s="175"/>
      <c r="TXH617" s="175"/>
      <c r="TXI617" s="175"/>
      <c r="TXJ617" s="175"/>
      <c r="TXK617" s="175"/>
      <c r="TXL617" s="175"/>
      <c r="TXM617" s="175"/>
      <c r="TXN617" s="175"/>
      <c r="TXO617" s="175"/>
      <c r="TXP617" s="175"/>
      <c r="TXQ617" s="175"/>
      <c r="TXR617" s="175"/>
      <c r="TXS617" s="175"/>
      <c r="TXT617" s="175"/>
      <c r="TXU617" s="175"/>
      <c r="TXV617" s="175"/>
      <c r="TXW617" s="175"/>
      <c r="TXX617" s="175"/>
      <c r="TXY617" s="175"/>
      <c r="TXZ617" s="175"/>
      <c r="TYA617" s="175"/>
      <c r="TYB617" s="175"/>
      <c r="TYC617" s="175"/>
      <c r="TYD617" s="175"/>
      <c r="TYE617" s="175"/>
      <c r="TYF617" s="175"/>
      <c r="TYG617" s="175"/>
      <c r="TYH617" s="175"/>
      <c r="TYI617" s="175"/>
      <c r="TYJ617" s="175"/>
      <c r="TYK617" s="175"/>
      <c r="TYL617" s="175"/>
      <c r="TYM617" s="175"/>
      <c r="TYN617" s="175"/>
      <c r="TYO617" s="175"/>
      <c r="TYP617" s="175"/>
      <c r="TYQ617" s="175"/>
      <c r="TYR617" s="175"/>
      <c r="TYS617" s="175"/>
      <c r="TYT617" s="175"/>
      <c r="TYU617" s="175"/>
      <c r="TYV617" s="175"/>
      <c r="TYW617" s="175"/>
      <c r="TYX617" s="175"/>
      <c r="TYY617" s="175"/>
      <c r="TYZ617" s="175"/>
      <c r="TZA617" s="175"/>
      <c r="TZB617" s="175"/>
      <c r="TZC617" s="175"/>
      <c r="TZD617" s="175"/>
      <c r="TZE617" s="175"/>
      <c r="TZF617" s="175"/>
      <c r="TZG617" s="175"/>
      <c r="TZH617" s="175"/>
      <c r="TZI617" s="175"/>
      <c r="TZJ617" s="175"/>
      <c r="TZK617" s="175"/>
      <c r="TZL617" s="175"/>
      <c r="TZM617" s="175"/>
      <c r="TZN617" s="175"/>
      <c r="TZO617" s="175"/>
      <c r="TZP617" s="175"/>
      <c r="TZQ617" s="175"/>
      <c r="TZR617" s="175"/>
      <c r="TZS617" s="175"/>
      <c r="TZT617" s="175"/>
      <c r="TZU617" s="175"/>
      <c r="TZV617" s="175"/>
      <c r="TZW617" s="175"/>
      <c r="TZX617" s="175"/>
      <c r="TZY617" s="175"/>
      <c r="TZZ617" s="175"/>
      <c r="UAA617" s="175"/>
      <c r="UAB617" s="175"/>
      <c r="UAC617" s="175"/>
      <c r="UAD617" s="175"/>
      <c r="UAE617" s="175"/>
      <c r="UAF617" s="175"/>
      <c r="UAG617" s="175"/>
      <c r="UAH617" s="175"/>
      <c r="UAI617" s="175"/>
      <c r="UAJ617" s="175"/>
      <c r="UAK617" s="175"/>
      <c r="UAL617" s="175"/>
      <c r="UAM617" s="175"/>
      <c r="UAN617" s="175"/>
      <c r="UAO617" s="175"/>
      <c r="UAP617" s="175"/>
      <c r="UAQ617" s="175"/>
      <c r="UAR617" s="175"/>
      <c r="UAS617" s="175"/>
      <c r="UAT617" s="175"/>
      <c r="UAU617" s="175"/>
      <c r="UAV617" s="175"/>
      <c r="UAW617" s="175"/>
      <c r="UAX617" s="175"/>
      <c r="UAY617" s="175"/>
      <c r="UAZ617" s="175"/>
      <c r="UBA617" s="175"/>
      <c r="UBB617" s="175"/>
      <c r="UBC617" s="175"/>
      <c r="UBD617" s="175"/>
      <c r="UBE617" s="175"/>
      <c r="UBF617" s="175"/>
      <c r="UBG617" s="175"/>
      <c r="UBH617" s="175"/>
      <c r="UBI617" s="175"/>
      <c r="UBJ617" s="175"/>
      <c r="UBK617" s="175"/>
      <c r="UBL617" s="175"/>
      <c r="UBM617" s="175"/>
      <c r="UBN617" s="175"/>
      <c r="UBO617" s="175"/>
      <c r="UBP617" s="175"/>
      <c r="UBQ617" s="175"/>
      <c r="UBR617" s="175"/>
      <c r="UBS617" s="175"/>
      <c r="UBT617" s="175"/>
      <c r="UBU617" s="175"/>
      <c r="UBV617" s="175"/>
      <c r="UBW617" s="175"/>
      <c r="UBX617" s="175"/>
      <c r="UBY617" s="175"/>
      <c r="UBZ617" s="175"/>
      <c r="UCA617" s="175"/>
      <c r="UCB617" s="175"/>
      <c r="UCC617" s="175"/>
      <c r="UCD617" s="175"/>
      <c r="UCE617" s="175"/>
      <c r="UCF617" s="175"/>
      <c r="UCG617" s="175"/>
      <c r="UCH617" s="175"/>
      <c r="UCI617" s="175"/>
      <c r="UCJ617" s="175"/>
      <c r="UCK617" s="175"/>
      <c r="UCL617" s="175"/>
      <c r="UCM617" s="175"/>
      <c r="UCN617" s="175"/>
      <c r="UCO617" s="175"/>
      <c r="UCP617" s="175"/>
      <c r="UCQ617" s="175"/>
      <c r="UCR617" s="175"/>
      <c r="UCS617" s="175"/>
      <c r="UCT617" s="175"/>
      <c r="UCU617" s="175"/>
      <c r="UCV617" s="175"/>
      <c r="UCW617" s="175"/>
      <c r="UCX617" s="175"/>
      <c r="UCY617" s="175"/>
      <c r="UCZ617" s="175"/>
      <c r="UDA617" s="175"/>
      <c r="UDB617" s="175"/>
      <c r="UDC617" s="175"/>
      <c r="UDD617" s="175"/>
      <c r="UDE617" s="175"/>
      <c r="UDF617" s="175"/>
      <c r="UDG617" s="175"/>
      <c r="UDH617" s="175"/>
      <c r="UDI617" s="175"/>
      <c r="UDJ617" s="175"/>
      <c r="UDK617" s="175"/>
      <c r="UDL617" s="175"/>
      <c r="UDM617" s="175"/>
      <c r="UDN617" s="175"/>
      <c r="UDO617" s="175"/>
      <c r="UDP617" s="175"/>
      <c r="UDQ617" s="175"/>
      <c r="UDR617" s="175"/>
      <c r="UDS617" s="175"/>
      <c r="UDT617" s="175"/>
      <c r="UDU617" s="175"/>
      <c r="UDV617" s="175"/>
      <c r="UDW617" s="175"/>
      <c r="UDX617" s="175"/>
      <c r="UDY617" s="175"/>
      <c r="UDZ617" s="175"/>
      <c r="UEA617" s="175"/>
      <c r="UEB617" s="175"/>
      <c r="UEC617" s="175"/>
      <c r="UED617" s="175"/>
      <c r="UEE617" s="175"/>
      <c r="UEF617" s="175"/>
      <c r="UEG617" s="175"/>
      <c r="UEH617" s="175"/>
      <c r="UEI617" s="175"/>
      <c r="UEJ617" s="175"/>
      <c r="UEK617" s="175"/>
      <c r="UEL617" s="175"/>
      <c r="UEM617" s="175"/>
      <c r="UEN617" s="175"/>
      <c r="UEO617" s="175"/>
      <c r="UEP617" s="175"/>
      <c r="UEQ617" s="175"/>
      <c r="UER617" s="175"/>
      <c r="UES617" s="175"/>
      <c r="UET617" s="175"/>
      <c r="UEU617" s="175"/>
      <c r="UEV617" s="175"/>
      <c r="UEW617" s="175"/>
      <c r="UEX617" s="175"/>
      <c r="UEY617" s="175"/>
      <c r="UEZ617" s="175"/>
      <c r="UFA617" s="175"/>
      <c r="UFB617" s="175"/>
      <c r="UFC617" s="175"/>
      <c r="UFD617" s="175"/>
      <c r="UFE617" s="175"/>
      <c r="UFF617" s="175"/>
      <c r="UFG617" s="175"/>
      <c r="UFH617" s="175"/>
      <c r="UFI617" s="175"/>
      <c r="UFJ617" s="175"/>
      <c r="UFK617" s="175"/>
      <c r="UFL617" s="175"/>
      <c r="UFM617" s="175"/>
      <c r="UFN617" s="175"/>
      <c r="UFO617" s="175"/>
      <c r="UFP617" s="175"/>
      <c r="UFQ617" s="175"/>
      <c r="UFR617" s="175"/>
      <c r="UFS617" s="175"/>
      <c r="UFT617" s="175"/>
      <c r="UFU617" s="175"/>
      <c r="UFV617" s="175"/>
      <c r="UFW617" s="175"/>
      <c r="UFX617" s="175"/>
      <c r="UFY617" s="175"/>
      <c r="UFZ617" s="175"/>
      <c r="UGA617" s="175"/>
      <c r="UGB617" s="175"/>
      <c r="UGC617" s="175"/>
      <c r="UGD617" s="175"/>
      <c r="UGE617" s="175"/>
      <c r="UGF617" s="175"/>
      <c r="UGG617" s="175"/>
      <c r="UGH617" s="175"/>
      <c r="UGI617" s="175"/>
      <c r="UGJ617" s="175"/>
      <c r="UGK617" s="175"/>
      <c r="UGL617" s="175"/>
      <c r="UGM617" s="175"/>
      <c r="UGN617" s="175"/>
      <c r="UGO617" s="175"/>
      <c r="UGP617" s="175"/>
      <c r="UGQ617" s="175"/>
      <c r="UGR617" s="175"/>
      <c r="UGS617" s="175"/>
      <c r="UGT617" s="175"/>
      <c r="UGU617" s="175"/>
      <c r="UGV617" s="175"/>
      <c r="UGW617" s="175"/>
      <c r="UGX617" s="175"/>
      <c r="UGY617" s="175"/>
      <c r="UGZ617" s="175"/>
      <c r="UHA617" s="175"/>
      <c r="UHB617" s="175"/>
      <c r="UHC617" s="175"/>
      <c r="UHD617" s="175"/>
      <c r="UHE617" s="175"/>
      <c r="UHF617" s="175"/>
      <c r="UHG617" s="175"/>
      <c r="UHH617" s="175"/>
      <c r="UHI617" s="175"/>
      <c r="UHJ617" s="175"/>
      <c r="UHK617" s="175"/>
      <c r="UHL617" s="175"/>
      <c r="UHM617" s="175"/>
      <c r="UHN617" s="175"/>
      <c r="UHO617" s="175"/>
      <c r="UHP617" s="175"/>
      <c r="UHQ617" s="175"/>
      <c r="UHR617" s="175"/>
      <c r="UHS617" s="175"/>
      <c r="UHT617" s="175"/>
      <c r="UHU617" s="175"/>
      <c r="UHV617" s="175"/>
      <c r="UHW617" s="175"/>
      <c r="UHX617" s="175"/>
      <c r="UHY617" s="175"/>
      <c r="UHZ617" s="175"/>
      <c r="UIA617" s="175"/>
      <c r="UIB617" s="175"/>
      <c r="UIC617" s="175"/>
      <c r="UID617" s="175"/>
      <c r="UIE617" s="175"/>
      <c r="UIF617" s="175"/>
      <c r="UIG617" s="175"/>
      <c r="UIH617" s="175"/>
      <c r="UII617" s="175"/>
      <c r="UIJ617" s="175"/>
      <c r="UIK617" s="175"/>
      <c r="UIL617" s="175"/>
      <c r="UIM617" s="175"/>
      <c r="UIN617" s="175"/>
      <c r="UIO617" s="175"/>
      <c r="UIP617" s="175"/>
      <c r="UIQ617" s="175"/>
      <c r="UIR617" s="175"/>
      <c r="UIS617" s="175"/>
      <c r="UIT617" s="175"/>
      <c r="UIU617" s="175"/>
      <c r="UIV617" s="175"/>
      <c r="UIW617" s="175"/>
      <c r="UIX617" s="175"/>
      <c r="UIY617" s="175"/>
      <c r="UIZ617" s="175"/>
      <c r="UJA617" s="175"/>
      <c r="UJB617" s="175"/>
      <c r="UJC617" s="175"/>
      <c r="UJD617" s="175"/>
      <c r="UJE617" s="175"/>
      <c r="UJF617" s="175"/>
      <c r="UJG617" s="175"/>
      <c r="UJH617" s="175"/>
      <c r="UJI617" s="175"/>
      <c r="UJJ617" s="175"/>
      <c r="UJK617" s="175"/>
      <c r="UJL617" s="175"/>
      <c r="UJM617" s="175"/>
      <c r="UJN617" s="175"/>
      <c r="UJO617" s="175"/>
      <c r="UJP617" s="175"/>
      <c r="UJQ617" s="175"/>
      <c r="UJR617" s="175"/>
      <c r="UJS617" s="175"/>
      <c r="UJT617" s="175"/>
      <c r="UJU617" s="175"/>
      <c r="UJV617" s="175"/>
      <c r="UJW617" s="175"/>
      <c r="UJX617" s="175"/>
      <c r="UJY617" s="175"/>
      <c r="UJZ617" s="175"/>
      <c r="UKA617" s="175"/>
      <c r="UKB617" s="175"/>
      <c r="UKC617" s="175"/>
      <c r="UKD617" s="175"/>
      <c r="UKE617" s="175"/>
      <c r="UKF617" s="175"/>
      <c r="UKG617" s="175"/>
      <c r="UKH617" s="175"/>
      <c r="UKI617" s="175"/>
      <c r="UKJ617" s="175"/>
      <c r="UKK617" s="175"/>
      <c r="UKL617" s="175"/>
      <c r="UKM617" s="175"/>
      <c r="UKN617" s="175"/>
      <c r="UKO617" s="175"/>
      <c r="UKP617" s="175"/>
      <c r="UKQ617" s="175"/>
      <c r="UKR617" s="175"/>
      <c r="UKS617" s="175"/>
      <c r="UKT617" s="175"/>
      <c r="UKU617" s="175"/>
      <c r="UKV617" s="175"/>
      <c r="UKW617" s="175"/>
      <c r="UKX617" s="175"/>
      <c r="UKY617" s="175"/>
      <c r="UKZ617" s="175"/>
      <c r="ULA617" s="175"/>
      <c r="ULB617" s="175"/>
      <c r="ULC617" s="175"/>
      <c r="ULD617" s="175"/>
      <c r="ULE617" s="175"/>
      <c r="ULF617" s="175"/>
      <c r="ULG617" s="175"/>
      <c r="ULH617" s="175"/>
      <c r="ULI617" s="175"/>
      <c r="ULJ617" s="175"/>
      <c r="ULK617" s="175"/>
      <c r="ULL617" s="175"/>
      <c r="ULM617" s="175"/>
      <c r="ULN617" s="175"/>
      <c r="ULO617" s="175"/>
      <c r="ULP617" s="175"/>
      <c r="ULQ617" s="175"/>
      <c r="ULR617" s="175"/>
      <c r="ULS617" s="175"/>
      <c r="ULT617" s="175"/>
      <c r="ULU617" s="175"/>
      <c r="ULV617" s="175"/>
      <c r="ULW617" s="175"/>
      <c r="ULX617" s="175"/>
      <c r="ULY617" s="175"/>
      <c r="ULZ617" s="175"/>
      <c r="UMA617" s="175"/>
      <c r="UMB617" s="175"/>
      <c r="UMC617" s="175"/>
      <c r="UMD617" s="175"/>
      <c r="UME617" s="175"/>
      <c r="UMF617" s="175"/>
      <c r="UMG617" s="175"/>
      <c r="UMH617" s="175"/>
      <c r="UMI617" s="175"/>
      <c r="UMJ617" s="175"/>
      <c r="UMK617" s="175"/>
      <c r="UML617" s="175"/>
      <c r="UMM617" s="175"/>
      <c r="UMN617" s="175"/>
      <c r="UMO617" s="175"/>
      <c r="UMP617" s="175"/>
      <c r="UMQ617" s="175"/>
      <c r="UMR617" s="175"/>
      <c r="UMS617" s="175"/>
      <c r="UMT617" s="175"/>
      <c r="UMU617" s="175"/>
      <c r="UMV617" s="175"/>
      <c r="UMW617" s="175"/>
      <c r="UMX617" s="175"/>
      <c r="UMY617" s="175"/>
      <c r="UMZ617" s="175"/>
      <c r="UNA617" s="175"/>
      <c r="UNB617" s="175"/>
      <c r="UNC617" s="175"/>
      <c r="UND617" s="175"/>
      <c r="UNE617" s="175"/>
      <c r="UNF617" s="175"/>
      <c r="UNG617" s="175"/>
      <c r="UNH617" s="175"/>
      <c r="UNI617" s="175"/>
      <c r="UNJ617" s="175"/>
      <c r="UNK617" s="175"/>
      <c r="UNL617" s="175"/>
      <c r="UNM617" s="175"/>
      <c r="UNN617" s="175"/>
      <c r="UNO617" s="175"/>
      <c r="UNP617" s="175"/>
      <c r="UNQ617" s="175"/>
      <c r="UNR617" s="175"/>
      <c r="UNS617" s="175"/>
      <c r="UNT617" s="175"/>
      <c r="UNU617" s="175"/>
      <c r="UNV617" s="175"/>
      <c r="UNW617" s="175"/>
      <c r="UNX617" s="175"/>
      <c r="UNY617" s="175"/>
      <c r="UNZ617" s="175"/>
      <c r="UOA617" s="175"/>
      <c r="UOB617" s="175"/>
      <c r="UOC617" s="175"/>
      <c r="UOD617" s="175"/>
      <c r="UOE617" s="175"/>
      <c r="UOF617" s="175"/>
      <c r="UOG617" s="175"/>
      <c r="UOH617" s="175"/>
      <c r="UOI617" s="175"/>
      <c r="UOJ617" s="175"/>
      <c r="UOK617" s="175"/>
      <c r="UOL617" s="175"/>
      <c r="UOM617" s="175"/>
      <c r="UON617" s="175"/>
      <c r="UOO617" s="175"/>
      <c r="UOP617" s="175"/>
      <c r="UOQ617" s="175"/>
      <c r="UOR617" s="175"/>
      <c r="UOS617" s="175"/>
      <c r="UOT617" s="175"/>
      <c r="UOU617" s="175"/>
      <c r="UOV617" s="175"/>
      <c r="UOW617" s="175"/>
      <c r="UOX617" s="175"/>
      <c r="UOY617" s="175"/>
      <c r="UOZ617" s="175"/>
      <c r="UPA617" s="175"/>
      <c r="UPB617" s="175"/>
      <c r="UPC617" s="175"/>
      <c r="UPD617" s="175"/>
      <c r="UPE617" s="175"/>
      <c r="UPF617" s="175"/>
      <c r="UPG617" s="175"/>
      <c r="UPH617" s="175"/>
      <c r="UPI617" s="175"/>
      <c r="UPJ617" s="175"/>
      <c r="UPK617" s="175"/>
      <c r="UPL617" s="175"/>
      <c r="UPM617" s="175"/>
      <c r="UPN617" s="175"/>
      <c r="UPO617" s="175"/>
      <c r="UPP617" s="175"/>
      <c r="UPQ617" s="175"/>
      <c r="UPR617" s="175"/>
      <c r="UPS617" s="175"/>
      <c r="UPT617" s="175"/>
      <c r="UPU617" s="175"/>
      <c r="UPV617" s="175"/>
      <c r="UPW617" s="175"/>
      <c r="UPX617" s="175"/>
      <c r="UPY617" s="175"/>
      <c r="UPZ617" s="175"/>
      <c r="UQA617" s="175"/>
      <c r="UQB617" s="175"/>
      <c r="UQC617" s="175"/>
      <c r="UQD617" s="175"/>
      <c r="UQE617" s="175"/>
      <c r="UQF617" s="175"/>
      <c r="UQG617" s="175"/>
      <c r="UQH617" s="175"/>
      <c r="UQI617" s="175"/>
      <c r="UQJ617" s="175"/>
      <c r="UQK617" s="175"/>
      <c r="UQL617" s="175"/>
      <c r="UQM617" s="175"/>
      <c r="UQN617" s="175"/>
      <c r="UQO617" s="175"/>
      <c r="UQP617" s="175"/>
      <c r="UQQ617" s="175"/>
      <c r="UQR617" s="175"/>
      <c r="UQS617" s="175"/>
      <c r="UQT617" s="175"/>
      <c r="UQU617" s="175"/>
      <c r="UQV617" s="175"/>
      <c r="UQW617" s="175"/>
      <c r="UQX617" s="175"/>
      <c r="UQY617" s="175"/>
      <c r="UQZ617" s="175"/>
      <c r="URA617" s="175"/>
      <c r="URB617" s="175"/>
      <c r="URC617" s="175"/>
      <c r="URD617" s="175"/>
      <c r="URE617" s="175"/>
      <c r="URF617" s="175"/>
      <c r="URG617" s="175"/>
      <c r="URH617" s="175"/>
      <c r="URI617" s="175"/>
      <c r="URJ617" s="175"/>
      <c r="URK617" s="175"/>
      <c r="URL617" s="175"/>
      <c r="URM617" s="175"/>
      <c r="URN617" s="175"/>
      <c r="URO617" s="175"/>
      <c r="URP617" s="175"/>
      <c r="URQ617" s="175"/>
      <c r="URR617" s="175"/>
      <c r="URS617" s="175"/>
      <c r="URT617" s="175"/>
      <c r="URU617" s="175"/>
      <c r="URV617" s="175"/>
      <c r="URW617" s="175"/>
      <c r="URX617" s="175"/>
      <c r="URY617" s="175"/>
      <c r="URZ617" s="175"/>
      <c r="USA617" s="175"/>
      <c r="USB617" s="175"/>
      <c r="USC617" s="175"/>
      <c r="USD617" s="175"/>
      <c r="USE617" s="175"/>
      <c r="USF617" s="175"/>
      <c r="USG617" s="175"/>
      <c r="USH617" s="175"/>
      <c r="USI617" s="175"/>
      <c r="USJ617" s="175"/>
      <c r="USK617" s="175"/>
      <c r="USL617" s="175"/>
      <c r="USM617" s="175"/>
      <c r="USN617" s="175"/>
      <c r="USO617" s="175"/>
      <c r="USP617" s="175"/>
      <c r="USQ617" s="175"/>
      <c r="USR617" s="175"/>
      <c r="USS617" s="175"/>
      <c r="UST617" s="175"/>
      <c r="USU617" s="175"/>
      <c r="USV617" s="175"/>
      <c r="USW617" s="175"/>
      <c r="USX617" s="175"/>
      <c r="USY617" s="175"/>
      <c r="USZ617" s="175"/>
      <c r="UTA617" s="175"/>
      <c r="UTB617" s="175"/>
      <c r="UTC617" s="175"/>
      <c r="UTD617" s="175"/>
      <c r="UTE617" s="175"/>
      <c r="UTF617" s="175"/>
      <c r="UTG617" s="175"/>
      <c r="UTH617" s="175"/>
      <c r="UTI617" s="175"/>
      <c r="UTJ617" s="175"/>
      <c r="UTK617" s="175"/>
      <c r="UTL617" s="175"/>
      <c r="UTM617" s="175"/>
      <c r="UTN617" s="175"/>
      <c r="UTO617" s="175"/>
      <c r="UTP617" s="175"/>
      <c r="UTQ617" s="175"/>
      <c r="UTR617" s="175"/>
      <c r="UTS617" s="175"/>
      <c r="UTT617" s="175"/>
      <c r="UTU617" s="175"/>
      <c r="UTV617" s="175"/>
      <c r="UTW617" s="175"/>
      <c r="UTX617" s="175"/>
      <c r="UTY617" s="175"/>
      <c r="UTZ617" s="175"/>
      <c r="UUA617" s="175"/>
      <c r="UUB617" s="175"/>
      <c r="UUC617" s="175"/>
      <c r="UUD617" s="175"/>
      <c r="UUE617" s="175"/>
      <c r="UUF617" s="175"/>
      <c r="UUG617" s="175"/>
      <c r="UUH617" s="175"/>
      <c r="UUI617" s="175"/>
      <c r="UUJ617" s="175"/>
      <c r="UUK617" s="175"/>
      <c r="UUL617" s="175"/>
      <c r="UUM617" s="175"/>
      <c r="UUN617" s="175"/>
      <c r="UUO617" s="175"/>
      <c r="UUP617" s="175"/>
      <c r="UUQ617" s="175"/>
      <c r="UUR617" s="175"/>
      <c r="UUS617" s="175"/>
      <c r="UUT617" s="175"/>
      <c r="UUU617" s="175"/>
      <c r="UUV617" s="175"/>
      <c r="UUW617" s="175"/>
      <c r="UUX617" s="175"/>
      <c r="UUY617" s="175"/>
      <c r="UUZ617" s="175"/>
      <c r="UVA617" s="175"/>
      <c r="UVB617" s="175"/>
      <c r="UVC617" s="175"/>
      <c r="UVD617" s="175"/>
      <c r="UVE617" s="175"/>
      <c r="UVF617" s="175"/>
      <c r="UVG617" s="175"/>
      <c r="UVH617" s="175"/>
      <c r="UVI617" s="175"/>
      <c r="UVJ617" s="175"/>
      <c r="UVK617" s="175"/>
      <c r="UVL617" s="175"/>
      <c r="UVM617" s="175"/>
      <c r="UVN617" s="175"/>
      <c r="UVO617" s="175"/>
      <c r="UVP617" s="175"/>
      <c r="UVQ617" s="175"/>
      <c r="UVR617" s="175"/>
      <c r="UVS617" s="175"/>
      <c r="UVT617" s="175"/>
      <c r="UVU617" s="175"/>
      <c r="UVV617" s="175"/>
      <c r="UVW617" s="175"/>
      <c r="UVX617" s="175"/>
      <c r="UVY617" s="175"/>
      <c r="UVZ617" s="175"/>
      <c r="UWA617" s="175"/>
      <c r="UWB617" s="175"/>
      <c r="UWC617" s="175"/>
      <c r="UWD617" s="175"/>
      <c r="UWE617" s="175"/>
      <c r="UWF617" s="175"/>
      <c r="UWG617" s="175"/>
      <c r="UWH617" s="175"/>
      <c r="UWI617" s="175"/>
      <c r="UWJ617" s="175"/>
      <c r="UWK617" s="175"/>
      <c r="UWL617" s="175"/>
      <c r="UWM617" s="175"/>
      <c r="UWN617" s="175"/>
      <c r="UWO617" s="175"/>
      <c r="UWP617" s="175"/>
      <c r="UWQ617" s="175"/>
      <c r="UWR617" s="175"/>
      <c r="UWS617" s="175"/>
      <c r="UWT617" s="175"/>
      <c r="UWU617" s="175"/>
      <c r="UWV617" s="175"/>
      <c r="UWW617" s="175"/>
      <c r="UWX617" s="175"/>
      <c r="UWY617" s="175"/>
      <c r="UWZ617" s="175"/>
      <c r="UXA617" s="175"/>
      <c r="UXB617" s="175"/>
      <c r="UXC617" s="175"/>
      <c r="UXD617" s="175"/>
      <c r="UXE617" s="175"/>
      <c r="UXF617" s="175"/>
      <c r="UXG617" s="175"/>
      <c r="UXH617" s="175"/>
      <c r="UXI617" s="175"/>
      <c r="UXJ617" s="175"/>
      <c r="UXK617" s="175"/>
      <c r="UXL617" s="175"/>
      <c r="UXM617" s="175"/>
      <c r="UXN617" s="175"/>
      <c r="UXO617" s="175"/>
      <c r="UXP617" s="175"/>
      <c r="UXQ617" s="175"/>
      <c r="UXR617" s="175"/>
      <c r="UXS617" s="175"/>
      <c r="UXT617" s="175"/>
      <c r="UXU617" s="175"/>
      <c r="UXV617" s="175"/>
      <c r="UXW617" s="175"/>
      <c r="UXX617" s="175"/>
      <c r="UXY617" s="175"/>
      <c r="UXZ617" s="175"/>
      <c r="UYA617" s="175"/>
      <c r="UYB617" s="175"/>
      <c r="UYC617" s="175"/>
      <c r="UYD617" s="175"/>
      <c r="UYE617" s="175"/>
      <c r="UYF617" s="175"/>
      <c r="UYG617" s="175"/>
      <c r="UYH617" s="175"/>
      <c r="UYI617" s="175"/>
      <c r="UYJ617" s="175"/>
      <c r="UYK617" s="175"/>
      <c r="UYL617" s="175"/>
      <c r="UYM617" s="175"/>
      <c r="UYN617" s="175"/>
      <c r="UYO617" s="175"/>
      <c r="UYP617" s="175"/>
      <c r="UYQ617" s="175"/>
      <c r="UYR617" s="175"/>
      <c r="UYS617" s="175"/>
      <c r="UYT617" s="175"/>
      <c r="UYU617" s="175"/>
      <c r="UYV617" s="175"/>
      <c r="UYW617" s="175"/>
      <c r="UYX617" s="175"/>
      <c r="UYY617" s="175"/>
      <c r="UYZ617" s="175"/>
      <c r="UZA617" s="175"/>
      <c r="UZB617" s="175"/>
      <c r="UZC617" s="175"/>
      <c r="UZD617" s="175"/>
      <c r="UZE617" s="175"/>
      <c r="UZF617" s="175"/>
      <c r="UZG617" s="175"/>
      <c r="UZH617" s="175"/>
      <c r="UZI617" s="175"/>
      <c r="UZJ617" s="175"/>
      <c r="UZK617" s="175"/>
      <c r="UZL617" s="175"/>
      <c r="UZM617" s="175"/>
      <c r="UZN617" s="175"/>
      <c r="UZO617" s="175"/>
      <c r="UZP617" s="175"/>
      <c r="UZQ617" s="175"/>
      <c r="UZR617" s="175"/>
      <c r="UZS617" s="175"/>
      <c r="UZT617" s="175"/>
      <c r="UZU617" s="175"/>
      <c r="UZV617" s="175"/>
      <c r="UZW617" s="175"/>
      <c r="UZX617" s="175"/>
      <c r="UZY617" s="175"/>
      <c r="UZZ617" s="175"/>
      <c r="VAA617" s="175"/>
      <c r="VAB617" s="175"/>
      <c r="VAC617" s="175"/>
      <c r="VAD617" s="175"/>
      <c r="VAE617" s="175"/>
      <c r="VAF617" s="175"/>
      <c r="VAG617" s="175"/>
      <c r="VAH617" s="175"/>
      <c r="VAI617" s="175"/>
      <c r="VAJ617" s="175"/>
      <c r="VAK617" s="175"/>
      <c r="VAL617" s="175"/>
      <c r="VAM617" s="175"/>
      <c r="VAN617" s="175"/>
      <c r="VAO617" s="175"/>
      <c r="VAP617" s="175"/>
      <c r="VAQ617" s="175"/>
      <c r="VAR617" s="175"/>
      <c r="VAS617" s="175"/>
      <c r="VAT617" s="175"/>
      <c r="VAU617" s="175"/>
      <c r="VAV617" s="175"/>
      <c r="VAW617" s="175"/>
      <c r="VAX617" s="175"/>
      <c r="VAY617" s="175"/>
      <c r="VAZ617" s="175"/>
      <c r="VBA617" s="175"/>
      <c r="VBB617" s="175"/>
      <c r="VBC617" s="175"/>
      <c r="VBD617" s="175"/>
      <c r="VBE617" s="175"/>
      <c r="VBF617" s="175"/>
      <c r="VBG617" s="175"/>
      <c r="VBH617" s="175"/>
      <c r="VBI617" s="175"/>
      <c r="VBJ617" s="175"/>
      <c r="VBK617" s="175"/>
      <c r="VBL617" s="175"/>
      <c r="VBM617" s="175"/>
      <c r="VBN617" s="175"/>
      <c r="VBO617" s="175"/>
      <c r="VBP617" s="175"/>
      <c r="VBQ617" s="175"/>
      <c r="VBR617" s="175"/>
      <c r="VBS617" s="175"/>
      <c r="VBT617" s="175"/>
      <c r="VBU617" s="175"/>
      <c r="VBV617" s="175"/>
      <c r="VBW617" s="175"/>
      <c r="VBX617" s="175"/>
      <c r="VBY617" s="175"/>
      <c r="VBZ617" s="175"/>
      <c r="VCA617" s="175"/>
      <c r="VCB617" s="175"/>
      <c r="VCC617" s="175"/>
      <c r="VCD617" s="175"/>
      <c r="VCE617" s="175"/>
      <c r="VCF617" s="175"/>
      <c r="VCG617" s="175"/>
      <c r="VCH617" s="175"/>
      <c r="VCI617" s="175"/>
      <c r="VCJ617" s="175"/>
      <c r="VCK617" s="175"/>
      <c r="VCL617" s="175"/>
      <c r="VCM617" s="175"/>
      <c r="VCN617" s="175"/>
      <c r="VCO617" s="175"/>
      <c r="VCP617" s="175"/>
      <c r="VCQ617" s="175"/>
      <c r="VCR617" s="175"/>
      <c r="VCS617" s="175"/>
      <c r="VCT617" s="175"/>
      <c r="VCU617" s="175"/>
      <c r="VCV617" s="175"/>
      <c r="VCW617" s="175"/>
      <c r="VCX617" s="175"/>
      <c r="VCY617" s="175"/>
      <c r="VCZ617" s="175"/>
      <c r="VDA617" s="175"/>
      <c r="VDB617" s="175"/>
      <c r="VDC617" s="175"/>
      <c r="VDD617" s="175"/>
      <c r="VDE617" s="175"/>
      <c r="VDF617" s="175"/>
      <c r="VDG617" s="175"/>
      <c r="VDH617" s="175"/>
      <c r="VDI617" s="175"/>
      <c r="VDJ617" s="175"/>
      <c r="VDK617" s="175"/>
      <c r="VDL617" s="175"/>
      <c r="VDM617" s="175"/>
      <c r="VDN617" s="175"/>
      <c r="VDO617" s="175"/>
      <c r="VDP617" s="175"/>
      <c r="VDQ617" s="175"/>
      <c r="VDR617" s="175"/>
      <c r="VDS617" s="175"/>
      <c r="VDT617" s="175"/>
      <c r="VDU617" s="175"/>
      <c r="VDV617" s="175"/>
      <c r="VDW617" s="175"/>
      <c r="VDX617" s="175"/>
      <c r="VDY617" s="175"/>
      <c r="VDZ617" s="175"/>
      <c r="VEA617" s="175"/>
      <c r="VEB617" s="175"/>
      <c r="VEC617" s="175"/>
      <c r="VED617" s="175"/>
      <c r="VEE617" s="175"/>
      <c r="VEF617" s="175"/>
      <c r="VEG617" s="175"/>
      <c r="VEH617" s="175"/>
      <c r="VEI617" s="175"/>
      <c r="VEJ617" s="175"/>
      <c r="VEK617" s="175"/>
      <c r="VEL617" s="175"/>
      <c r="VEM617" s="175"/>
      <c r="VEN617" s="175"/>
      <c r="VEO617" s="175"/>
      <c r="VEP617" s="175"/>
      <c r="VEQ617" s="175"/>
      <c r="VER617" s="175"/>
      <c r="VES617" s="175"/>
      <c r="VET617" s="175"/>
      <c r="VEU617" s="175"/>
      <c r="VEV617" s="175"/>
      <c r="VEW617" s="175"/>
      <c r="VEX617" s="175"/>
      <c r="VEY617" s="175"/>
      <c r="VEZ617" s="175"/>
      <c r="VFA617" s="175"/>
      <c r="VFB617" s="175"/>
      <c r="VFC617" s="175"/>
      <c r="VFD617" s="175"/>
      <c r="VFE617" s="175"/>
      <c r="VFF617" s="175"/>
      <c r="VFG617" s="175"/>
      <c r="VFH617" s="175"/>
      <c r="VFI617" s="175"/>
      <c r="VFJ617" s="175"/>
      <c r="VFK617" s="175"/>
      <c r="VFL617" s="175"/>
      <c r="VFM617" s="175"/>
      <c r="VFN617" s="175"/>
      <c r="VFO617" s="175"/>
      <c r="VFP617" s="175"/>
      <c r="VFQ617" s="175"/>
      <c r="VFR617" s="175"/>
      <c r="VFS617" s="175"/>
      <c r="VFT617" s="175"/>
      <c r="VFU617" s="175"/>
      <c r="VFV617" s="175"/>
      <c r="VFW617" s="175"/>
      <c r="VFX617" s="175"/>
      <c r="VFY617" s="175"/>
      <c r="VFZ617" s="175"/>
      <c r="VGA617" s="175"/>
      <c r="VGB617" s="175"/>
      <c r="VGC617" s="175"/>
      <c r="VGD617" s="175"/>
      <c r="VGE617" s="175"/>
      <c r="VGF617" s="175"/>
      <c r="VGG617" s="175"/>
      <c r="VGH617" s="175"/>
      <c r="VGI617" s="175"/>
      <c r="VGJ617" s="175"/>
      <c r="VGK617" s="175"/>
      <c r="VGL617" s="175"/>
      <c r="VGM617" s="175"/>
      <c r="VGN617" s="175"/>
      <c r="VGO617" s="175"/>
      <c r="VGP617" s="175"/>
      <c r="VGQ617" s="175"/>
      <c r="VGR617" s="175"/>
      <c r="VGS617" s="175"/>
      <c r="VGT617" s="175"/>
      <c r="VGU617" s="175"/>
      <c r="VGV617" s="175"/>
      <c r="VGW617" s="175"/>
      <c r="VGX617" s="175"/>
      <c r="VGY617" s="175"/>
      <c r="VGZ617" s="175"/>
      <c r="VHA617" s="175"/>
      <c r="VHB617" s="175"/>
      <c r="VHC617" s="175"/>
      <c r="VHD617" s="175"/>
      <c r="VHE617" s="175"/>
      <c r="VHF617" s="175"/>
      <c r="VHG617" s="175"/>
      <c r="VHH617" s="175"/>
      <c r="VHI617" s="175"/>
      <c r="VHJ617" s="175"/>
      <c r="VHK617" s="175"/>
      <c r="VHL617" s="175"/>
      <c r="VHM617" s="175"/>
      <c r="VHN617" s="175"/>
      <c r="VHO617" s="175"/>
      <c r="VHP617" s="175"/>
      <c r="VHQ617" s="175"/>
      <c r="VHR617" s="175"/>
      <c r="VHS617" s="175"/>
      <c r="VHT617" s="175"/>
      <c r="VHU617" s="175"/>
      <c r="VHV617" s="175"/>
      <c r="VHW617" s="175"/>
      <c r="VHX617" s="175"/>
      <c r="VHY617" s="175"/>
      <c r="VHZ617" s="175"/>
      <c r="VIA617" s="175"/>
      <c r="VIB617" s="175"/>
      <c r="VIC617" s="175"/>
      <c r="VID617" s="175"/>
      <c r="VIE617" s="175"/>
      <c r="VIF617" s="175"/>
      <c r="VIG617" s="175"/>
      <c r="VIH617" s="175"/>
      <c r="VII617" s="175"/>
      <c r="VIJ617" s="175"/>
      <c r="VIK617" s="175"/>
      <c r="VIL617" s="175"/>
      <c r="VIM617" s="175"/>
      <c r="VIN617" s="175"/>
      <c r="VIO617" s="175"/>
      <c r="VIP617" s="175"/>
      <c r="VIQ617" s="175"/>
      <c r="VIR617" s="175"/>
      <c r="VIS617" s="175"/>
      <c r="VIT617" s="175"/>
      <c r="VIU617" s="175"/>
      <c r="VIV617" s="175"/>
      <c r="VIW617" s="175"/>
      <c r="VIX617" s="175"/>
      <c r="VIY617" s="175"/>
      <c r="VIZ617" s="175"/>
      <c r="VJA617" s="175"/>
      <c r="VJB617" s="175"/>
      <c r="VJC617" s="175"/>
      <c r="VJD617" s="175"/>
      <c r="VJE617" s="175"/>
      <c r="VJF617" s="175"/>
      <c r="VJG617" s="175"/>
      <c r="VJH617" s="175"/>
      <c r="VJI617" s="175"/>
      <c r="VJJ617" s="175"/>
      <c r="VJK617" s="175"/>
      <c r="VJL617" s="175"/>
      <c r="VJM617" s="175"/>
      <c r="VJN617" s="175"/>
      <c r="VJO617" s="175"/>
      <c r="VJP617" s="175"/>
      <c r="VJQ617" s="175"/>
      <c r="VJR617" s="175"/>
      <c r="VJS617" s="175"/>
      <c r="VJT617" s="175"/>
      <c r="VJU617" s="175"/>
      <c r="VJV617" s="175"/>
      <c r="VJW617" s="175"/>
      <c r="VJX617" s="175"/>
      <c r="VJY617" s="175"/>
      <c r="VJZ617" s="175"/>
      <c r="VKA617" s="175"/>
      <c r="VKB617" s="175"/>
      <c r="VKC617" s="175"/>
      <c r="VKD617" s="175"/>
      <c r="VKE617" s="175"/>
      <c r="VKF617" s="175"/>
      <c r="VKG617" s="175"/>
      <c r="VKH617" s="175"/>
      <c r="VKI617" s="175"/>
      <c r="VKJ617" s="175"/>
      <c r="VKK617" s="175"/>
      <c r="VKL617" s="175"/>
      <c r="VKM617" s="175"/>
      <c r="VKN617" s="175"/>
      <c r="VKO617" s="175"/>
      <c r="VKP617" s="175"/>
      <c r="VKQ617" s="175"/>
      <c r="VKR617" s="175"/>
      <c r="VKS617" s="175"/>
      <c r="VKT617" s="175"/>
      <c r="VKU617" s="175"/>
      <c r="VKV617" s="175"/>
      <c r="VKW617" s="175"/>
      <c r="VKX617" s="175"/>
      <c r="VKY617" s="175"/>
      <c r="VKZ617" s="175"/>
      <c r="VLA617" s="175"/>
      <c r="VLB617" s="175"/>
      <c r="VLC617" s="175"/>
      <c r="VLD617" s="175"/>
      <c r="VLE617" s="175"/>
      <c r="VLF617" s="175"/>
      <c r="VLG617" s="175"/>
      <c r="VLH617" s="175"/>
      <c r="VLI617" s="175"/>
      <c r="VLJ617" s="175"/>
      <c r="VLK617" s="175"/>
      <c r="VLL617" s="175"/>
      <c r="VLM617" s="175"/>
      <c r="VLN617" s="175"/>
      <c r="VLO617" s="175"/>
      <c r="VLP617" s="175"/>
      <c r="VLQ617" s="175"/>
      <c r="VLR617" s="175"/>
      <c r="VLS617" s="175"/>
      <c r="VLT617" s="175"/>
      <c r="VLU617" s="175"/>
      <c r="VLV617" s="175"/>
      <c r="VLW617" s="175"/>
      <c r="VLX617" s="175"/>
      <c r="VLY617" s="175"/>
      <c r="VLZ617" s="175"/>
      <c r="VMA617" s="175"/>
      <c r="VMB617" s="175"/>
      <c r="VMC617" s="175"/>
      <c r="VMD617" s="175"/>
      <c r="VME617" s="175"/>
      <c r="VMF617" s="175"/>
      <c r="VMG617" s="175"/>
      <c r="VMH617" s="175"/>
      <c r="VMI617" s="175"/>
      <c r="VMJ617" s="175"/>
      <c r="VMK617" s="175"/>
      <c r="VML617" s="175"/>
      <c r="VMM617" s="175"/>
      <c r="VMN617" s="175"/>
      <c r="VMO617" s="175"/>
      <c r="VMP617" s="175"/>
      <c r="VMQ617" s="175"/>
      <c r="VMR617" s="175"/>
      <c r="VMS617" s="175"/>
      <c r="VMT617" s="175"/>
      <c r="VMU617" s="175"/>
      <c r="VMV617" s="175"/>
      <c r="VMW617" s="175"/>
      <c r="VMX617" s="175"/>
      <c r="VMY617" s="175"/>
      <c r="VMZ617" s="175"/>
      <c r="VNA617" s="175"/>
      <c r="VNB617" s="175"/>
      <c r="VNC617" s="175"/>
      <c r="VND617" s="175"/>
      <c r="VNE617" s="175"/>
      <c r="VNF617" s="175"/>
      <c r="VNG617" s="175"/>
      <c r="VNH617" s="175"/>
      <c r="VNI617" s="175"/>
      <c r="VNJ617" s="175"/>
      <c r="VNK617" s="175"/>
      <c r="VNL617" s="175"/>
      <c r="VNM617" s="175"/>
      <c r="VNN617" s="175"/>
      <c r="VNO617" s="175"/>
      <c r="VNP617" s="175"/>
      <c r="VNQ617" s="175"/>
      <c r="VNR617" s="175"/>
      <c r="VNS617" s="175"/>
      <c r="VNT617" s="175"/>
      <c r="VNU617" s="175"/>
      <c r="VNV617" s="175"/>
      <c r="VNW617" s="175"/>
      <c r="VNX617" s="175"/>
      <c r="VNY617" s="175"/>
      <c r="VNZ617" s="175"/>
      <c r="VOA617" s="175"/>
      <c r="VOB617" s="175"/>
      <c r="VOC617" s="175"/>
      <c r="VOD617" s="175"/>
      <c r="VOE617" s="175"/>
      <c r="VOF617" s="175"/>
      <c r="VOG617" s="175"/>
      <c r="VOH617" s="175"/>
      <c r="VOI617" s="175"/>
      <c r="VOJ617" s="175"/>
      <c r="VOK617" s="175"/>
      <c r="VOL617" s="175"/>
      <c r="VOM617" s="175"/>
      <c r="VON617" s="175"/>
      <c r="VOO617" s="175"/>
      <c r="VOP617" s="175"/>
      <c r="VOQ617" s="175"/>
      <c r="VOR617" s="175"/>
      <c r="VOS617" s="175"/>
      <c r="VOT617" s="175"/>
      <c r="VOU617" s="175"/>
      <c r="VOV617" s="175"/>
      <c r="VOW617" s="175"/>
      <c r="VOX617" s="175"/>
      <c r="VOY617" s="175"/>
      <c r="VOZ617" s="175"/>
      <c r="VPA617" s="175"/>
      <c r="VPB617" s="175"/>
      <c r="VPC617" s="175"/>
      <c r="VPD617" s="175"/>
      <c r="VPE617" s="175"/>
      <c r="VPF617" s="175"/>
      <c r="VPG617" s="175"/>
      <c r="VPH617" s="175"/>
      <c r="VPI617" s="175"/>
      <c r="VPJ617" s="175"/>
      <c r="VPK617" s="175"/>
      <c r="VPL617" s="175"/>
      <c r="VPM617" s="175"/>
      <c r="VPN617" s="175"/>
      <c r="VPO617" s="175"/>
      <c r="VPP617" s="175"/>
      <c r="VPQ617" s="175"/>
      <c r="VPR617" s="175"/>
      <c r="VPS617" s="175"/>
      <c r="VPT617" s="175"/>
      <c r="VPU617" s="175"/>
      <c r="VPV617" s="175"/>
      <c r="VPW617" s="175"/>
      <c r="VPX617" s="175"/>
      <c r="VPY617" s="175"/>
      <c r="VPZ617" s="175"/>
      <c r="VQA617" s="175"/>
      <c r="VQB617" s="175"/>
      <c r="VQC617" s="175"/>
      <c r="VQD617" s="175"/>
      <c r="VQE617" s="175"/>
      <c r="VQF617" s="175"/>
      <c r="VQG617" s="175"/>
      <c r="VQH617" s="175"/>
      <c r="VQI617" s="175"/>
      <c r="VQJ617" s="175"/>
      <c r="VQK617" s="175"/>
      <c r="VQL617" s="175"/>
      <c r="VQM617" s="175"/>
      <c r="VQN617" s="175"/>
      <c r="VQO617" s="175"/>
      <c r="VQP617" s="175"/>
      <c r="VQQ617" s="175"/>
      <c r="VQR617" s="175"/>
      <c r="VQS617" s="175"/>
      <c r="VQT617" s="175"/>
      <c r="VQU617" s="175"/>
      <c r="VQV617" s="175"/>
      <c r="VQW617" s="175"/>
      <c r="VQX617" s="175"/>
      <c r="VQY617" s="175"/>
      <c r="VQZ617" s="175"/>
      <c r="VRA617" s="175"/>
      <c r="VRB617" s="175"/>
      <c r="VRC617" s="175"/>
      <c r="VRD617" s="175"/>
      <c r="VRE617" s="175"/>
      <c r="VRF617" s="175"/>
      <c r="VRG617" s="175"/>
      <c r="VRH617" s="175"/>
      <c r="VRI617" s="175"/>
      <c r="VRJ617" s="175"/>
      <c r="VRK617" s="175"/>
      <c r="VRL617" s="175"/>
      <c r="VRM617" s="175"/>
      <c r="VRN617" s="175"/>
      <c r="VRO617" s="175"/>
      <c r="VRP617" s="175"/>
      <c r="VRQ617" s="175"/>
      <c r="VRR617" s="175"/>
      <c r="VRS617" s="175"/>
      <c r="VRT617" s="175"/>
      <c r="VRU617" s="175"/>
      <c r="VRV617" s="175"/>
      <c r="VRW617" s="175"/>
      <c r="VRX617" s="175"/>
      <c r="VRY617" s="175"/>
      <c r="VRZ617" s="175"/>
      <c r="VSA617" s="175"/>
      <c r="VSB617" s="175"/>
      <c r="VSC617" s="175"/>
      <c r="VSD617" s="175"/>
      <c r="VSE617" s="175"/>
      <c r="VSF617" s="175"/>
      <c r="VSG617" s="175"/>
      <c r="VSH617" s="175"/>
      <c r="VSI617" s="175"/>
      <c r="VSJ617" s="175"/>
      <c r="VSK617" s="175"/>
      <c r="VSL617" s="175"/>
      <c r="VSM617" s="175"/>
      <c r="VSN617" s="175"/>
      <c r="VSO617" s="175"/>
      <c r="VSP617" s="175"/>
      <c r="VSQ617" s="175"/>
      <c r="VSR617" s="175"/>
      <c r="VSS617" s="175"/>
      <c r="VST617" s="175"/>
      <c r="VSU617" s="175"/>
      <c r="VSV617" s="175"/>
      <c r="VSW617" s="175"/>
      <c r="VSX617" s="175"/>
      <c r="VSY617" s="175"/>
      <c r="VSZ617" s="175"/>
      <c r="VTA617" s="175"/>
      <c r="VTB617" s="175"/>
      <c r="VTC617" s="175"/>
      <c r="VTD617" s="175"/>
      <c r="VTE617" s="175"/>
      <c r="VTF617" s="175"/>
      <c r="VTG617" s="175"/>
      <c r="VTH617" s="175"/>
      <c r="VTI617" s="175"/>
      <c r="VTJ617" s="175"/>
      <c r="VTK617" s="175"/>
      <c r="VTL617" s="175"/>
      <c r="VTM617" s="175"/>
      <c r="VTN617" s="175"/>
      <c r="VTO617" s="175"/>
      <c r="VTP617" s="175"/>
      <c r="VTQ617" s="175"/>
      <c r="VTR617" s="175"/>
      <c r="VTS617" s="175"/>
      <c r="VTT617" s="175"/>
      <c r="VTU617" s="175"/>
      <c r="VTV617" s="175"/>
      <c r="VTW617" s="175"/>
      <c r="VTX617" s="175"/>
      <c r="VTY617" s="175"/>
      <c r="VTZ617" s="175"/>
      <c r="VUA617" s="175"/>
      <c r="VUB617" s="175"/>
      <c r="VUC617" s="175"/>
      <c r="VUD617" s="175"/>
      <c r="VUE617" s="175"/>
      <c r="VUF617" s="175"/>
      <c r="VUG617" s="175"/>
      <c r="VUH617" s="175"/>
      <c r="VUI617" s="175"/>
      <c r="VUJ617" s="175"/>
      <c r="VUK617" s="175"/>
      <c r="VUL617" s="175"/>
      <c r="VUM617" s="175"/>
      <c r="VUN617" s="175"/>
      <c r="VUO617" s="175"/>
      <c r="VUP617" s="175"/>
      <c r="VUQ617" s="175"/>
      <c r="VUR617" s="175"/>
      <c r="VUS617" s="175"/>
      <c r="VUT617" s="175"/>
      <c r="VUU617" s="175"/>
      <c r="VUV617" s="175"/>
      <c r="VUW617" s="175"/>
      <c r="VUX617" s="175"/>
      <c r="VUY617" s="175"/>
      <c r="VUZ617" s="175"/>
      <c r="VVA617" s="175"/>
      <c r="VVB617" s="175"/>
      <c r="VVC617" s="175"/>
      <c r="VVD617" s="175"/>
      <c r="VVE617" s="175"/>
      <c r="VVF617" s="175"/>
      <c r="VVG617" s="175"/>
      <c r="VVH617" s="175"/>
      <c r="VVI617" s="175"/>
      <c r="VVJ617" s="175"/>
      <c r="VVK617" s="175"/>
      <c r="VVL617" s="175"/>
      <c r="VVM617" s="175"/>
      <c r="VVN617" s="175"/>
      <c r="VVO617" s="175"/>
      <c r="VVP617" s="175"/>
      <c r="VVQ617" s="175"/>
      <c r="VVR617" s="175"/>
      <c r="VVS617" s="175"/>
      <c r="VVT617" s="175"/>
      <c r="VVU617" s="175"/>
      <c r="VVV617" s="175"/>
      <c r="VVW617" s="175"/>
      <c r="VVX617" s="175"/>
      <c r="VVY617" s="175"/>
      <c r="VVZ617" s="175"/>
      <c r="VWA617" s="175"/>
      <c r="VWB617" s="175"/>
      <c r="VWC617" s="175"/>
      <c r="VWD617" s="175"/>
      <c r="VWE617" s="175"/>
      <c r="VWF617" s="175"/>
      <c r="VWG617" s="175"/>
      <c r="VWH617" s="175"/>
      <c r="VWI617" s="175"/>
      <c r="VWJ617" s="175"/>
      <c r="VWK617" s="175"/>
      <c r="VWL617" s="175"/>
      <c r="VWM617" s="175"/>
      <c r="VWN617" s="175"/>
      <c r="VWO617" s="175"/>
      <c r="VWP617" s="175"/>
      <c r="VWQ617" s="175"/>
      <c r="VWR617" s="175"/>
      <c r="VWS617" s="175"/>
      <c r="VWT617" s="175"/>
      <c r="VWU617" s="175"/>
      <c r="VWV617" s="175"/>
      <c r="VWW617" s="175"/>
      <c r="VWX617" s="175"/>
      <c r="VWY617" s="175"/>
      <c r="VWZ617" s="175"/>
      <c r="VXA617" s="175"/>
      <c r="VXB617" s="175"/>
      <c r="VXC617" s="175"/>
      <c r="VXD617" s="175"/>
      <c r="VXE617" s="175"/>
      <c r="VXF617" s="175"/>
      <c r="VXG617" s="175"/>
      <c r="VXH617" s="175"/>
      <c r="VXI617" s="175"/>
      <c r="VXJ617" s="175"/>
      <c r="VXK617" s="175"/>
      <c r="VXL617" s="175"/>
      <c r="VXM617" s="175"/>
      <c r="VXN617" s="175"/>
      <c r="VXO617" s="175"/>
      <c r="VXP617" s="175"/>
      <c r="VXQ617" s="175"/>
      <c r="VXR617" s="175"/>
      <c r="VXS617" s="175"/>
      <c r="VXT617" s="175"/>
      <c r="VXU617" s="175"/>
      <c r="VXV617" s="175"/>
      <c r="VXW617" s="175"/>
      <c r="VXX617" s="175"/>
      <c r="VXY617" s="175"/>
      <c r="VXZ617" s="175"/>
      <c r="VYA617" s="175"/>
      <c r="VYB617" s="175"/>
      <c r="VYC617" s="175"/>
      <c r="VYD617" s="175"/>
      <c r="VYE617" s="175"/>
      <c r="VYF617" s="175"/>
      <c r="VYG617" s="175"/>
      <c r="VYH617" s="175"/>
      <c r="VYI617" s="175"/>
      <c r="VYJ617" s="175"/>
      <c r="VYK617" s="175"/>
      <c r="VYL617" s="175"/>
      <c r="VYM617" s="175"/>
      <c r="VYN617" s="175"/>
      <c r="VYO617" s="175"/>
      <c r="VYP617" s="175"/>
      <c r="VYQ617" s="175"/>
      <c r="VYR617" s="175"/>
      <c r="VYS617" s="175"/>
      <c r="VYT617" s="175"/>
      <c r="VYU617" s="175"/>
      <c r="VYV617" s="175"/>
      <c r="VYW617" s="175"/>
      <c r="VYX617" s="175"/>
      <c r="VYY617" s="175"/>
      <c r="VYZ617" s="175"/>
      <c r="VZA617" s="175"/>
      <c r="VZB617" s="175"/>
      <c r="VZC617" s="175"/>
      <c r="VZD617" s="175"/>
      <c r="VZE617" s="175"/>
      <c r="VZF617" s="175"/>
      <c r="VZG617" s="175"/>
      <c r="VZH617" s="175"/>
      <c r="VZI617" s="175"/>
      <c r="VZJ617" s="175"/>
      <c r="VZK617" s="175"/>
      <c r="VZL617" s="175"/>
      <c r="VZM617" s="175"/>
      <c r="VZN617" s="175"/>
      <c r="VZO617" s="175"/>
      <c r="VZP617" s="175"/>
      <c r="VZQ617" s="175"/>
      <c r="VZR617" s="175"/>
      <c r="VZS617" s="175"/>
      <c r="VZT617" s="175"/>
      <c r="VZU617" s="175"/>
      <c r="VZV617" s="175"/>
      <c r="VZW617" s="175"/>
      <c r="VZX617" s="175"/>
      <c r="VZY617" s="175"/>
      <c r="VZZ617" s="175"/>
      <c r="WAA617" s="175"/>
      <c r="WAB617" s="175"/>
      <c r="WAC617" s="175"/>
      <c r="WAD617" s="175"/>
      <c r="WAE617" s="175"/>
      <c r="WAF617" s="175"/>
      <c r="WAG617" s="175"/>
      <c r="WAH617" s="175"/>
      <c r="WAI617" s="175"/>
      <c r="WAJ617" s="175"/>
      <c r="WAK617" s="175"/>
      <c r="WAL617" s="175"/>
      <c r="WAM617" s="175"/>
      <c r="WAN617" s="175"/>
      <c r="WAO617" s="175"/>
      <c r="WAP617" s="175"/>
      <c r="WAQ617" s="175"/>
      <c r="WAR617" s="175"/>
      <c r="WAS617" s="175"/>
      <c r="WAT617" s="175"/>
      <c r="WAU617" s="175"/>
      <c r="WAV617" s="175"/>
      <c r="WAW617" s="175"/>
      <c r="WAX617" s="175"/>
      <c r="WAY617" s="175"/>
      <c r="WAZ617" s="175"/>
      <c r="WBA617" s="175"/>
      <c r="WBB617" s="175"/>
      <c r="WBC617" s="175"/>
      <c r="WBD617" s="175"/>
      <c r="WBE617" s="175"/>
      <c r="WBF617" s="175"/>
      <c r="WBG617" s="175"/>
      <c r="WBH617" s="175"/>
      <c r="WBI617" s="175"/>
      <c r="WBJ617" s="175"/>
      <c r="WBK617" s="175"/>
      <c r="WBL617" s="175"/>
      <c r="WBM617" s="175"/>
      <c r="WBN617" s="175"/>
      <c r="WBO617" s="175"/>
      <c r="WBP617" s="175"/>
      <c r="WBQ617" s="175"/>
      <c r="WBR617" s="175"/>
      <c r="WBS617" s="175"/>
      <c r="WBT617" s="175"/>
      <c r="WBU617" s="175"/>
      <c r="WBV617" s="175"/>
      <c r="WBW617" s="175"/>
      <c r="WBX617" s="175"/>
      <c r="WBY617" s="175"/>
      <c r="WBZ617" s="175"/>
      <c r="WCA617" s="175"/>
      <c r="WCB617" s="175"/>
      <c r="WCC617" s="175"/>
      <c r="WCD617" s="175"/>
      <c r="WCE617" s="175"/>
      <c r="WCF617" s="175"/>
      <c r="WCG617" s="175"/>
      <c r="WCH617" s="175"/>
      <c r="WCI617" s="175"/>
      <c r="WCJ617" s="175"/>
      <c r="WCK617" s="175"/>
      <c r="WCL617" s="175"/>
      <c r="WCM617" s="175"/>
      <c r="WCN617" s="175"/>
      <c r="WCO617" s="175"/>
      <c r="WCP617" s="175"/>
      <c r="WCQ617" s="175"/>
      <c r="WCR617" s="175"/>
      <c r="WCS617" s="175"/>
      <c r="WCT617" s="175"/>
      <c r="WCU617" s="175"/>
      <c r="WCV617" s="175"/>
      <c r="WCW617" s="175"/>
      <c r="WCX617" s="175"/>
      <c r="WCY617" s="175"/>
      <c r="WCZ617" s="175"/>
      <c r="WDA617" s="175"/>
      <c r="WDB617" s="175"/>
      <c r="WDC617" s="175"/>
      <c r="WDD617" s="175"/>
      <c r="WDE617" s="175"/>
      <c r="WDF617" s="175"/>
      <c r="WDG617" s="175"/>
      <c r="WDH617" s="175"/>
      <c r="WDI617" s="175"/>
      <c r="WDJ617" s="175"/>
      <c r="WDK617" s="175"/>
      <c r="WDL617" s="175"/>
      <c r="WDM617" s="175"/>
      <c r="WDN617" s="175"/>
      <c r="WDO617" s="175"/>
      <c r="WDP617" s="175"/>
      <c r="WDQ617" s="175"/>
      <c r="WDR617" s="175"/>
      <c r="WDS617" s="175"/>
      <c r="WDT617" s="175"/>
      <c r="WDU617" s="175"/>
      <c r="WDV617" s="175"/>
      <c r="WDW617" s="175"/>
      <c r="WDX617" s="175"/>
      <c r="WDY617" s="175"/>
      <c r="WDZ617" s="175"/>
      <c r="WEA617" s="175"/>
      <c r="WEB617" s="175"/>
      <c r="WEC617" s="175"/>
      <c r="WED617" s="175"/>
      <c r="WEE617" s="175"/>
      <c r="WEF617" s="175"/>
      <c r="WEG617" s="175"/>
      <c r="WEH617" s="175"/>
      <c r="WEI617" s="175"/>
      <c r="WEJ617" s="175"/>
      <c r="WEK617" s="175"/>
      <c r="WEL617" s="175"/>
      <c r="WEM617" s="175"/>
      <c r="WEN617" s="175"/>
      <c r="WEO617" s="175"/>
      <c r="WEP617" s="175"/>
      <c r="WEQ617" s="175"/>
      <c r="WER617" s="175"/>
      <c r="WES617" s="175"/>
      <c r="WET617" s="175"/>
      <c r="WEU617" s="175"/>
      <c r="WEV617" s="175"/>
      <c r="WEW617" s="175"/>
      <c r="WEX617" s="175"/>
      <c r="WEY617" s="175"/>
      <c r="WEZ617" s="175"/>
      <c r="WFA617" s="175"/>
      <c r="WFB617" s="175"/>
      <c r="WFC617" s="175"/>
      <c r="WFD617" s="175"/>
      <c r="WFE617" s="175"/>
      <c r="WFF617" s="175"/>
      <c r="WFG617" s="175"/>
      <c r="WFH617" s="175"/>
      <c r="WFI617" s="175"/>
      <c r="WFJ617" s="175"/>
      <c r="WFK617" s="175"/>
      <c r="WFL617" s="175"/>
      <c r="WFM617" s="175"/>
      <c r="WFN617" s="175"/>
      <c r="WFO617" s="175"/>
      <c r="WFP617" s="175"/>
      <c r="WFQ617" s="175"/>
      <c r="WFR617" s="175"/>
      <c r="WFS617" s="175"/>
      <c r="WFT617" s="175"/>
      <c r="WFU617" s="175"/>
      <c r="WFV617" s="175"/>
      <c r="WFW617" s="175"/>
      <c r="WFX617" s="175"/>
      <c r="WFY617" s="175"/>
      <c r="WFZ617" s="175"/>
      <c r="WGA617" s="175"/>
      <c r="WGB617" s="175"/>
      <c r="WGC617" s="175"/>
      <c r="WGD617" s="175"/>
      <c r="WGE617" s="175"/>
      <c r="WGF617" s="175"/>
      <c r="WGG617" s="175"/>
      <c r="WGH617" s="175"/>
      <c r="WGI617" s="175"/>
      <c r="WGJ617" s="175"/>
      <c r="WGK617" s="175"/>
      <c r="WGL617" s="175"/>
      <c r="WGM617" s="175"/>
      <c r="WGN617" s="175"/>
      <c r="WGO617" s="175"/>
      <c r="WGP617" s="175"/>
      <c r="WGQ617" s="175"/>
      <c r="WGR617" s="175"/>
      <c r="WGS617" s="175"/>
      <c r="WGT617" s="175"/>
      <c r="WGU617" s="175"/>
      <c r="WGV617" s="175"/>
      <c r="WGW617" s="175"/>
      <c r="WGX617" s="175"/>
      <c r="WGY617" s="175"/>
      <c r="WGZ617" s="175"/>
      <c r="WHA617" s="175"/>
      <c r="WHB617" s="175"/>
      <c r="WHC617" s="175"/>
      <c r="WHD617" s="175"/>
      <c r="WHE617" s="175"/>
      <c r="WHF617" s="175"/>
      <c r="WHG617" s="175"/>
      <c r="WHH617" s="175"/>
      <c r="WHI617" s="175"/>
      <c r="WHJ617" s="175"/>
      <c r="WHK617" s="175"/>
      <c r="WHL617" s="175"/>
      <c r="WHM617" s="175"/>
      <c r="WHN617" s="175"/>
      <c r="WHO617" s="175"/>
      <c r="WHP617" s="175"/>
      <c r="WHQ617" s="175"/>
      <c r="WHR617" s="175"/>
      <c r="WHS617" s="175"/>
      <c r="WHT617" s="175"/>
      <c r="WHU617" s="175"/>
      <c r="WHV617" s="175"/>
      <c r="WHW617" s="175"/>
      <c r="WHX617" s="175"/>
      <c r="WHY617" s="175"/>
      <c r="WHZ617" s="175"/>
      <c r="WIA617" s="175"/>
      <c r="WIB617" s="175"/>
      <c r="WIC617" s="175"/>
      <c r="WID617" s="175"/>
      <c r="WIE617" s="175"/>
      <c r="WIF617" s="175"/>
      <c r="WIG617" s="175"/>
      <c r="WIH617" s="175"/>
      <c r="WII617" s="175"/>
      <c r="WIJ617" s="175"/>
      <c r="WIK617" s="175"/>
      <c r="WIL617" s="175"/>
      <c r="WIM617" s="175"/>
      <c r="WIN617" s="175"/>
      <c r="WIO617" s="175"/>
      <c r="WIP617" s="175"/>
      <c r="WIQ617" s="175"/>
      <c r="WIR617" s="175"/>
      <c r="WIS617" s="175"/>
      <c r="WIT617" s="175"/>
      <c r="WIU617" s="175"/>
      <c r="WIV617" s="175"/>
      <c r="WIW617" s="175"/>
      <c r="WIX617" s="175"/>
      <c r="WIY617" s="175"/>
      <c r="WIZ617" s="175"/>
      <c r="WJA617" s="175"/>
      <c r="WJB617" s="175"/>
      <c r="WJC617" s="175"/>
      <c r="WJD617" s="175"/>
      <c r="WJE617" s="175"/>
      <c r="WJF617" s="175"/>
      <c r="WJG617" s="175"/>
      <c r="WJH617" s="175"/>
      <c r="WJI617" s="175"/>
      <c r="WJJ617" s="175"/>
      <c r="WJK617" s="175"/>
      <c r="WJL617" s="175"/>
      <c r="WJM617" s="175"/>
      <c r="WJN617" s="175"/>
      <c r="WJO617" s="175"/>
      <c r="WJP617" s="175"/>
      <c r="WJQ617" s="175"/>
      <c r="WJR617" s="175"/>
      <c r="WJS617" s="175"/>
      <c r="WJT617" s="175"/>
      <c r="WJU617" s="175"/>
      <c r="WJV617" s="175"/>
      <c r="WJW617" s="175"/>
      <c r="WJX617" s="175"/>
      <c r="WJY617" s="175"/>
      <c r="WJZ617" s="175"/>
      <c r="WKA617" s="175"/>
      <c r="WKB617" s="175"/>
      <c r="WKC617" s="175"/>
      <c r="WKD617" s="175"/>
      <c r="WKE617" s="175"/>
      <c r="WKF617" s="175"/>
      <c r="WKG617" s="175"/>
      <c r="WKH617" s="175"/>
      <c r="WKI617" s="175"/>
      <c r="WKJ617" s="175"/>
      <c r="WKK617" s="175"/>
      <c r="WKL617" s="175"/>
      <c r="WKM617" s="175"/>
      <c r="WKN617" s="175"/>
      <c r="WKO617" s="175"/>
      <c r="WKP617" s="175"/>
      <c r="WKQ617" s="175"/>
      <c r="WKR617" s="175"/>
      <c r="WKS617" s="175"/>
      <c r="WKT617" s="175"/>
      <c r="WKU617" s="175"/>
      <c r="WKV617" s="175"/>
      <c r="WKW617" s="175"/>
      <c r="WKX617" s="175"/>
      <c r="WKY617" s="175"/>
      <c r="WKZ617" s="175"/>
      <c r="WLA617" s="175"/>
      <c r="WLB617" s="175"/>
      <c r="WLC617" s="175"/>
      <c r="WLD617" s="175"/>
      <c r="WLE617" s="175"/>
      <c r="WLF617" s="175"/>
      <c r="WLG617" s="175"/>
      <c r="WLH617" s="175"/>
      <c r="WLI617" s="175"/>
      <c r="WLJ617" s="175"/>
      <c r="WLK617" s="175"/>
      <c r="WLL617" s="175"/>
      <c r="WLM617" s="175"/>
      <c r="WLN617" s="175"/>
      <c r="WLO617" s="175"/>
      <c r="WLP617" s="175"/>
      <c r="WLQ617" s="175"/>
      <c r="WLR617" s="175"/>
      <c r="WLS617" s="175"/>
      <c r="WLT617" s="175"/>
      <c r="WLU617" s="175"/>
      <c r="WLV617" s="175"/>
      <c r="WLW617" s="175"/>
      <c r="WLX617" s="175"/>
      <c r="WLY617" s="175"/>
      <c r="WLZ617" s="175"/>
      <c r="WMA617" s="175"/>
      <c r="WMB617" s="175"/>
      <c r="WMC617" s="175"/>
      <c r="WMD617" s="175"/>
      <c r="WME617" s="175"/>
      <c r="WMF617" s="175"/>
      <c r="WMG617" s="175"/>
      <c r="WMH617" s="175"/>
      <c r="WMI617" s="175"/>
      <c r="WMJ617" s="175"/>
      <c r="WMK617" s="175"/>
      <c r="WML617" s="175"/>
      <c r="WMM617" s="175"/>
      <c r="WMN617" s="175"/>
      <c r="WMO617" s="175"/>
      <c r="WMP617" s="175"/>
      <c r="WMQ617" s="175"/>
      <c r="WMR617" s="175"/>
      <c r="WMS617" s="175"/>
      <c r="WMT617" s="175"/>
      <c r="WMU617" s="175"/>
      <c r="WMV617" s="175"/>
      <c r="WMW617" s="175"/>
      <c r="WMX617" s="175"/>
      <c r="WMY617" s="175"/>
      <c r="WMZ617" s="175"/>
      <c r="WNA617" s="175"/>
      <c r="WNB617" s="175"/>
      <c r="WNC617" s="175"/>
      <c r="WND617" s="175"/>
      <c r="WNE617" s="175"/>
      <c r="WNF617" s="175"/>
      <c r="WNG617" s="175"/>
      <c r="WNH617" s="175"/>
      <c r="WNI617" s="175"/>
      <c r="WNJ617" s="175"/>
      <c r="WNK617" s="175"/>
      <c r="WNL617" s="175"/>
      <c r="WNM617" s="175"/>
      <c r="WNN617" s="175"/>
      <c r="WNO617" s="175"/>
      <c r="WNP617" s="175"/>
      <c r="WNQ617" s="175"/>
      <c r="WNR617" s="175"/>
      <c r="WNS617" s="175"/>
      <c r="WNT617" s="175"/>
      <c r="WNU617" s="175"/>
      <c r="WNV617" s="175"/>
      <c r="WNW617" s="175"/>
      <c r="WNX617" s="175"/>
      <c r="WNY617" s="175"/>
      <c r="WNZ617" s="175"/>
      <c r="WOA617" s="175"/>
      <c r="WOB617" s="175"/>
      <c r="WOC617" s="175"/>
      <c r="WOD617" s="175"/>
      <c r="WOE617" s="175"/>
      <c r="WOF617" s="175"/>
      <c r="WOG617" s="175"/>
      <c r="WOH617" s="175"/>
      <c r="WOI617" s="175"/>
      <c r="WOJ617" s="175"/>
      <c r="WOK617" s="175"/>
      <c r="WOL617" s="175"/>
      <c r="WOM617" s="175"/>
      <c r="WON617" s="175"/>
      <c r="WOO617" s="175"/>
      <c r="WOP617" s="175"/>
      <c r="WOQ617" s="175"/>
      <c r="WOR617" s="175"/>
      <c r="WOS617" s="175"/>
      <c r="WOT617" s="175"/>
      <c r="WOU617" s="175"/>
      <c r="WOV617" s="175"/>
      <c r="WOW617" s="175"/>
      <c r="WOX617" s="175"/>
      <c r="WOY617" s="175"/>
      <c r="WOZ617" s="175"/>
      <c r="WPA617" s="175"/>
      <c r="WPB617" s="175"/>
      <c r="WPC617" s="175"/>
      <c r="WPD617" s="175"/>
      <c r="WPE617" s="175"/>
      <c r="WPF617" s="175"/>
      <c r="WPG617" s="175"/>
      <c r="WPH617" s="175"/>
      <c r="WPI617" s="175"/>
      <c r="WPJ617" s="175"/>
      <c r="WPK617" s="175"/>
      <c r="WPL617" s="175"/>
      <c r="WPM617" s="175"/>
      <c r="WPN617" s="175"/>
      <c r="WPO617" s="175"/>
      <c r="WPP617" s="175"/>
      <c r="WPQ617" s="175"/>
      <c r="WPR617" s="175"/>
      <c r="WPS617" s="175"/>
      <c r="WPT617" s="175"/>
      <c r="WPU617" s="175"/>
      <c r="WPV617" s="175"/>
      <c r="WPW617" s="175"/>
      <c r="WPX617" s="175"/>
      <c r="WPY617" s="175"/>
      <c r="WPZ617" s="175"/>
      <c r="WQA617" s="175"/>
      <c r="WQB617" s="175"/>
      <c r="WQC617" s="175"/>
      <c r="WQD617" s="175"/>
      <c r="WQE617" s="175"/>
      <c r="WQF617" s="175"/>
      <c r="WQG617" s="175"/>
      <c r="WQH617" s="175"/>
      <c r="WQI617" s="175"/>
      <c r="WQJ617" s="175"/>
      <c r="WQK617" s="175"/>
      <c r="WQL617" s="175"/>
      <c r="WQM617" s="175"/>
      <c r="WQN617" s="175"/>
      <c r="WQO617" s="175"/>
      <c r="WQP617" s="175"/>
      <c r="WQQ617" s="175"/>
      <c r="WQR617" s="175"/>
      <c r="WQS617" s="175"/>
      <c r="WQT617" s="175"/>
      <c r="WQU617" s="175"/>
      <c r="WQV617" s="175"/>
      <c r="WQW617" s="175"/>
      <c r="WQX617" s="175"/>
      <c r="WQY617" s="175"/>
      <c r="WQZ617" s="175"/>
      <c r="WRA617" s="175"/>
      <c r="WRB617" s="175"/>
      <c r="WRC617" s="175"/>
      <c r="WRD617" s="175"/>
      <c r="WRE617" s="175"/>
      <c r="WRF617" s="175"/>
      <c r="WRG617" s="175"/>
      <c r="WRH617" s="175"/>
      <c r="WRI617" s="175"/>
      <c r="WRJ617" s="175"/>
      <c r="WRK617" s="175"/>
      <c r="WRL617" s="175"/>
      <c r="WRM617" s="175"/>
      <c r="WRN617" s="175"/>
      <c r="WRO617" s="175"/>
      <c r="WRP617" s="175"/>
      <c r="WRQ617" s="175"/>
      <c r="WRR617" s="175"/>
      <c r="WRS617" s="175"/>
      <c r="WRT617" s="175"/>
      <c r="WRU617" s="175"/>
      <c r="WRV617" s="175"/>
      <c r="WRW617" s="175"/>
      <c r="WRX617" s="175"/>
      <c r="WRY617" s="175"/>
      <c r="WRZ617" s="175"/>
      <c r="WSA617" s="175"/>
      <c r="WSB617" s="175"/>
      <c r="WSC617" s="175"/>
      <c r="WSD617" s="175"/>
      <c r="WSE617" s="175"/>
      <c r="WSF617" s="175"/>
      <c r="WSG617" s="175"/>
      <c r="WSH617" s="175"/>
      <c r="WSI617" s="175"/>
      <c r="WSJ617" s="175"/>
      <c r="WSK617" s="175"/>
      <c r="WSL617" s="175"/>
      <c r="WSM617" s="175"/>
      <c r="WSN617" s="175"/>
      <c r="WSO617" s="175"/>
      <c r="WSP617" s="175"/>
      <c r="WSQ617" s="175"/>
      <c r="WSR617" s="175"/>
      <c r="WSS617" s="175"/>
      <c r="WST617" s="175"/>
      <c r="WSU617" s="175"/>
      <c r="WSV617" s="175"/>
      <c r="WSW617" s="175"/>
      <c r="WSX617" s="175"/>
      <c r="WSY617" s="175"/>
      <c r="WSZ617" s="175"/>
      <c r="WTA617" s="175"/>
      <c r="WTB617" s="175"/>
      <c r="WTC617" s="175"/>
      <c r="WTD617" s="175"/>
      <c r="WTE617" s="175"/>
      <c r="WTF617" s="175"/>
      <c r="WTG617" s="175"/>
      <c r="WTH617" s="175"/>
      <c r="WTI617" s="175"/>
      <c r="WTJ617" s="175"/>
      <c r="WTK617" s="175"/>
      <c r="WTL617" s="175"/>
      <c r="WTM617" s="175"/>
      <c r="WTN617" s="175"/>
      <c r="WTO617" s="175"/>
      <c r="WTP617" s="175"/>
      <c r="WTQ617" s="175"/>
      <c r="WTR617" s="175"/>
      <c r="WTS617" s="175"/>
      <c r="WTT617" s="175"/>
      <c r="WTU617" s="175"/>
      <c r="WTV617" s="175"/>
      <c r="WTW617" s="175"/>
      <c r="WTX617" s="175"/>
      <c r="WTY617" s="175"/>
      <c r="WTZ617" s="175"/>
      <c r="WUA617" s="175"/>
      <c r="WUB617" s="175"/>
      <c r="WUC617" s="175"/>
      <c r="WUD617" s="175"/>
      <c r="WUE617" s="175"/>
      <c r="WUF617" s="175"/>
      <c r="WUG617" s="175"/>
      <c r="WUH617" s="175"/>
      <c r="WUI617" s="175"/>
      <c r="WUJ617" s="175"/>
      <c r="WUK617" s="175"/>
      <c r="WUL617" s="175"/>
      <c r="WUM617" s="175"/>
      <c r="WUN617" s="175"/>
      <c r="WUO617" s="175"/>
      <c r="WUP617" s="175"/>
      <c r="WUQ617" s="175"/>
      <c r="WUR617" s="175"/>
      <c r="WUS617" s="175"/>
      <c r="WUT617" s="175"/>
      <c r="WUU617" s="175"/>
      <c r="WUV617" s="175"/>
      <c r="WUW617" s="175"/>
      <c r="WUX617" s="175"/>
      <c r="WUY617" s="175"/>
      <c r="WUZ617" s="175"/>
      <c r="WVA617" s="175"/>
      <c r="WVB617" s="175"/>
      <c r="WVC617" s="175"/>
      <c r="WVD617" s="175"/>
      <c r="WVE617" s="175"/>
      <c r="WVF617" s="175"/>
      <c r="WVG617" s="175"/>
      <c r="WVH617" s="175"/>
      <c r="WVI617" s="175"/>
      <c r="WVJ617" s="175"/>
      <c r="WVK617" s="175"/>
      <c r="WVL617" s="175"/>
      <c r="WVM617" s="175"/>
      <c r="WVN617" s="175"/>
      <c r="WVO617" s="175"/>
      <c r="WVP617" s="175"/>
      <c r="WVQ617" s="175"/>
      <c r="WVR617" s="175"/>
      <c r="WVS617" s="175"/>
      <c r="WVT617" s="175"/>
      <c r="WVU617" s="175"/>
      <c r="WVV617" s="175"/>
      <c r="WVW617" s="175"/>
      <c r="WVX617" s="175"/>
      <c r="WVY617" s="175"/>
      <c r="WVZ617" s="175"/>
      <c r="WWA617" s="175"/>
      <c r="WWB617" s="175"/>
      <c r="WWC617" s="175"/>
      <c r="WWD617" s="175"/>
      <c r="WWE617" s="175"/>
      <c r="WWF617" s="175"/>
      <c r="WWG617" s="175"/>
      <c r="WWH617" s="175"/>
      <c r="WWI617" s="175"/>
      <c r="WWJ617" s="175"/>
      <c r="WWK617" s="175"/>
      <c r="WWL617" s="175"/>
      <c r="WWM617" s="175"/>
      <c r="WWN617" s="175"/>
      <c r="WWO617" s="175"/>
      <c r="WWP617" s="175"/>
      <c r="WWQ617" s="175"/>
      <c r="WWR617" s="175"/>
      <c r="WWS617" s="175"/>
      <c r="WWT617" s="175"/>
      <c r="WWU617" s="175"/>
      <c r="WWV617" s="175"/>
      <c r="WWW617" s="175"/>
      <c r="WWX617" s="175"/>
      <c r="WWY617" s="175"/>
      <c r="WWZ617" s="175"/>
      <c r="WXA617" s="175"/>
      <c r="WXB617" s="175"/>
      <c r="WXC617" s="175"/>
      <c r="WXD617" s="175"/>
      <c r="WXE617" s="175"/>
      <c r="WXF617" s="175"/>
      <c r="WXG617" s="175"/>
      <c r="WXH617" s="175"/>
      <c r="WXI617" s="175"/>
      <c r="WXJ617" s="175"/>
      <c r="WXK617" s="175"/>
      <c r="WXL617" s="175"/>
      <c r="WXM617" s="175"/>
      <c r="WXN617" s="175"/>
      <c r="WXO617" s="175"/>
      <c r="WXP617" s="175"/>
      <c r="WXQ617" s="175"/>
      <c r="WXR617" s="175"/>
      <c r="WXS617" s="175"/>
      <c r="WXT617" s="175"/>
      <c r="WXU617" s="175"/>
      <c r="WXV617" s="175"/>
      <c r="WXW617" s="175"/>
      <c r="WXX617" s="175"/>
      <c r="WXY617" s="175"/>
      <c r="WXZ617" s="175"/>
      <c r="WYA617" s="175"/>
      <c r="WYB617" s="175"/>
      <c r="WYC617" s="175"/>
      <c r="WYD617" s="175"/>
      <c r="WYE617" s="175"/>
      <c r="WYF617" s="175"/>
      <c r="WYG617" s="175"/>
      <c r="WYH617" s="175"/>
      <c r="WYI617" s="175"/>
      <c r="WYJ617" s="175"/>
      <c r="WYK617" s="175"/>
      <c r="WYL617" s="175"/>
      <c r="WYM617" s="175"/>
      <c r="WYN617" s="175"/>
      <c r="WYO617" s="175"/>
      <c r="WYP617" s="175"/>
      <c r="WYQ617" s="175"/>
      <c r="WYR617" s="175"/>
      <c r="WYS617" s="175"/>
      <c r="WYT617" s="175"/>
      <c r="WYU617" s="175"/>
      <c r="WYV617" s="175"/>
      <c r="WYW617" s="175"/>
      <c r="WYX617" s="175"/>
      <c r="WYY617" s="175"/>
      <c r="WYZ617" s="175"/>
      <c r="WZA617" s="175"/>
      <c r="WZB617" s="175"/>
      <c r="WZC617" s="175"/>
      <c r="WZD617" s="175"/>
      <c r="WZE617" s="175"/>
      <c r="WZF617" s="175"/>
      <c r="WZG617" s="175"/>
      <c r="WZH617" s="175"/>
      <c r="WZI617" s="175"/>
      <c r="WZJ617" s="175"/>
      <c r="WZK617" s="175"/>
      <c r="WZL617" s="175"/>
      <c r="WZM617" s="175"/>
      <c r="WZN617" s="175"/>
      <c r="WZO617" s="175"/>
      <c r="WZP617" s="175"/>
      <c r="WZQ617" s="175"/>
      <c r="WZR617" s="175"/>
      <c r="WZS617" s="175"/>
      <c r="WZT617" s="175"/>
      <c r="WZU617" s="175"/>
      <c r="WZV617" s="175"/>
      <c r="WZW617" s="175"/>
      <c r="WZX617" s="175"/>
      <c r="WZY617" s="175"/>
      <c r="WZZ617" s="175"/>
      <c r="XAA617" s="175"/>
      <c r="XAB617" s="175"/>
      <c r="XAC617" s="175"/>
      <c r="XAD617" s="175"/>
      <c r="XAE617" s="175"/>
      <c r="XAF617" s="175"/>
      <c r="XAG617" s="175"/>
      <c r="XAH617" s="175"/>
      <c r="XAI617" s="175"/>
      <c r="XAJ617" s="175"/>
      <c r="XAK617" s="175"/>
      <c r="XAL617" s="175"/>
      <c r="XAM617" s="175"/>
      <c r="XAN617" s="175"/>
      <c r="XAO617" s="175"/>
      <c r="XAP617" s="175"/>
      <c r="XAQ617" s="175"/>
      <c r="XAR617" s="175"/>
      <c r="XAS617" s="175"/>
      <c r="XAT617" s="175"/>
      <c r="XAU617" s="175"/>
      <c r="XAV617" s="175"/>
      <c r="XAW617" s="175"/>
      <c r="XAX617" s="175"/>
      <c r="XAY617" s="175"/>
      <c r="XAZ617" s="175"/>
      <c r="XBA617" s="175"/>
      <c r="XBB617" s="175"/>
      <c r="XBC617" s="175"/>
      <c r="XBD617" s="175"/>
      <c r="XBE617" s="175"/>
      <c r="XBF617" s="175"/>
      <c r="XBG617" s="175"/>
      <c r="XBH617" s="175"/>
      <c r="XBI617" s="175"/>
      <c r="XBJ617" s="175"/>
      <c r="XBK617" s="175"/>
      <c r="XBL617" s="175"/>
      <c r="XBM617" s="175"/>
      <c r="XBN617" s="175"/>
      <c r="XBO617" s="175"/>
      <c r="XBP617" s="175"/>
      <c r="XBQ617" s="175"/>
      <c r="XBR617" s="175"/>
      <c r="XBS617" s="175"/>
      <c r="XBT617" s="175"/>
      <c r="XBU617" s="175"/>
      <c r="XBV617" s="175"/>
      <c r="XBW617" s="175"/>
      <c r="XBX617" s="175"/>
      <c r="XBY617" s="175"/>
      <c r="XBZ617" s="175"/>
      <c r="XCA617" s="175"/>
      <c r="XCB617" s="175"/>
      <c r="XCC617" s="175"/>
      <c r="XCD617" s="175"/>
      <c r="XCE617" s="175"/>
      <c r="XCF617" s="175"/>
      <c r="XCG617" s="175"/>
      <c r="XCH617" s="175"/>
      <c r="XCI617" s="175"/>
      <c r="XCJ617" s="175"/>
      <c r="XCK617" s="175"/>
      <c r="XCL617" s="175"/>
      <c r="XCM617" s="175"/>
      <c r="XCN617" s="175"/>
      <c r="XCO617" s="175"/>
      <c r="XCP617" s="175"/>
      <c r="XCQ617" s="175"/>
      <c r="XCR617" s="175"/>
      <c r="XCS617" s="175"/>
      <c r="XCT617" s="175"/>
      <c r="XCU617" s="175"/>
      <c r="XCV617" s="175"/>
      <c r="XCW617" s="175"/>
      <c r="XCX617" s="175"/>
      <c r="XCY617" s="175"/>
      <c r="XCZ617" s="175"/>
      <c r="XDA617" s="175"/>
      <c r="XDB617" s="175"/>
      <c r="XDC617" s="175"/>
      <c r="XDD617" s="175"/>
      <c r="XDE617" s="175"/>
      <c r="XDF617" s="175"/>
      <c r="XDG617" s="175"/>
      <c r="XDH617" s="175"/>
      <c r="XDI617" s="175"/>
      <c r="XDJ617" s="175"/>
      <c r="XDK617" s="175"/>
      <c r="XDL617" s="175"/>
      <c r="XDM617" s="175"/>
      <c r="XDN617" s="175"/>
      <c r="XDO617" s="175"/>
      <c r="XDP617" s="175"/>
      <c r="XDQ617" s="175"/>
      <c r="XDR617" s="175"/>
      <c r="XDS617" s="175"/>
      <c r="XDT617" s="175"/>
      <c r="XDU617" s="175"/>
      <c r="XDV617" s="175"/>
      <c r="XDW617" s="175"/>
      <c r="XDX617" s="175"/>
      <c r="XDY617" s="175"/>
      <c r="XDZ617" s="175"/>
      <c r="XEA617" s="175"/>
      <c r="XEB617" s="175"/>
      <c r="XEC617" s="175"/>
      <c r="XED617" s="175"/>
      <c r="XEE617" s="175"/>
      <c r="XEF617" s="175"/>
      <c r="XEG617" s="175"/>
      <c r="XEH617" s="175"/>
      <c r="XEI617" s="175"/>
      <c r="XEJ617" s="175"/>
      <c r="XEK617" s="175"/>
      <c r="XEL617" s="175"/>
      <c r="XEM617" s="175"/>
      <c r="XEN617" s="175"/>
      <c r="XEO617" s="175"/>
      <c r="XEP617" s="175"/>
      <c r="XEQ617" s="175"/>
      <c r="XER617" s="175"/>
      <c r="XES617" s="175"/>
      <c r="XET617" s="175"/>
      <c r="XEU617" s="175"/>
      <c r="XEV617" s="175"/>
      <c r="XEW617" s="175"/>
      <c r="XEX617" s="175"/>
      <c r="XEY617" s="175"/>
      <c r="XEZ617" s="175"/>
    </row>
    <row r="618" spans="1:16380" s="181" customFormat="1" ht="63.75" x14ac:dyDescent="0.25">
      <c r="A618" s="306">
        <v>7</v>
      </c>
      <c r="B618" s="183" t="s">
        <v>2345</v>
      </c>
      <c r="C618" s="306" t="s">
        <v>60</v>
      </c>
      <c r="D618" s="158" t="s">
        <v>530</v>
      </c>
      <c r="E618" s="306" t="s">
        <v>341</v>
      </c>
      <c r="F618" s="306" t="s">
        <v>826</v>
      </c>
      <c r="G618" s="306" t="s">
        <v>1365</v>
      </c>
      <c r="H618" s="306" t="s">
        <v>814</v>
      </c>
      <c r="I618" s="306" t="s">
        <v>814</v>
      </c>
      <c r="J618" s="306">
        <v>1</v>
      </c>
      <c r="K618" s="306"/>
      <c r="L618" s="305" t="s">
        <v>167</v>
      </c>
      <c r="M618" s="306"/>
      <c r="N618" s="306" t="s">
        <v>345</v>
      </c>
      <c r="O618" s="148">
        <v>280.32786885245901</v>
      </c>
      <c r="P618" s="148">
        <v>342</v>
      </c>
      <c r="Q618" s="148">
        <v>342</v>
      </c>
      <c r="R618" s="148"/>
      <c r="S618" s="148"/>
      <c r="T618" s="148"/>
      <c r="U618" s="148"/>
      <c r="V618" s="148"/>
      <c r="W618" s="305" t="s">
        <v>404</v>
      </c>
      <c r="X618" s="162" t="s">
        <v>540</v>
      </c>
      <c r="Y618" s="306" t="s">
        <v>71</v>
      </c>
      <c r="Z618" s="153">
        <v>46077</v>
      </c>
      <c r="AA618" s="153">
        <v>46081</v>
      </c>
      <c r="AB618" s="305"/>
      <c r="AC618" s="153"/>
      <c r="AD618" s="153"/>
      <c r="AE618" s="306"/>
      <c r="AF618" s="306" t="s">
        <v>1365</v>
      </c>
      <c r="AG618" s="305" t="s">
        <v>800</v>
      </c>
      <c r="AH618" s="306">
        <v>876</v>
      </c>
      <c r="AI618" s="306" t="s">
        <v>73</v>
      </c>
      <c r="AJ618" s="163">
        <v>1</v>
      </c>
      <c r="AK618" s="182">
        <v>52000000000</v>
      </c>
      <c r="AL618" s="306" t="s">
        <v>542</v>
      </c>
      <c r="AM618" s="153">
        <v>46106</v>
      </c>
      <c r="AN618" s="153">
        <v>46106</v>
      </c>
      <c r="AO618" s="153">
        <v>46152</v>
      </c>
      <c r="AP618" s="306">
        <v>2026</v>
      </c>
      <c r="AQ618" s="153"/>
      <c r="AR618" s="153"/>
      <c r="AS618" s="306"/>
      <c r="AT618" s="306"/>
      <c r="AU618" s="306"/>
      <c r="AV618" s="306"/>
      <c r="AW618" s="306"/>
      <c r="AX618" s="306"/>
      <c r="AY618" s="306"/>
      <c r="AZ618" s="306"/>
      <c r="BA618" s="306"/>
      <c r="BB618" s="306"/>
      <c r="BC618" s="175"/>
      <c r="BD618" s="175"/>
      <c r="BE618" s="175"/>
      <c r="BF618" s="175"/>
      <c r="BG618" s="175"/>
      <c r="BH618" s="175"/>
      <c r="BI618" s="175"/>
      <c r="BJ618" s="175"/>
      <c r="BK618" s="175"/>
      <c r="BL618" s="175"/>
      <c r="BM618" s="175"/>
      <c r="BN618" s="175"/>
      <c r="BO618" s="175"/>
      <c r="BP618" s="175"/>
      <c r="BQ618" s="175"/>
      <c r="BR618" s="175"/>
      <c r="BS618" s="175"/>
      <c r="BT618" s="175"/>
      <c r="BU618" s="175"/>
      <c r="BV618" s="175"/>
      <c r="BW618" s="175"/>
      <c r="BX618" s="175"/>
      <c r="BY618" s="175"/>
      <c r="BZ618" s="175"/>
      <c r="CA618" s="175"/>
      <c r="CB618" s="175"/>
      <c r="CC618" s="175"/>
      <c r="CD618" s="175"/>
      <c r="CE618" s="175"/>
      <c r="CF618" s="175"/>
      <c r="CG618" s="175"/>
      <c r="CH618" s="175"/>
      <c r="CI618" s="175"/>
      <c r="CJ618" s="175"/>
      <c r="CK618" s="175"/>
      <c r="CL618" s="175"/>
      <c r="CM618" s="175"/>
      <c r="CN618" s="175"/>
      <c r="CO618" s="175"/>
      <c r="CP618" s="175"/>
      <c r="CQ618" s="175"/>
      <c r="CR618" s="175"/>
      <c r="CS618" s="175"/>
      <c r="CT618" s="175"/>
      <c r="CU618" s="175"/>
      <c r="CV618" s="175"/>
      <c r="CW618" s="175"/>
      <c r="CX618" s="175"/>
      <c r="CY618" s="175"/>
      <c r="CZ618" s="175"/>
      <c r="DA618" s="175"/>
      <c r="DB618" s="175"/>
      <c r="DC618" s="175"/>
      <c r="DD618" s="175"/>
      <c r="DE618" s="175"/>
      <c r="DF618" s="175"/>
      <c r="DG618" s="175"/>
      <c r="DH618" s="175"/>
      <c r="DI618" s="175"/>
      <c r="DJ618" s="175"/>
      <c r="DK618" s="175"/>
      <c r="DL618" s="175"/>
      <c r="DM618" s="175"/>
      <c r="DN618" s="175"/>
      <c r="DO618" s="175"/>
      <c r="DP618" s="175"/>
      <c r="DQ618" s="175"/>
      <c r="DR618" s="175"/>
      <c r="DS618" s="175"/>
      <c r="DT618" s="175"/>
      <c r="DU618" s="175"/>
      <c r="DV618" s="175"/>
      <c r="DW618" s="175"/>
      <c r="DX618" s="175"/>
      <c r="DY618" s="175"/>
      <c r="DZ618" s="175"/>
      <c r="EA618" s="175"/>
      <c r="EB618" s="175"/>
      <c r="EC618" s="175"/>
      <c r="ED618" s="175"/>
      <c r="EE618" s="175"/>
      <c r="EF618" s="175"/>
      <c r="EG618" s="175"/>
      <c r="EH618" s="175"/>
      <c r="EI618" s="175"/>
      <c r="EJ618" s="175"/>
      <c r="EK618" s="175"/>
      <c r="EL618" s="175"/>
      <c r="EM618" s="175"/>
      <c r="EN618" s="175"/>
      <c r="EO618" s="175"/>
      <c r="EP618" s="175"/>
      <c r="EQ618" s="175"/>
      <c r="ER618" s="175"/>
      <c r="ES618" s="175"/>
      <c r="ET618" s="175"/>
      <c r="EU618" s="175"/>
      <c r="EV618" s="175"/>
      <c r="EW618" s="175"/>
      <c r="EX618" s="175"/>
      <c r="EY618" s="175"/>
      <c r="EZ618" s="175"/>
      <c r="FA618" s="175"/>
      <c r="FB618" s="175"/>
      <c r="FC618" s="175"/>
      <c r="FD618" s="175"/>
      <c r="FE618" s="175"/>
      <c r="FF618" s="175"/>
      <c r="FG618" s="175"/>
      <c r="FH618" s="175"/>
      <c r="FI618" s="175"/>
      <c r="FJ618" s="175"/>
      <c r="FK618" s="175"/>
      <c r="FL618" s="175"/>
      <c r="FM618" s="175"/>
      <c r="FN618" s="175"/>
      <c r="FO618" s="175"/>
      <c r="FP618" s="175"/>
      <c r="FQ618" s="175"/>
      <c r="FR618" s="175"/>
      <c r="FS618" s="175"/>
      <c r="FT618" s="175"/>
      <c r="FU618" s="175"/>
      <c r="FV618" s="175"/>
      <c r="FW618" s="175"/>
      <c r="FX618" s="175"/>
      <c r="FY618" s="175"/>
      <c r="FZ618" s="175"/>
      <c r="GA618" s="175"/>
      <c r="GB618" s="175"/>
      <c r="GC618" s="175"/>
      <c r="GD618" s="175"/>
      <c r="GE618" s="175"/>
      <c r="GF618" s="175"/>
      <c r="GG618" s="175"/>
      <c r="GH618" s="175"/>
      <c r="GI618" s="175"/>
      <c r="GJ618" s="175"/>
      <c r="GK618" s="175"/>
      <c r="GL618" s="175"/>
      <c r="GM618" s="175"/>
      <c r="GN618" s="175"/>
      <c r="GO618" s="175"/>
      <c r="GP618" s="175"/>
      <c r="GQ618" s="175"/>
      <c r="GR618" s="175"/>
      <c r="GS618" s="175"/>
      <c r="GT618" s="175"/>
      <c r="GU618" s="175"/>
      <c r="GV618" s="175"/>
      <c r="GW618" s="175"/>
      <c r="GX618" s="175"/>
      <c r="GY618" s="175"/>
      <c r="GZ618" s="175"/>
      <c r="HA618" s="175"/>
      <c r="HB618" s="175"/>
      <c r="HC618" s="175"/>
      <c r="HD618" s="175"/>
      <c r="HE618" s="175"/>
      <c r="HF618" s="175"/>
      <c r="HG618" s="175"/>
      <c r="HH618" s="175"/>
      <c r="HI618" s="175"/>
      <c r="HJ618" s="175"/>
      <c r="HK618" s="175"/>
      <c r="HL618" s="175"/>
      <c r="HM618" s="175"/>
      <c r="HN618" s="175"/>
      <c r="HO618" s="175"/>
      <c r="HP618" s="175"/>
      <c r="HQ618" s="175"/>
      <c r="HR618" s="175"/>
      <c r="HS618" s="175"/>
      <c r="HT618" s="175"/>
      <c r="HU618" s="175"/>
      <c r="HV618" s="175"/>
      <c r="HW618" s="175"/>
      <c r="HX618" s="175"/>
      <c r="HY618" s="175"/>
      <c r="HZ618" s="175"/>
      <c r="IA618" s="175"/>
      <c r="IB618" s="175"/>
      <c r="IC618" s="175"/>
      <c r="ID618" s="175"/>
      <c r="IE618" s="175"/>
      <c r="IF618" s="175"/>
      <c r="IG618" s="175"/>
      <c r="IH618" s="175"/>
      <c r="II618" s="175"/>
      <c r="IJ618" s="175"/>
      <c r="IK618" s="175"/>
      <c r="IL618" s="175"/>
      <c r="IM618" s="175"/>
      <c r="IN618" s="175"/>
      <c r="IO618" s="175"/>
      <c r="IP618" s="175"/>
      <c r="IQ618" s="175"/>
      <c r="IR618" s="175"/>
      <c r="IS618" s="175"/>
      <c r="IT618" s="175"/>
      <c r="IU618" s="175"/>
      <c r="IV618" s="175"/>
      <c r="IW618" s="175"/>
      <c r="IX618" s="175"/>
      <c r="IY618" s="175"/>
      <c r="IZ618" s="175"/>
      <c r="JA618" s="175"/>
      <c r="JB618" s="175"/>
      <c r="JC618" s="175"/>
      <c r="JD618" s="175"/>
      <c r="JE618" s="175"/>
      <c r="JF618" s="175"/>
      <c r="JG618" s="175"/>
      <c r="JH618" s="175"/>
      <c r="JI618" s="175"/>
      <c r="JJ618" s="175"/>
      <c r="JK618" s="175"/>
      <c r="JL618" s="175"/>
      <c r="JM618" s="175"/>
      <c r="JN618" s="175"/>
      <c r="JO618" s="175"/>
      <c r="JP618" s="175"/>
      <c r="JQ618" s="175"/>
      <c r="JR618" s="175"/>
      <c r="JS618" s="175"/>
      <c r="JT618" s="175"/>
      <c r="JU618" s="175"/>
      <c r="JV618" s="175"/>
      <c r="JW618" s="175"/>
      <c r="JX618" s="175"/>
      <c r="JY618" s="175"/>
      <c r="JZ618" s="175"/>
      <c r="KA618" s="175"/>
      <c r="KB618" s="175"/>
      <c r="KC618" s="175"/>
      <c r="KD618" s="175"/>
      <c r="KE618" s="175"/>
      <c r="KF618" s="175"/>
      <c r="KG618" s="175"/>
      <c r="KH618" s="175"/>
      <c r="KI618" s="175"/>
      <c r="KJ618" s="175"/>
      <c r="KK618" s="175"/>
      <c r="KL618" s="175"/>
      <c r="KM618" s="175"/>
      <c r="KN618" s="175"/>
      <c r="KO618" s="175"/>
      <c r="KP618" s="175"/>
      <c r="KQ618" s="175"/>
      <c r="KR618" s="175"/>
      <c r="KS618" s="175"/>
      <c r="KT618" s="175"/>
      <c r="KU618" s="175"/>
      <c r="KV618" s="175"/>
      <c r="KW618" s="175"/>
      <c r="KX618" s="175"/>
      <c r="KY618" s="175"/>
      <c r="KZ618" s="175"/>
      <c r="LA618" s="175"/>
      <c r="LB618" s="175"/>
      <c r="LC618" s="175"/>
      <c r="LD618" s="175"/>
      <c r="LE618" s="175"/>
      <c r="LF618" s="175"/>
      <c r="LG618" s="175"/>
      <c r="LH618" s="175"/>
      <c r="LI618" s="175"/>
      <c r="LJ618" s="175"/>
      <c r="LK618" s="175"/>
      <c r="LL618" s="175"/>
      <c r="LM618" s="175"/>
      <c r="LN618" s="175"/>
      <c r="LO618" s="175"/>
      <c r="LP618" s="175"/>
      <c r="LQ618" s="175"/>
      <c r="LR618" s="175"/>
      <c r="LS618" s="175"/>
      <c r="LT618" s="175"/>
      <c r="LU618" s="175"/>
      <c r="LV618" s="175"/>
      <c r="LW618" s="175"/>
      <c r="LX618" s="175"/>
      <c r="LY618" s="175"/>
      <c r="LZ618" s="175"/>
      <c r="MA618" s="175"/>
      <c r="MB618" s="175"/>
      <c r="MC618" s="175"/>
      <c r="MD618" s="175"/>
      <c r="ME618" s="175"/>
      <c r="MF618" s="175"/>
      <c r="MG618" s="175"/>
      <c r="MH618" s="175"/>
      <c r="MI618" s="175"/>
      <c r="MJ618" s="175"/>
      <c r="MK618" s="175"/>
      <c r="ML618" s="175"/>
      <c r="MM618" s="175"/>
      <c r="MN618" s="175"/>
      <c r="MO618" s="175"/>
      <c r="MP618" s="175"/>
      <c r="MQ618" s="175"/>
      <c r="MR618" s="175"/>
      <c r="MS618" s="175"/>
      <c r="MT618" s="175"/>
      <c r="MU618" s="175"/>
      <c r="MV618" s="175"/>
      <c r="MW618" s="175"/>
      <c r="MX618" s="175"/>
      <c r="MY618" s="175"/>
      <c r="MZ618" s="175"/>
      <c r="NA618" s="175"/>
      <c r="NB618" s="175"/>
      <c r="NC618" s="175"/>
      <c r="ND618" s="175"/>
      <c r="NE618" s="175"/>
      <c r="NF618" s="175"/>
      <c r="NG618" s="175"/>
      <c r="NH618" s="175"/>
      <c r="NI618" s="175"/>
      <c r="NJ618" s="175"/>
      <c r="NK618" s="175"/>
      <c r="NL618" s="175"/>
      <c r="NM618" s="175"/>
      <c r="NN618" s="175"/>
      <c r="NO618" s="175"/>
      <c r="NP618" s="175"/>
      <c r="NQ618" s="175"/>
      <c r="NR618" s="175"/>
      <c r="NS618" s="175"/>
      <c r="NT618" s="175"/>
      <c r="NU618" s="175"/>
      <c r="NV618" s="175"/>
      <c r="NW618" s="175"/>
      <c r="NX618" s="175"/>
      <c r="NY618" s="175"/>
      <c r="NZ618" s="175"/>
      <c r="OA618" s="175"/>
      <c r="OB618" s="175"/>
      <c r="OC618" s="175"/>
      <c r="OD618" s="175"/>
      <c r="OE618" s="175"/>
      <c r="OF618" s="175"/>
      <c r="OG618" s="175"/>
      <c r="OH618" s="175"/>
      <c r="OI618" s="175"/>
      <c r="OJ618" s="175"/>
      <c r="OK618" s="175"/>
      <c r="OL618" s="175"/>
      <c r="OM618" s="175"/>
      <c r="ON618" s="175"/>
      <c r="OO618" s="175"/>
      <c r="OP618" s="175"/>
      <c r="OQ618" s="175"/>
      <c r="OR618" s="175"/>
      <c r="OS618" s="175"/>
      <c r="OT618" s="175"/>
      <c r="OU618" s="175"/>
      <c r="OV618" s="175"/>
      <c r="OW618" s="175"/>
      <c r="OX618" s="175"/>
      <c r="OY618" s="175"/>
      <c r="OZ618" s="175"/>
      <c r="PA618" s="175"/>
      <c r="PB618" s="175"/>
      <c r="PC618" s="175"/>
      <c r="PD618" s="175"/>
      <c r="PE618" s="175"/>
      <c r="PF618" s="175"/>
      <c r="PG618" s="175"/>
      <c r="PH618" s="175"/>
      <c r="PI618" s="175"/>
      <c r="PJ618" s="175"/>
      <c r="PK618" s="175"/>
      <c r="PL618" s="175"/>
      <c r="PM618" s="175"/>
      <c r="PN618" s="175"/>
      <c r="PO618" s="175"/>
      <c r="PP618" s="175"/>
      <c r="PQ618" s="175"/>
      <c r="PR618" s="175"/>
      <c r="PS618" s="175"/>
      <c r="PT618" s="175"/>
      <c r="PU618" s="175"/>
      <c r="PV618" s="175"/>
      <c r="PW618" s="175"/>
      <c r="PX618" s="175"/>
      <c r="PY618" s="175"/>
      <c r="PZ618" s="175"/>
      <c r="QA618" s="175"/>
      <c r="QB618" s="175"/>
      <c r="QC618" s="175"/>
      <c r="QD618" s="175"/>
      <c r="QE618" s="175"/>
      <c r="QF618" s="175"/>
      <c r="QG618" s="175"/>
      <c r="QH618" s="175"/>
      <c r="QI618" s="175"/>
      <c r="QJ618" s="175"/>
      <c r="QK618" s="175"/>
      <c r="QL618" s="175"/>
      <c r="QM618" s="175"/>
      <c r="QN618" s="175"/>
      <c r="QO618" s="175"/>
      <c r="QP618" s="175"/>
      <c r="QQ618" s="175"/>
      <c r="QR618" s="175"/>
      <c r="QS618" s="175"/>
      <c r="QT618" s="175"/>
      <c r="QU618" s="175"/>
      <c r="QV618" s="175"/>
      <c r="QW618" s="175"/>
      <c r="QX618" s="175"/>
      <c r="QY618" s="175"/>
      <c r="QZ618" s="175"/>
      <c r="RA618" s="175"/>
      <c r="RB618" s="175"/>
      <c r="RC618" s="175"/>
      <c r="RD618" s="175"/>
      <c r="RE618" s="175"/>
      <c r="RF618" s="175"/>
      <c r="RG618" s="175"/>
      <c r="RH618" s="175"/>
      <c r="RI618" s="175"/>
      <c r="RJ618" s="175"/>
      <c r="RK618" s="175"/>
      <c r="RL618" s="175"/>
      <c r="RM618" s="175"/>
      <c r="RN618" s="175"/>
      <c r="RO618" s="175"/>
      <c r="RP618" s="175"/>
      <c r="RQ618" s="175"/>
      <c r="RR618" s="175"/>
      <c r="RS618" s="175"/>
      <c r="RT618" s="175"/>
      <c r="RU618" s="175"/>
      <c r="RV618" s="175"/>
      <c r="RW618" s="175"/>
      <c r="RX618" s="175"/>
      <c r="RY618" s="175"/>
      <c r="RZ618" s="175"/>
      <c r="SA618" s="175"/>
      <c r="SB618" s="175"/>
      <c r="SC618" s="175"/>
      <c r="SD618" s="175"/>
      <c r="SE618" s="175"/>
      <c r="SF618" s="175"/>
      <c r="SG618" s="175"/>
      <c r="SH618" s="175"/>
      <c r="SI618" s="175"/>
      <c r="SJ618" s="175"/>
      <c r="SK618" s="175"/>
      <c r="SL618" s="175"/>
      <c r="SM618" s="175"/>
      <c r="SN618" s="175"/>
      <c r="SO618" s="175"/>
      <c r="SP618" s="175"/>
      <c r="SQ618" s="175"/>
      <c r="SR618" s="175"/>
      <c r="SS618" s="175"/>
      <c r="ST618" s="175"/>
      <c r="SU618" s="175"/>
      <c r="SV618" s="175"/>
      <c r="SW618" s="175"/>
      <c r="SX618" s="175"/>
      <c r="SY618" s="175"/>
      <c r="SZ618" s="175"/>
      <c r="TA618" s="175"/>
      <c r="TB618" s="175"/>
      <c r="TC618" s="175"/>
      <c r="TD618" s="175"/>
      <c r="TE618" s="175"/>
      <c r="TF618" s="175"/>
      <c r="TG618" s="175"/>
      <c r="TH618" s="175"/>
      <c r="TI618" s="175"/>
      <c r="TJ618" s="175"/>
      <c r="TK618" s="175"/>
      <c r="TL618" s="175"/>
      <c r="TM618" s="175"/>
      <c r="TN618" s="175"/>
      <c r="TO618" s="175"/>
      <c r="TP618" s="175"/>
      <c r="TQ618" s="175"/>
      <c r="TR618" s="175"/>
      <c r="TS618" s="175"/>
      <c r="TT618" s="175"/>
      <c r="TU618" s="175"/>
      <c r="TV618" s="175"/>
      <c r="TW618" s="175"/>
      <c r="TX618" s="175"/>
      <c r="TY618" s="175"/>
      <c r="TZ618" s="175"/>
      <c r="UA618" s="175"/>
      <c r="UB618" s="175"/>
      <c r="UC618" s="175"/>
      <c r="UD618" s="175"/>
      <c r="UE618" s="175"/>
      <c r="UF618" s="175"/>
      <c r="UG618" s="175"/>
      <c r="UH618" s="175"/>
      <c r="UI618" s="175"/>
      <c r="UJ618" s="175"/>
      <c r="UK618" s="175"/>
      <c r="UL618" s="175"/>
      <c r="UM618" s="175"/>
      <c r="UN618" s="175"/>
      <c r="UO618" s="175"/>
      <c r="UP618" s="175"/>
      <c r="UQ618" s="175"/>
      <c r="UR618" s="175"/>
      <c r="US618" s="175"/>
      <c r="UT618" s="175"/>
      <c r="UU618" s="175"/>
      <c r="UV618" s="175"/>
      <c r="UW618" s="175"/>
      <c r="UX618" s="175"/>
      <c r="UY618" s="175"/>
      <c r="UZ618" s="175"/>
      <c r="VA618" s="175"/>
      <c r="VB618" s="175"/>
      <c r="VC618" s="175"/>
      <c r="VD618" s="175"/>
      <c r="VE618" s="175"/>
      <c r="VF618" s="175"/>
      <c r="VG618" s="175"/>
      <c r="VH618" s="175"/>
      <c r="VI618" s="175"/>
      <c r="VJ618" s="175"/>
      <c r="VK618" s="175"/>
      <c r="VL618" s="175"/>
      <c r="VM618" s="175"/>
      <c r="VN618" s="175"/>
      <c r="VO618" s="175"/>
      <c r="VP618" s="175"/>
      <c r="VQ618" s="175"/>
      <c r="VR618" s="175"/>
      <c r="VS618" s="175"/>
      <c r="VT618" s="175"/>
      <c r="VU618" s="175"/>
      <c r="VV618" s="175"/>
      <c r="VW618" s="175"/>
      <c r="VX618" s="175"/>
      <c r="VY618" s="175"/>
      <c r="VZ618" s="175"/>
      <c r="WA618" s="175"/>
      <c r="WB618" s="175"/>
      <c r="WC618" s="175"/>
      <c r="WD618" s="175"/>
      <c r="WE618" s="175"/>
      <c r="WF618" s="175"/>
      <c r="WG618" s="175"/>
      <c r="WH618" s="175"/>
      <c r="WI618" s="175"/>
      <c r="WJ618" s="175"/>
      <c r="WK618" s="175"/>
      <c r="WL618" s="175"/>
      <c r="WM618" s="175"/>
      <c r="WN618" s="175"/>
      <c r="WO618" s="175"/>
      <c r="WP618" s="175"/>
      <c r="WQ618" s="175"/>
      <c r="WR618" s="175"/>
      <c r="WS618" s="175"/>
      <c r="WT618" s="175"/>
      <c r="WU618" s="175"/>
      <c r="WV618" s="175"/>
      <c r="WW618" s="175"/>
      <c r="WX618" s="175"/>
      <c r="WY618" s="175"/>
      <c r="WZ618" s="175"/>
      <c r="XA618" s="175"/>
      <c r="XB618" s="175"/>
      <c r="XC618" s="175"/>
      <c r="XD618" s="175"/>
      <c r="XE618" s="175"/>
      <c r="XF618" s="175"/>
      <c r="XG618" s="175"/>
      <c r="XH618" s="175"/>
      <c r="XI618" s="175"/>
      <c r="XJ618" s="175"/>
      <c r="XK618" s="175"/>
      <c r="XL618" s="175"/>
      <c r="XM618" s="175"/>
      <c r="XN618" s="175"/>
      <c r="XO618" s="175"/>
      <c r="XP618" s="175"/>
      <c r="XQ618" s="175"/>
      <c r="XR618" s="175"/>
      <c r="XS618" s="175"/>
      <c r="XT618" s="175"/>
      <c r="XU618" s="175"/>
      <c r="XV618" s="175"/>
      <c r="XW618" s="175"/>
      <c r="XX618" s="175"/>
      <c r="XY618" s="175"/>
      <c r="XZ618" s="175"/>
      <c r="YA618" s="175"/>
      <c r="YB618" s="175"/>
      <c r="YC618" s="175"/>
      <c r="YD618" s="175"/>
      <c r="YE618" s="175"/>
      <c r="YF618" s="175"/>
      <c r="YG618" s="175"/>
      <c r="YH618" s="175"/>
      <c r="YI618" s="175"/>
      <c r="YJ618" s="175"/>
      <c r="YK618" s="175"/>
      <c r="YL618" s="175"/>
      <c r="YM618" s="175"/>
      <c r="YN618" s="175"/>
      <c r="YO618" s="175"/>
      <c r="YP618" s="175"/>
      <c r="YQ618" s="175"/>
      <c r="YR618" s="175"/>
      <c r="YS618" s="175"/>
      <c r="YT618" s="175"/>
      <c r="YU618" s="175"/>
      <c r="YV618" s="175"/>
      <c r="YW618" s="175"/>
      <c r="YX618" s="175"/>
      <c r="YY618" s="175"/>
      <c r="YZ618" s="175"/>
      <c r="ZA618" s="175"/>
      <c r="ZB618" s="175"/>
      <c r="ZC618" s="175"/>
      <c r="ZD618" s="175"/>
      <c r="ZE618" s="175"/>
      <c r="ZF618" s="175"/>
      <c r="ZG618" s="175"/>
      <c r="ZH618" s="175"/>
      <c r="ZI618" s="175"/>
      <c r="ZJ618" s="175"/>
      <c r="ZK618" s="175"/>
      <c r="ZL618" s="175"/>
      <c r="ZM618" s="175"/>
      <c r="ZN618" s="175"/>
      <c r="ZO618" s="175"/>
      <c r="ZP618" s="175"/>
      <c r="ZQ618" s="175"/>
      <c r="ZR618" s="175"/>
      <c r="ZS618" s="175"/>
      <c r="ZT618" s="175"/>
      <c r="ZU618" s="175"/>
      <c r="ZV618" s="175"/>
      <c r="ZW618" s="175"/>
      <c r="ZX618" s="175"/>
      <c r="ZY618" s="175"/>
      <c r="ZZ618" s="175"/>
      <c r="AAA618" s="175"/>
      <c r="AAB618" s="175"/>
      <c r="AAC618" s="175"/>
      <c r="AAD618" s="175"/>
      <c r="AAE618" s="175"/>
      <c r="AAF618" s="175"/>
      <c r="AAG618" s="175"/>
      <c r="AAH618" s="175"/>
      <c r="AAI618" s="175"/>
      <c r="AAJ618" s="175"/>
      <c r="AAK618" s="175"/>
      <c r="AAL618" s="175"/>
      <c r="AAM618" s="175"/>
      <c r="AAN618" s="175"/>
      <c r="AAO618" s="175"/>
      <c r="AAP618" s="175"/>
      <c r="AAQ618" s="175"/>
      <c r="AAR618" s="175"/>
      <c r="AAS618" s="175"/>
      <c r="AAT618" s="175"/>
      <c r="AAU618" s="175"/>
      <c r="AAV618" s="175"/>
      <c r="AAW618" s="175"/>
      <c r="AAX618" s="175"/>
      <c r="AAY618" s="175"/>
      <c r="AAZ618" s="175"/>
      <c r="ABA618" s="175"/>
      <c r="ABB618" s="175"/>
      <c r="ABC618" s="175"/>
      <c r="ABD618" s="175"/>
      <c r="ABE618" s="175"/>
      <c r="ABF618" s="175"/>
      <c r="ABG618" s="175"/>
      <c r="ABH618" s="175"/>
      <c r="ABI618" s="175"/>
      <c r="ABJ618" s="175"/>
      <c r="ABK618" s="175"/>
      <c r="ABL618" s="175"/>
      <c r="ABM618" s="175"/>
      <c r="ABN618" s="175"/>
      <c r="ABO618" s="175"/>
      <c r="ABP618" s="175"/>
      <c r="ABQ618" s="175"/>
      <c r="ABR618" s="175"/>
      <c r="ABS618" s="175"/>
      <c r="ABT618" s="175"/>
      <c r="ABU618" s="175"/>
      <c r="ABV618" s="175"/>
      <c r="ABW618" s="175"/>
      <c r="ABX618" s="175"/>
      <c r="ABY618" s="175"/>
      <c r="ABZ618" s="175"/>
      <c r="ACA618" s="175"/>
      <c r="ACB618" s="175"/>
      <c r="ACC618" s="175"/>
      <c r="ACD618" s="175"/>
      <c r="ACE618" s="175"/>
      <c r="ACF618" s="175"/>
      <c r="ACG618" s="175"/>
      <c r="ACH618" s="175"/>
      <c r="ACI618" s="175"/>
      <c r="ACJ618" s="175"/>
      <c r="ACK618" s="175"/>
      <c r="ACL618" s="175"/>
      <c r="ACM618" s="175"/>
      <c r="ACN618" s="175"/>
      <c r="ACO618" s="175"/>
      <c r="ACP618" s="175"/>
      <c r="ACQ618" s="175"/>
      <c r="ACR618" s="175"/>
      <c r="ACS618" s="175"/>
      <c r="ACT618" s="175"/>
      <c r="ACU618" s="175"/>
      <c r="ACV618" s="175"/>
      <c r="ACW618" s="175"/>
      <c r="ACX618" s="175"/>
      <c r="ACY618" s="175"/>
      <c r="ACZ618" s="175"/>
      <c r="ADA618" s="175"/>
      <c r="ADB618" s="175"/>
      <c r="ADC618" s="175"/>
      <c r="ADD618" s="175"/>
      <c r="ADE618" s="175"/>
      <c r="ADF618" s="175"/>
      <c r="ADG618" s="175"/>
      <c r="ADH618" s="175"/>
      <c r="ADI618" s="175"/>
      <c r="ADJ618" s="175"/>
      <c r="ADK618" s="175"/>
      <c r="ADL618" s="175"/>
      <c r="ADM618" s="175"/>
      <c r="ADN618" s="175"/>
      <c r="ADO618" s="175"/>
      <c r="ADP618" s="175"/>
      <c r="ADQ618" s="175"/>
      <c r="ADR618" s="175"/>
      <c r="ADS618" s="175"/>
      <c r="ADT618" s="175"/>
      <c r="ADU618" s="175"/>
      <c r="ADV618" s="175"/>
      <c r="ADW618" s="175"/>
      <c r="ADX618" s="175"/>
      <c r="ADY618" s="175"/>
      <c r="ADZ618" s="175"/>
      <c r="AEA618" s="175"/>
      <c r="AEB618" s="175"/>
      <c r="AEC618" s="175"/>
      <c r="AED618" s="175"/>
      <c r="AEE618" s="175"/>
      <c r="AEF618" s="175"/>
      <c r="AEG618" s="175"/>
      <c r="AEH618" s="175"/>
      <c r="AEI618" s="175"/>
      <c r="AEJ618" s="175"/>
      <c r="AEK618" s="175"/>
      <c r="AEL618" s="175"/>
      <c r="AEM618" s="175"/>
      <c r="AEN618" s="175"/>
      <c r="AEO618" s="175"/>
      <c r="AEP618" s="175"/>
      <c r="AEQ618" s="175"/>
      <c r="AER618" s="175"/>
      <c r="AES618" s="175"/>
      <c r="AET618" s="175"/>
      <c r="AEU618" s="175"/>
      <c r="AEV618" s="175"/>
      <c r="AEW618" s="175"/>
      <c r="AEX618" s="175"/>
      <c r="AEY618" s="175"/>
      <c r="AEZ618" s="175"/>
      <c r="AFA618" s="175"/>
      <c r="AFB618" s="175"/>
      <c r="AFC618" s="175"/>
      <c r="AFD618" s="175"/>
      <c r="AFE618" s="175"/>
      <c r="AFF618" s="175"/>
      <c r="AFG618" s="175"/>
      <c r="AFH618" s="175"/>
      <c r="AFI618" s="175"/>
      <c r="AFJ618" s="175"/>
      <c r="AFK618" s="175"/>
      <c r="AFL618" s="175"/>
      <c r="AFM618" s="175"/>
      <c r="AFN618" s="175"/>
      <c r="AFO618" s="175"/>
      <c r="AFP618" s="175"/>
      <c r="AFQ618" s="175"/>
      <c r="AFR618" s="175"/>
      <c r="AFS618" s="175"/>
      <c r="AFT618" s="175"/>
      <c r="AFU618" s="175"/>
      <c r="AFV618" s="175"/>
      <c r="AFW618" s="175"/>
      <c r="AFX618" s="175"/>
      <c r="AFY618" s="175"/>
      <c r="AFZ618" s="175"/>
      <c r="AGA618" s="175"/>
      <c r="AGB618" s="175"/>
      <c r="AGC618" s="175"/>
      <c r="AGD618" s="175"/>
      <c r="AGE618" s="175"/>
      <c r="AGF618" s="175"/>
      <c r="AGG618" s="175"/>
      <c r="AGH618" s="175"/>
      <c r="AGI618" s="175"/>
      <c r="AGJ618" s="175"/>
      <c r="AGK618" s="175"/>
      <c r="AGL618" s="175"/>
      <c r="AGM618" s="175"/>
      <c r="AGN618" s="175"/>
      <c r="AGO618" s="175"/>
      <c r="AGP618" s="175"/>
      <c r="AGQ618" s="175"/>
      <c r="AGR618" s="175"/>
      <c r="AGS618" s="175"/>
      <c r="AGT618" s="175"/>
      <c r="AGU618" s="175"/>
      <c r="AGV618" s="175"/>
      <c r="AGW618" s="175"/>
      <c r="AGX618" s="175"/>
      <c r="AGY618" s="175"/>
      <c r="AGZ618" s="175"/>
      <c r="AHA618" s="175"/>
      <c r="AHB618" s="175"/>
      <c r="AHC618" s="175"/>
      <c r="AHD618" s="175"/>
      <c r="AHE618" s="175"/>
      <c r="AHF618" s="175"/>
      <c r="AHG618" s="175"/>
      <c r="AHH618" s="175"/>
      <c r="AHI618" s="175"/>
      <c r="AHJ618" s="175"/>
      <c r="AHK618" s="175"/>
      <c r="AHL618" s="175"/>
      <c r="AHM618" s="175"/>
      <c r="AHN618" s="175"/>
      <c r="AHO618" s="175"/>
      <c r="AHP618" s="175"/>
      <c r="AHQ618" s="175"/>
      <c r="AHR618" s="175"/>
      <c r="AHS618" s="175"/>
      <c r="AHT618" s="175"/>
      <c r="AHU618" s="175"/>
      <c r="AHV618" s="175"/>
      <c r="AHW618" s="175"/>
      <c r="AHX618" s="175"/>
      <c r="AHY618" s="175"/>
      <c r="AHZ618" s="175"/>
      <c r="AIA618" s="175"/>
      <c r="AIB618" s="175"/>
      <c r="AIC618" s="175"/>
      <c r="AID618" s="175"/>
      <c r="AIE618" s="175"/>
      <c r="AIF618" s="175"/>
      <c r="AIG618" s="175"/>
      <c r="AIH618" s="175"/>
      <c r="AII618" s="175"/>
      <c r="AIJ618" s="175"/>
      <c r="AIK618" s="175"/>
      <c r="AIL618" s="175"/>
      <c r="AIM618" s="175"/>
      <c r="AIN618" s="175"/>
      <c r="AIO618" s="175"/>
      <c r="AIP618" s="175"/>
      <c r="AIQ618" s="175"/>
      <c r="AIR618" s="175"/>
      <c r="AIS618" s="175"/>
      <c r="AIT618" s="175"/>
      <c r="AIU618" s="175"/>
      <c r="AIV618" s="175"/>
      <c r="AIW618" s="175"/>
      <c r="AIX618" s="175"/>
      <c r="AIY618" s="175"/>
      <c r="AIZ618" s="175"/>
      <c r="AJA618" s="175"/>
      <c r="AJB618" s="175"/>
      <c r="AJC618" s="175"/>
      <c r="AJD618" s="175"/>
      <c r="AJE618" s="175"/>
      <c r="AJF618" s="175"/>
      <c r="AJG618" s="175"/>
      <c r="AJH618" s="175"/>
      <c r="AJI618" s="175"/>
      <c r="AJJ618" s="175"/>
      <c r="AJK618" s="175"/>
      <c r="AJL618" s="175"/>
      <c r="AJM618" s="175"/>
      <c r="AJN618" s="175"/>
      <c r="AJO618" s="175"/>
      <c r="AJP618" s="175"/>
      <c r="AJQ618" s="175"/>
      <c r="AJR618" s="175"/>
      <c r="AJS618" s="175"/>
      <c r="AJT618" s="175"/>
      <c r="AJU618" s="175"/>
      <c r="AJV618" s="175"/>
      <c r="AJW618" s="175"/>
      <c r="AJX618" s="175"/>
      <c r="AJY618" s="175"/>
      <c r="AJZ618" s="175"/>
      <c r="AKA618" s="175"/>
      <c r="AKB618" s="175"/>
      <c r="AKC618" s="175"/>
      <c r="AKD618" s="175"/>
      <c r="AKE618" s="175"/>
      <c r="AKF618" s="175"/>
      <c r="AKG618" s="175"/>
      <c r="AKH618" s="175"/>
      <c r="AKI618" s="175"/>
      <c r="AKJ618" s="175"/>
      <c r="AKK618" s="175"/>
      <c r="AKL618" s="175"/>
      <c r="AKM618" s="175"/>
      <c r="AKN618" s="175"/>
      <c r="AKO618" s="175"/>
      <c r="AKP618" s="175"/>
      <c r="AKQ618" s="175"/>
      <c r="AKR618" s="175"/>
      <c r="AKS618" s="175"/>
      <c r="AKT618" s="175"/>
      <c r="AKU618" s="175"/>
      <c r="AKV618" s="175"/>
      <c r="AKW618" s="175"/>
      <c r="AKX618" s="175"/>
      <c r="AKY618" s="175"/>
      <c r="AKZ618" s="175"/>
      <c r="ALA618" s="175"/>
      <c r="ALB618" s="175"/>
      <c r="ALC618" s="175"/>
      <c r="ALD618" s="175"/>
      <c r="ALE618" s="175"/>
      <c r="ALF618" s="175"/>
      <c r="ALG618" s="175"/>
      <c r="ALH618" s="175"/>
      <c r="ALI618" s="175"/>
      <c r="ALJ618" s="175"/>
      <c r="ALK618" s="175"/>
      <c r="ALL618" s="175"/>
      <c r="ALM618" s="175"/>
      <c r="ALN618" s="175"/>
      <c r="ALO618" s="175"/>
      <c r="ALP618" s="175"/>
      <c r="ALQ618" s="175"/>
      <c r="ALR618" s="175"/>
      <c r="ALS618" s="175"/>
      <c r="ALT618" s="175"/>
      <c r="ALU618" s="175"/>
      <c r="ALV618" s="175"/>
      <c r="ALW618" s="175"/>
      <c r="ALX618" s="175"/>
      <c r="ALY618" s="175"/>
      <c r="ALZ618" s="175"/>
      <c r="AMA618" s="175"/>
      <c r="AMB618" s="175"/>
      <c r="AMC618" s="175"/>
      <c r="AMD618" s="175"/>
      <c r="AME618" s="175"/>
      <c r="AMF618" s="175"/>
      <c r="AMG618" s="175"/>
      <c r="AMH618" s="175"/>
      <c r="AMI618" s="175"/>
      <c r="AMJ618" s="175"/>
      <c r="AMK618" s="175"/>
      <c r="AML618" s="175"/>
      <c r="AMM618" s="175"/>
      <c r="AMN618" s="175"/>
      <c r="AMO618" s="175"/>
      <c r="AMP618" s="175"/>
      <c r="AMQ618" s="175"/>
      <c r="AMR618" s="175"/>
      <c r="AMS618" s="175"/>
      <c r="AMT618" s="175"/>
      <c r="AMU618" s="175"/>
      <c r="AMV618" s="175"/>
      <c r="AMW618" s="175"/>
      <c r="AMX618" s="175"/>
      <c r="AMY618" s="175"/>
      <c r="AMZ618" s="175"/>
      <c r="ANA618" s="175"/>
      <c r="ANB618" s="175"/>
      <c r="ANC618" s="175"/>
      <c r="AND618" s="175"/>
      <c r="ANE618" s="175"/>
      <c r="ANF618" s="175"/>
      <c r="ANG618" s="175"/>
      <c r="ANH618" s="175"/>
      <c r="ANI618" s="175"/>
      <c r="ANJ618" s="175"/>
      <c r="ANK618" s="175"/>
      <c r="ANL618" s="175"/>
      <c r="ANM618" s="175"/>
      <c r="ANN618" s="175"/>
      <c r="ANO618" s="175"/>
      <c r="ANP618" s="175"/>
      <c r="ANQ618" s="175"/>
      <c r="ANR618" s="175"/>
      <c r="ANS618" s="175"/>
      <c r="ANT618" s="175"/>
      <c r="ANU618" s="175"/>
      <c r="ANV618" s="175"/>
      <c r="ANW618" s="175"/>
      <c r="ANX618" s="175"/>
      <c r="ANY618" s="175"/>
      <c r="ANZ618" s="175"/>
      <c r="AOA618" s="175"/>
      <c r="AOB618" s="175"/>
      <c r="AOC618" s="175"/>
      <c r="AOD618" s="175"/>
      <c r="AOE618" s="175"/>
      <c r="AOF618" s="175"/>
      <c r="AOG618" s="175"/>
      <c r="AOH618" s="175"/>
      <c r="AOI618" s="175"/>
      <c r="AOJ618" s="175"/>
      <c r="AOK618" s="175"/>
      <c r="AOL618" s="175"/>
      <c r="AOM618" s="175"/>
      <c r="AON618" s="175"/>
      <c r="AOO618" s="175"/>
      <c r="AOP618" s="175"/>
      <c r="AOQ618" s="175"/>
      <c r="AOR618" s="175"/>
      <c r="AOS618" s="175"/>
      <c r="AOT618" s="175"/>
      <c r="AOU618" s="175"/>
      <c r="AOV618" s="175"/>
      <c r="AOW618" s="175"/>
      <c r="AOX618" s="175"/>
      <c r="AOY618" s="175"/>
      <c r="AOZ618" s="175"/>
      <c r="APA618" s="175"/>
      <c r="APB618" s="175"/>
      <c r="APC618" s="175"/>
      <c r="APD618" s="175"/>
      <c r="APE618" s="175"/>
      <c r="APF618" s="175"/>
      <c r="APG618" s="175"/>
      <c r="APH618" s="175"/>
      <c r="API618" s="175"/>
      <c r="APJ618" s="175"/>
      <c r="APK618" s="175"/>
      <c r="APL618" s="175"/>
      <c r="APM618" s="175"/>
      <c r="APN618" s="175"/>
      <c r="APO618" s="175"/>
      <c r="APP618" s="175"/>
      <c r="APQ618" s="175"/>
      <c r="APR618" s="175"/>
      <c r="APS618" s="175"/>
      <c r="APT618" s="175"/>
      <c r="APU618" s="175"/>
      <c r="APV618" s="175"/>
      <c r="APW618" s="175"/>
      <c r="APX618" s="175"/>
      <c r="APY618" s="175"/>
      <c r="APZ618" s="175"/>
      <c r="AQA618" s="175"/>
      <c r="AQB618" s="175"/>
      <c r="AQC618" s="175"/>
      <c r="AQD618" s="175"/>
      <c r="AQE618" s="175"/>
      <c r="AQF618" s="175"/>
      <c r="AQG618" s="175"/>
      <c r="AQH618" s="175"/>
      <c r="AQI618" s="175"/>
      <c r="AQJ618" s="175"/>
      <c r="AQK618" s="175"/>
      <c r="AQL618" s="175"/>
      <c r="AQM618" s="175"/>
      <c r="AQN618" s="175"/>
      <c r="AQO618" s="175"/>
      <c r="AQP618" s="175"/>
      <c r="AQQ618" s="175"/>
      <c r="AQR618" s="175"/>
      <c r="AQS618" s="175"/>
      <c r="AQT618" s="175"/>
      <c r="AQU618" s="175"/>
      <c r="AQV618" s="175"/>
      <c r="AQW618" s="175"/>
      <c r="AQX618" s="175"/>
      <c r="AQY618" s="175"/>
      <c r="AQZ618" s="175"/>
      <c r="ARA618" s="175"/>
      <c r="ARB618" s="175"/>
      <c r="ARC618" s="175"/>
      <c r="ARD618" s="175"/>
      <c r="ARE618" s="175"/>
      <c r="ARF618" s="175"/>
      <c r="ARG618" s="175"/>
      <c r="ARH618" s="175"/>
      <c r="ARI618" s="175"/>
      <c r="ARJ618" s="175"/>
      <c r="ARK618" s="175"/>
      <c r="ARL618" s="175"/>
      <c r="ARM618" s="175"/>
      <c r="ARN618" s="175"/>
      <c r="ARO618" s="175"/>
      <c r="ARP618" s="175"/>
      <c r="ARQ618" s="175"/>
      <c r="ARR618" s="175"/>
      <c r="ARS618" s="175"/>
      <c r="ART618" s="175"/>
      <c r="ARU618" s="175"/>
      <c r="ARV618" s="175"/>
      <c r="ARW618" s="175"/>
      <c r="ARX618" s="175"/>
      <c r="ARY618" s="175"/>
      <c r="ARZ618" s="175"/>
      <c r="ASA618" s="175"/>
      <c r="ASB618" s="175"/>
      <c r="ASC618" s="175"/>
      <c r="ASD618" s="175"/>
      <c r="ASE618" s="175"/>
      <c r="ASF618" s="175"/>
      <c r="ASG618" s="175"/>
      <c r="ASH618" s="175"/>
      <c r="ASI618" s="175"/>
      <c r="ASJ618" s="175"/>
      <c r="ASK618" s="175"/>
      <c r="ASL618" s="175"/>
      <c r="ASM618" s="175"/>
      <c r="ASN618" s="175"/>
      <c r="ASO618" s="175"/>
      <c r="ASP618" s="175"/>
      <c r="ASQ618" s="175"/>
      <c r="ASR618" s="175"/>
      <c r="ASS618" s="175"/>
      <c r="AST618" s="175"/>
      <c r="ASU618" s="175"/>
      <c r="ASV618" s="175"/>
      <c r="ASW618" s="175"/>
      <c r="ASX618" s="175"/>
      <c r="ASY618" s="175"/>
      <c r="ASZ618" s="175"/>
      <c r="ATA618" s="175"/>
      <c r="ATB618" s="175"/>
      <c r="ATC618" s="175"/>
      <c r="ATD618" s="175"/>
      <c r="ATE618" s="175"/>
      <c r="ATF618" s="175"/>
      <c r="ATG618" s="175"/>
      <c r="ATH618" s="175"/>
      <c r="ATI618" s="175"/>
      <c r="ATJ618" s="175"/>
      <c r="ATK618" s="175"/>
      <c r="ATL618" s="175"/>
      <c r="ATM618" s="175"/>
      <c r="ATN618" s="175"/>
      <c r="ATO618" s="175"/>
      <c r="ATP618" s="175"/>
      <c r="ATQ618" s="175"/>
      <c r="ATR618" s="175"/>
      <c r="ATS618" s="175"/>
      <c r="ATT618" s="175"/>
      <c r="ATU618" s="175"/>
      <c r="ATV618" s="175"/>
      <c r="ATW618" s="175"/>
      <c r="ATX618" s="175"/>
      <c r="ATY618" s="175"/>
      <c r="ATZ618" s="175"/>
      <c r="AUA618" s="175"/>
      <c r="AUB618" s="175"/>
      <c r="AUC618" s="175"/>
      <c r="AUD618" s="175"/>
      <c r="AUE618" s="175"/>
      <c r="AUF618" s="175"/>
      <c r="AUG618" s="175"/>
      <c r="AUH618" s="175"/>
      <c r="AUI618" s="175"/>
      <c r="AUJ618" s="175"/>
      <c r="AUK618" s="175"/>
      <c r="AUL618" s="175"/>
      <c r="AUM618" s="175"/>
      <c r="AUN618" s="175"/>
      <c r="AUO618" s="175"/>
      <c r="AUP618" s="175"/>
      <c r="AUQ618" s="175"/>
      <c r="AUR618" s="175"/>
      <c r="AUS618" s="175"/>
      <c r="AUT618" s="175"/>
      <c r="AUU618" s="175"/>
      <c r="AUV618" s="175"/>
      <c r="AUW618" s="175"/>
      <c r="AUX618" s="175"/>
      <c r="AUY618" s="175"/>
      <c r="AUZ618" s="175"/>
      <c r="AVA618" s="175"/>
      <c r="AVB618" s="175"/>
      <c r="AVC618" s="175"/>
      <c r="AVD618" s="175"/>
      <c r="AVE618" s="175"/>
      <c r="AVF618" s="175"/>
      <c r="AVG618" s="175"/>
      <c r="AVH618" s="175"/>
      <c r="AVI618" s="175"/>
      <c r="AVJ618" s="175"/>
      <c r="AVK618" s="175"/>
      <c r="AVL618" s="175"/>
      <c r="AVM618" s="175"/>
      <c r="AVN618" s="175"/>
      <c r="AVO618" s="175"/>
      <c r="AVP618" s="175"/>
      <c r="AVQ618" s="175"/>
      <c r="AVR618" s="175"/>
      <c r="AVS618" s="175"/>
      <c r="AVT618" s="175"/>
      <c r="AVU618" s="175"/>
      <c r="AVV618" s="175"/>
      <c r="AVW618" s="175"/>
      <c r="AVX618" s="175"/>
      <c r="AVY618" s="175"/>
      <c r="AVZ618" s="175"/>
      <c r="AWA618" s="175"/>
      <c r="AWB618" s="175"/>
      <c r="AWC618" s="175"/>
      <c r="AWD618" s="175"/>
      <c r="AWE618" s="175"/>
      <c r="AWF618" s="175"/>
      <c r="AWG618" s="175"/>
      <c r="AWH618" s="175"/>
      <c r="AWI618" s="175"/>
      <c r="AWJ618" s="175"/>
      <c r="AWK618" s="175"/>
      <c r="AWL618" s="175"/>
      <c r="AWM618" s="175"/>
      <c r="AWN618" s="175"/>
      <c r="AWO618" s="175"/>
      <c r="AWP618" s="175"/>
      <c r="AWQ618" s="175"/>
      <c r="AWR618" s="175"/>
      <c r="AWS618" s="175"/>
      <c r="AWT618" s="175"/>
      <c r="AWU618" s="175"/>
      <c r="AWV618" s="175"/>
      <c r="AWW618" s="175"/>
      <c r="AWX618" s="175"/>
      <c r="AWY618" s="175"/>
      <c r="AWZ618" s="175"/>
      <c r="AXA618" s="175"/>
      <c r="AXB618" s="175"/>
      <c r="AXC618" s="175"/>
      <c r="AXD618" s="175"/>
      <c r="AXE618" s="175"/>
      <c r="AXF618" s="175"/>
      <c r="AXG618" s="175"/>
      <c r="AXH618" s="175"/>
      <c r="AXI618" s="175"/>
      <c r="AXJ618" s="175"/>
      <c r="AXK618" s="175"/>
      <c r="AXL618" s="175"/>
      <c r="AXM618" s="175"/>
      <c r="AXN618" s="175"/>
      <c r="AXO618" s="175"/>
      <c r="AXP618" s="175"/>
      <c r="AXQ618" s="175"/>
      <c r="AXR618" s="175"/>
      <c r="AXS618" s="175"/>
      <c r="AXT618" s="175"/>
      <c r="AXU618" s="175"/>
      <c r="AXV618" s="175"/>
      <c r="AXW618" s="175"/>
      <c r="AXX618" s="175"/>
      <c r="AXY618" s="175"/>
      <c r="AXZ618" s="175"/>
      <c r="AYA618" s="175"/>
      <c r="AYB618" s="175"/>
      <c r="AYC618" s="175"/>
      <c r="AYD618" s="175"/>
      <c r="AYE618" s="175"/>
      <c r="AYF618" s="175"/>
      <c r="AYG618" s="175"/>
      <c r="AYH618" s="175"/>
      <c r="AYI618" s="175"/>
      <c r="AYJ618" s="175"/>
      <c r="AYK618" s="175"/>
      <c r="AYL618" s="175"/>
      <c r="AYM618" s="175"/>
      <c r="AYN618" s="175"/>
      <c r="AYO618" s="175"/>
      <c r="AYP618" s="175"/>
      <c r="AYQ618" s="175"/>
      <c r="AYR618" s="175"/>
      <c r="AYS618" s="175"/>
      <c r="AYT618" s="175"/>
      <c r="AYU618" s="175"/>
      <c r="AYV618" s="175"/>
      <c r="AYW618" s="175"/>
      <c r="AYX618" s="175"/>
      <c r="AYY618" s="175"/>
      <c r="AYZ618" s="175"/>
      <c r="AZA618" s="175"/>
      <c r="AZB618" s="175"/>
      <c r="AZC618" s="175"/>
      <c r="AZD618" s="175"/>
      <c r="AZE618" s="175"/>
      <c r="AZF618" s="175"/>
      <c r="AZG618" s="175"/>
      <c r="AZH618" s="175"/>
      <c r="AZI618" s="175"/>
      <c r="AZJ618" s="175"/>
      <c r="AZK618" s="175"/>
      <c r="AZL618" s="175"/>
      <c r="AZM618" s="175"/>
      <c r="AZN618" s="175"/>
      <c r="AZO618" s="175"/>
      <c r="AZP618" s="175"/>
      <c r="AZQ618" s="175"/>
      <c r="AZR618" s="175"/>
      <c r="AZS618" s="175"/>
      <c r="AZT618" s="175"/>
      <c r="AZU618" s="175"/>
      <c r="AZV618" s="175"/>
      <c r="AZW618" s="175"/>
      <c r="AZX618" s="175"/>
      <c r="AZY618" s="175"/>
      <c r="AZZ618" s="175"/>
      <c r="BAA618" s="175"/>
      <c r="BAB618" s="175"/>
      <c r="BAC618" s="175"/>
      <c r="BAD618" s="175"/>
      <c r="BAE618" s="175"/>
      <c r="BAF618" s="175"/>
      <c r="BAG618" s="175"/>
      <c r="BAH618" s="175"/>
      <c r="BAI618" s="175"/>
      <c r="BAJ618" s="175"/>
      <c r="BAK618" s="175"/>
      <c r="BAL618" s="175"/>
      <c r="BAM618" s="175"/>
      <c r="BAN618" s="175"/>
      <c r="BAO618" s="175"/>
      <c r="BAP618" s="175"/>
      <c r="BAQ618" s="175"/>
      <c r="BAR618" s="175"/>
      <c r="BAS618" s="175"/>
      <c r="BAT618" s="175"/>
      <c r="BAU618" s="175"/>
      <c r="BAV618" s="175"/>
      <c r="BAW618" s="175"/>
      <c r="BAX618" s="175"/>
      <c r="BAY618" s="175"/>
      <c r="BAZ618" s="175"/>
      <c r="BBA618" s="175"/>
      <c r="BBB618" s="175"/>
      <c r="BBC618" s="175"/>
      <c r="BBD618" s="175"/>
      <c r="BBE618" s="175"/>
      <c r="BBF618" s="175"/>
      <c r="BBG618" s="175"/>
      <c r="BBH618" s="175"/>
      <c r="BBI618" s="175"/>
      <c r="BBJ618" s="175"/>
      <c r="BBK618" s="175"/>
      <c r="BBL618" s="175"/>
      <c r="BBM618" s="175"/>
      <c r="BBN618" s="175"/>
      <c r="BBO618" s="175"/>
      <c r="BBP618" s="175"/>
      <c r="BBQ618" s="175"/>
      <c r="BBR618" s="175"/>
      <c r="BBS618" s="175"/>
      <c r="BBT618" s="175"/>
      <c r="BBU618" s="175"/>
      <c r="BBV618" s="175"/>
      <c r="BBW618" s="175"/>
      <c r="BBX618" s="175"/>
      <c r="BBY618" s="175"/>
      <c r="BBZ618" s="175"/>
      <c r="BCA618" s="175"/>
      <c r="BCB618" s="175"/>
      <c r="BCC618" s="175"/>
      <c r="BCD618" s="175"/>
      <c r="BCE618" s="175"/>
      <c r="BCF618" s="175"/>
      <c r="BCG618" s="175"/>
      <c r="BCH618" s="175"/>
      <c r="BCI618" s="175"/>
      <c r="BCJ618" s="175"/>
      <c r="BCK618" s="175"/>
      <c r="BCL618" s="175"/>
      <c r="BCM618" s="175"/>
      <c r="BCN618" s="175"/>
      <c r="BCO618" s="175"/>
      <c r="BCP618" s="175"/>
      <c r="BCQ618" s="175"/>
      <c r="BCR618" s="175"/>
      <c r="BCS618" s="175"/>
      <c r="BCT618" s="175"/>
      <c r="BCU618" s="175"/>
      <c r="BCV618" s="175"/>
      <c r="BCW618" s="175"/>
      <c r="BCX618" s="175"/>
      <c r="BCY618" s="175"/>
      <c r="BCZ618" s="175"/>
      <c r="BDA618" s="175"/>
      <c r="BDB618" s="175"/>
      <c r="BDC618" s="175"/>
      <c r="BDD618" s="175"/>
      <c r="BDE618" s="175"/>
      <c r="BDF618" s="175"/>
      <c r="BDG618" s="175"/>
      <c r="BDH618" s="175"/>
      <c r="BDI618" s="175"/>
      <c r="BDJ618" s="175"/>
      <c r="BDK618" s="175"/>
      <c r="BDL618" s="175"/>
      <c r="BDM618" s="175"/>
      <c r="BDN618" s="175"/>
      <c r="BDO618" s="175"/>
      <c r="BDP618" s="175"/>
      <c r="BDQ618" s="175"/>
      <c r="BDR618" s="175"/>
      <c r="BDS618" s="175"/>
      <c r="BDT618" s="175"/>
      <c r="BDU618" s="175"/>
      <c r="BDV618" s="175"/>
      <c r="BDW618" s="175"/>
      <c r="BDX618" s="175"/>
      <c r="BDY618" s="175"/>
      <c r="BDZ618" s="175"/>
      <c r="BEA618" s="175"/>
      <c r="BEB618" s="175"/>
      <c r="BEC618" s="175"/>
      <c r="BED618" s="175"/>
      <c r="BEE618" s="175"/>
      <c r="BEF618" s="175"/>
      <c r="BEG618" s="175"/>
      <c r="BEH618" s="175"/>
      <c r="BEI618" s="175"/>
      <c r="BEJ618" s="175"/>
      <c r="BEK618" s="175"/>
      <c r="BEL618" s="175"/>
      <c r="BEM618" s="175"/>
      <c r="BEN618" s="175"/>
      <c r="BEO618" s="175"/>
      <c r="BEP618" s="175"/>
      <c r="BEQ618" s="175"/>
      <c r="BER618" s="175"/>
      <c r="BES618" s="175"/>
      <c r="BET618" s="175"/>
      <c r="BEU618" s="175"/>
      <c r="BEV618" s="175"/>
      <c r="BEW618" s="175"/>
      <c r="BEX618" s="175"/>
      <c r="BEY618" s="175"/>
      <c r="BEZ618" s="175"/>
      <c r="BFA618" s="175"/>
      <c r="BFB618" s="175"/>
      <c r="BFC618" s="175"/>
      <c r="BFD618" s="175"/>
      <c r="BFE618" s="175"/>
      <c r="BFF618" s="175"/>
      <c r="BFG618" s="175"/>
      <c r="BFH618" s="175"/>
      <c r="BFI618" s="175"/>
      <c r="BFJ618" s="175"/>
      <c r="BFK618" s="175"/>
      <c r="BFL618" s="175"/>
      <c r="BFM618" s="175"/>
      <c r="BFN618" s="175"/>
      <c r="BFO618" s="175"/>
      <c r="BFP618" s="175"/>
      <c r="BFQ618" s="175"/>
      <c r="BFR618" s="175"/>
      <c r="BFS618" s="175"/>
      <c r="BFT618" s="175"/>
      <c r="BFU618" s="175"/>
      <c r="BFV618" s="175"/>
      <c r="BFW618" s="175"/>
      <c r="BFX618" s="175"/>
      <c r="BFY618" s="175"/>
      <c r="BFZ618" s="175"/>
      <c r="BGA618" s="175"/>
      <c r="BGB618" s="175"/>
      <c r="BGC618" s="175"/>
      <c r="BGD618" s="175"/>
      <c r="BGE618" s="175"/>
      <c r="BGF618" s="175"/>
      <c r="BGG618" s="175"/>
      <c r="BGH618" s="175"/>
      <c r="BGI618" s="175"/>
      <c r="BGJ618" s="175"/>
      <c r="BGK618" s="175"/>
      <c r="BGL618" s="175"/>
      <c r="BGM618" s="175"/>
      <c r="BGN618" s="175"/>
      <c r="BGO618" s="175"/>
      <c r="BGP618" s="175"/>
      <c r="BGQ618" s="175"/>
      <c r="BGR618" s="175"/>
      <c r="BGS618" s="175"/>
      <c r="BGT618" s="175"/>
      <c r="BGU618" s="175"/>
      <c r="BGV618" s="175"/>
      <c r="BGW618" s="175"/>
      <c r="BGX618" s="175"/>
      <c r="BGY618" s="175"/>
      <c r="BGZ618" s="175"/>
      <c r="BHA618" s="175"/>
      <c r="BHB618" s="175"/>
      <c r="BHC618" s="175"/>
      <c r="BHD618" s="175"/>
      <c r="BHE618" s="175"/>
      <c r="BHF618" s="175"/>
      <c r="BHG618" s="175"/>
      <c r="BHH618" s="175"/>
      <c r="BHI618" s="175"/>
      <c r="BHJ618" s="175"/>
      <c r="BHK618" s="175"/>
      <c r="BHL618" s="175"/>
      <c r="BHM618" s="175"/>
      <c r="BHN618" s="175"/>
      <c r="BHO618" s="175"/>
      <c r="BHP618" s="175"/>
      <c r="BHQ618" s="175"/>
      <c r="BHR618" s="175"/>
      <c r="BHS618" s="175"/>
      <c r="BHT618" s="175"/>
      <c r="BHU618" s="175"/>
      <c r="BHV618" s="175"/>
      <c r="BHW618" s="175"/>
      <c r="BHX618" s="175"/>
      <c r="BHY618" s="175"/>
      <c r="BHZ618" s="175"/>
      <c r="BIA618" s="175"/>
      <c r="BIB618" s="175"/>
      <c r="BIC618" s="175"/>
      <c r="BID618" s="175"/>
      <c r="BIE618" s="175"/>
      <c r="BIF618" s="175"/>
      <c r="BIG618" s="175"/>
      <c r="BIH618" s="175"/>
      <c r="BII618" s="175"/>
      <c r="BIJ618" s="175"/>
      <c r="BIK618" s="175"/>
      <c r="BIL618" s="175"/>
      <c r="BIM618" s="175"/>
      <c r="BIN618" s="175"/>
      <c r="BIO618" s="175"/>
      <c r="BIP618" s="175"/>
      <c r="BIQ618" s="175"/>
      <c r="BIR618" s="175"/>
      <c r="BIS618" s="175"/>
      <c r="BIT618" s="175"/>
      <c r="BIU618" s="175"/>
      <c r="BIV618" s="175"/>
      <c r="BIW618" s="175"/>
      <c r="BIX618" s="175"/>
      <c r="BIY618" s="175"/>
      <c r="BIZ618" s="175"/>
      <c r="BJA618" s="175"/>
      <c r="BJB618" s="175"/>
      <c r="BJC618" s="175"/>
      <c r="BJD618" s="175"/>
      <c r="BJE618" s="175"/>
      <c r="BJF618" s="175"/>
      <c r="BJG618" s="175"/>
      <c r="BJH618" s="175"/>
      <c r="BJI618" s="175"/>
      <c r="BJJ618" s="175"/>
      <c r="BJK618" s="175"/>
      <c r="BJL618" s="175"/>
      <c r="BJM618" s="175"/>
      <c r="BJN618" s="175"/>
      <c r="BJO618" s="175"/>
      <c r="BJP618" s="175"/>
      <c r="BJQ618" s="175"/>
      <c r="BJR618" s="175"/>
      <c r="BJS618" s="175"/>
      <c r="BJT618" s="175"/>
      <c r="BJU618" s="175"/>
      <c r="BJV618" s="175"/>
      <c r="BJW618" s="175"/>
      <c r="BJX618" s="175"/>
      <c r="BJY618" s="175"/>
      <c r="BJZ618" s="175"/>
      <c r="BKA618" s="175"/>
      <c r="BKB618" s="175"/>
      <c r="BKC618" s="175"/>
      <c r="BKD618" s="175"/>
      <c r="BKE618" s="175"/>
      <c r="BKF618" s="175"/>
      <c r="BKG618" s="175"/>
      <c r="BKH618" s="175"/>
      <c r="BKI618" s="175"/>
      <c r="BKJ618" s="175"/>
      <c r="BKK618" s="175"/>
      <c r="BKL618" s="175"/>
      <c r="BKM618" s="175"/>
      <c r="BKN618" s="175"/>
      <c r="BKO618" s="175"/>
      <c r="BKP618" s="175"/>
      <c r="BKQ618" s="175"/>
      <c r="BKR618" s="175"/>
      <c r="BKS618" s="175"/>
      <c r="BKT618" s="175"/>
      <c r="BKU618" s="175"/>
      <c r="BKV618" s="175"/>
      <c r="BKW618" s="175"/>
      <c r="BKX618" s="175"/>
      <c r="BKY618" s="175"/>
      <c r="BKZ618" s="175"/>
      <c r="BLA618" s="175"/>
      <c r="BLB618" s="175"/>
      <c r="BLC618" s="175"/>
      <c r="BLD618" s="175"/>
      <c r="BLE618" s="175"/>
      <c r="BLF618" s="175"/>
      <c r="BLG618" s="175"/>
      <c r="BLH618" s="175"/>
      <c r="BLI618" s="175"/>
      <c r="BLJ618" s="175"/>
      <c r="BLK618" s="175"/>
      <c r="BLL618" s="175"/>
      <c r="BLM618" s="175"/>
      <c r="BLN618" s="175"/>
      <c r="BLO618" s="175"/>
      <c r="BLP618" s="175"/>
      <c r="BLQ618" s="175"/>
      <c r="BLR618" s="175"/>
      <c r="BLS618" s="175"/>
      <c r="BLT618" s="175"/>
      <c r="BLU618" s="175"/>
      <c r="BLV618" s="175"/>
      <c r="BLW618" s="175"/>
      <c r="BLX618" s="175"/>
      <c r="BLY618" s="175"/>
      <c r="BLZ618" s="175"/>
      <c r="BMA618" s="175"/>
      <c r="BMB618" s="175"/>
      <c r="BMC618" s="175"/>
      <c r="BMD618" s="175"/>
      <c r="BME618" s="175"/>
      <c r="BMF618" s="175"/>
      <c r="BMG618" s="175"/>
      <c r="BMH618" s="175"/>
      <c r="BMI618" s="175"/>
      <c r="BMJ618" s="175"/>
      <c r="BMK618" s="175"/>
      <c r="BML618" s="175"/>
      <c r="BMM618" s="175"/>
      <c r="BMN618" s="175"/>
      <c r="BMO618" s="175"/>
      <c r="BMP618" s="175"/>
      <c r="BMQ618" s="175"/>
      <c r="BMR618" s="175"/>
      <c r="BMS618" s="175"/>
      <c r="BMT618" s="175"/>
      <c r="BMU618" s="175"/>
      <c r="BMV618" s="175"/>
      <c r="BMW618" s="175"/>
      <c r="BMX618" s="175"/>
      <c r="BMY618" s="175"/>
      <c r="BMZ618" s="175"/>
      <c r="BNA618" s="175"/>
      <c r="BNB618" s="175"/>
      <c r="BNC618" s="175"/>
      <c r="BND618" s="175"/>
      <c r="BNE618" s="175"/>
      <c r="BNF618" s="175"/>
      <c r="BNG618" s="175"/>
      <c r="BNH618" s="175"/>
      <c r="BNI618" s="175"/>
      <c r="BNJ618" s="175"/>
      <c r="BNK618" s="175"/>
      <c r="BNL618" s="175"/>
      <c r="BNM618" s="175"/>
      <c r="BNN618" s="175"/>
      <c r="BNO618" s="175"/>
      <c r="BNP618" s="175"/>
      <c r="BNQ618" s="175"/>
      <c r="BNR618" s="175"/>
      <c r="BNS618" s="175"/>
      <c r="BNT618" s="175"/>
      <c r="BNU618" s="175"/>
      <c r="BNV618" s="175"/>
      <c r="BNW618" s="175"/>
      <c r="BNX618" s="175"/>
      <c r="BNY618" s="175"/>
      <c r="BNZ618" s="175"/>
      <c r="BOA618" s="175"/>
      <c r="BOB618" s="175"/>
      <c r="BOC618" s="175"/>
      <c r="BOD618" s="175"/>
      <c r="BOE618" s="175"/>
      <c r="BOF618" s="175"/>
      <c r="BOG618" s="175"/>
      <c r="BOH618" s="175"/>
      <c r="BOI618" s="175"/>
      <c r="BOJ618" s="175"/>
      <c r="BOK618" s="175"/>
      <c r="BOL618" s="175"/>
      <c r="BOM618" s="175"/>
      <c r="BON618" s="175"/>
      <c r="BOO618" s="175"/>
      <c r="BOP618" s="175"/>
      <c r="BOQ618" s="175"/>
      <c r="BOR618" s="175"/>
      <c r="BOS618" s="175"/>
      <c r="BOT618" s="175"/>
      <c r="BOU618" s="175"/>
      <c r="BOV618" s="175"/>
      <c r="BOW618" s="175"/>
      <c r="BOX618" s="175"/>
      <c r="BOY618" s="175"/>
      <c r="BOZ618" s="175"/>
      <c r="BPA618" s="175"/>
      <c r="BPB618" s="175"/>
      <c r="BPC618" s="175"/>
      <c r="BPD618" s="175"/>
      <c r="BPE618" s="175"/>
      <c r="BPF618" s="175"/>
      <c r="BPG618" s="175"/>
      <c r="BPH618" s="175"/>
      <c r="BPI618" s="175"/>
      <c r="BPJ618" s="175"/>
      <c r="BPK618" s="175"/>
      <c r="BPL618" s="175"/>
      <c r="BPM618" s="175"/>
      <c r="BPN618" s="175"/>
      <c r="BPO618" s="175"/>
      <c r="BPP618" s="175"/>
      <c r="BPQ618" s="175"/>
      <c r="BPR618" s="175"/>
      <c r="BPS618" s="175"/>
      <c r="BPT618" s="175"/>
      <c r="BPU618" s="175"/>
      <c r="BPV618" s="175"/>
      <c r="BPW618" s="175"/>
      <c r="BPX618" s="175"/>
      <c r="BPY618" s="175"/>
      <c r="BPZ618" s="175"/>
      <c r="BQA618" s="175"/>
      <c r="BQB618" s="175"/>
      <c r="BQC618" s="175"/>
      <c r="BQD618" s="175"/>
      <c r="BQE618" s="175"/>
      <c r="BQF618" s="175"/>
      <c r="BQG618" s="175"/>
      <c r="BQH618" s="175"/>
      <c r="BQI618" s="175"/>
      <c r="BQJ618" s="175"/>
      <c r="BQK618" s="175"/>
      <c r="BQL618" s="175"/>
      <c r="BQM618" s="175"/>
      <c r="BQN618" s="175"/>
      <c r="BQO618" s="175"/>
      <c r="BQP618" s="175"/>
      <c r="BQQ618" s="175"/>
      <c r="BQR618" s="175"/>
      <c r="BQS618" s="175"/>
      <c r="BQT618" s="175"/>
      <c r="BQU618" s="175"/>
      <c r="BQV618" s="175"/>
      <c r="BQW618" s="175"/>
      <c r="BQX618" s="175"/>
      <c r="BQY618" s="175"/>
      <c r="BQZ618" s="175"/>
      <c r="BRA618" s="175"/>
      <c r="BRB618" s="175"/>
      <c r="BRC618" s="175"/>
      <c r="BRD618" s="175"/>
      <c r="BRE618" s="175"/>
      <c r="BRF618" s="175"/>
      <c r="BRG618" s="175"/>
      <c r="BRH618" s="175"/>
      <c r="BRI618" s="175"/>
      <c r="BRJ618" s="175"/>
      <c r="BRK618" s="175"/>
      <c r="BRL618" s="175"/>
      <c r="BRM618" s="175"/>
      <c r="BRN618" s="175"/>
      <c r="BRO618" s="175"/>
      <c r="BRP618" s="175"/>
      <c r="BRQ618" s="175"/>
      <c r="BRR618" s="175"/>
      <c r="BRS618" s="175"/>
      <c r="BRT618" s="175"/>
      <c r="BRU618" s="175"/>
      <c r="BRV618" s="175"/>
      <c r="BRW618" s="175"/>
      <c r="BRX618" s="175"/>
      <c r="BRY618" s="175"/>
      <c r="BRZ618" s="175"/>
      <c r="BSA618" s="175"/>
      <c r="BSB618" s="175"/>
      <c r="BSC618" s="175"/>
      <c r="BSD618" s="175"/>
      <c r="BSE618" s="175"/>
      <c r="BSF618" s="175"/>
      <c r="BSG618" s="175"/>
      <c r="BSH618" s="175"/>
      <c r="BSI618" s="175"/>
      <c r="BSJ618" s="175"/>
      <c r="BSK618" s="175"/>
      <c r="BSL618" s="175"/>
      <c r="BSM618" s="175"/>
      <c r="BSN618" s="175"/>
      <c r="BSO618" s="175"/>
      <c r="BSP618" s="175"/>
      <c r="BSQ618" s="175"/>
      <c r="BSR618" s="175"/>
      <c r="BSS618" s="175"/>
      <c r="BST618" s="175"/>
      <c r="BSU618" s="175"/>
      <c r="BSV618" s="175"/>
      <c r="BSW618" s="175"/>
      <c r="BSX618" s="175"/>
      <c r="BSY618" s="175"/>
      <c r="BSZ618" s="175"/>
      <c r="BTA618" s="175"/>
      <c r="BTB618" s="175"/>
      <c r="BTC618" s="175"/>
      <c r="BTD618" s="175"/>
      <c r="BTE618" s="175"/>
      <c r="BTF618" s="175"/>
      <c r="BTG618" s="175"/>
      <c r="BTH618" s="175"/>
      <c r="BTI618" s="175"/>
      <c r="BTJ618" s="175"/>
      <c r="BTK618" s="175"/>
      <c r="BTL618" s="175"/>
      <c r="BTM618" s="175"/>
      <c r="BTN618" s="175"/>
      <c r="BTO618" s="175"/>
      <c r="BTP618" s="175"/>
      <c r="BTQ618" s="175"/>
      <c r="BTR618" s="175"/>
      <c r="BTS618" s="175"/>
      <c r="BTT618" s="175"/>
      <c r="BTU618" s="175"/>
      <c r="BTV618" s="175"/>
      <c r="BTW618" s="175"/>
      <c r="BTX618" s="175"/>
      <c r="BTY618" s="175"/>
      <c r="BTZ618" s="175"/>
      <c r="BUA618" s="175"/>
      <c r="BUB618" s="175"/>
      <c r="BUC618" s="175"/>
      <c r="BUD618" s="175"/>
      <c r="BUE618" s="175"/>
      <c r="BUF618" s="175"/>
      <c r="BUG618" s="175"/>
      <c r="BUH618" s="175"/>
      <c r="BUI618" s="175"/>
      <c r="BUJ618" s="175"/>
      <c r="BUK618" s="175"/>
      <c r="BUL618" s="175"/>
      <c r="BUM618" s="175"/>
      <c r="BUN618" s="175"/>
      <c r="BUO618" s="175"/>
      <c r="BUP618" s="175"/>
      <c r="BUQ618" s="175"/>
      <c r="BUR618" s="175"/>
      <c r="BUS618" s="175"/>
      <c r="BUT618" s="175"/>
      <c r="BUU618" s="175"/>
      <c r="BUV618" s="175"/>
      <c r="BUW618" s="175"/>
      <c r="BUX618" s="175"/>
      <c r="BUY618" s="175"/>
      <c r="BUZ618" s="175"/>
      <c r="BVA618" s="175"/>
      <c r="BVB618" s="175"/>
      <c r="BVC618" s="175"/>
      <c r="BVD618" s="175"/>
      <c r="BVE618" s="175"/>
      <c r="BVF618" s="175"/>
      <c r="BVG618" s="175"/>
      <c r="BVH618" s="175"/>
      <c r="BVI618" s="175"/>
      <c r="BVJ618" s="175"/>
      <c r="BVK618" s="175"/>
      <c r="BVL618" s="175"/>
      <c r="BVM618" s="175"/>
      <c r="BVN618" s="175"/>
      <c r="BVO618" s="175"/>
      <c r="BVP618" s="175"/>
      <c r="BVQ618" s="175"/>
      <c r="BVR618" s="175"/>
      <c r="BVS618" s="175"/>
      <c r="BVT618" s="175"/>
      <c r="BVU618" s="175"/>
      <c r="BVV618" s="175"/>
      <c r="BVW618" s="175"/>
      <c r="BVX618" s="175"/>
      <c r="BVY618" s="175"/>
      <c r="BVZ618" s="175"/>
      <c r="BWA618" s="175"/>
      <c r="BWB618" s="175"/>
      <c r="BWC618" s="175"/>
      <c r="BWD618" s="175"/>
      <c r="BWE618" s="175"/>
      <c r="BWF618" s="175"/>
      <c r="BWG618" s="175"/>
      <c r="BWH618" s="175"/>
      <c r="BWI618" s="175"/>
      <c r="BWJ618" s="175"/>
      <c r="BWK618" s="175"/>
      <c r="BWL618" s="175"/>
      <c r="BWM618" s="175"/>
      <c r="BWN618" s="175"/>
      <c r="BWO618" s="175"/>
      <c r="BWP618" s="175"/>
      <c r="BWQ618" s="175"/>
      <c r="BWR618" s="175"/>
      <c r="BWS618" s="175"/>
      <c r="BWT618" s="175"/>
      <c r="BWU618" s="175"/>
      <c r="BWV618" s="175"/>
      <c r="BWW618" s="175"/>
      <c r="BWX618" s="175"/>
      <c r="BWY618" s="175"/>
      <c r="BWZ618" s="175"/>
      <c r="BXA618" s="175"/>
      <c r="BXB618" s="175"/>
      <c r="BXC618" s="175"/>
      <c r="BXD618" s="175"/>
      <c r="BXE618" s="175"/>
      <c r="BXF618" s="175"/>
      <c r="BXG618" s="175"/>
      <c r="BXH618" s="175"/>
      <c r="BXI618" s="175"/>
      <c r="BXJ618" s="175"/>
      <c r="BXK618" s="175"/>
      <c r="BXL618" s="175"/>
      <c r="BXM618" s="175"/>
      <c r="BXN618" s="175"/>
      <c r="BXO618" s="175"/>
      <c r="BXP618" s="175"/>
      <c r="BXQ618" s="175"/>
      <c r="BXR618" s="175"/>
      <c r="BXS618" s="175"/>
      <c r="BXT618" s="175"/>
      <c r="BXU618" s="175"/>
      <c r="BXV618" s="175"/>
      <c r="BXW618" s="175"/>
      <c r="BXX618" s="175"/>
      <c r="BXY618" s="175"/>
      <c r="BXZ618" s="175"/>
      <c r="BYA618" s="175"/>
      <c r="BYB618" s="175"/>
      <c r="BYC618" s="175"/>
      <c r="BYD618" s="175"/>
      <c r="BYE618" s="175"/>
      <c r="BYF618" s="175"/>
      <c r="BYG618" s="175"/>
      <c r="BYH618" s="175"/>
      <c r="BYI618" s="175"/>
      <c r="BYJ618" s="175"/>
      <c r="BYK618" s="175"/>
      <c r="BYL618" s="175"/>
      <c r="BYM618" s="175"/>
      <c r="BYN618" s="175"/>
      <c r="BYO618" s="175"/>
      <c r="BYP618" s="175"/>
      <c r="BYQ618" s="175"/>
      <c r="BYR618" s="175"/>
      <c r="BYS618" s="175"/>
      <c r="BYT618" s="175"/>
      <c r="BYU618" s="175"/>
      <c r="BYV618" s="175"/>
      <c r="BYW618" s="175"/>
      <c r="BYX618" s="175"/>
      <c r="BYY618" s="175"/>
      <c r="BYZ618" s="175"/>
      <c r="BZA618" s="175"/>
      <c r="BZB618" s="175"/>
      <c r="BZC618" s="175"/>
      <c r="BZD618" s="175"/>
      <c r="BZE618" s="175"/>
      <c r="BZF618" s="175"/>
      <c r="BZG618" s="175"/>
      <c r="BZH618" s="175"/>
      <c r="BZI618" s="175"/>
      <c r="BZJ618" s="175"/>
      <c r="BZK618" s="175"/>
      <c r="BZL618" s="175"/>
      <c r="BZM618" s="175"/>
      <c r="BZN618" s="175"/>
      <c r="BZO618" s="175"/>
      <c r="BZP618" s="175"/>
      <c r="BZQ618" s="175"/>
      <c r="BZR618" s="175"/>
      <c r="BZS618" s="175"/>
      <c r="BZT618" s="175"/>
      <c r="BZU618" s="175"/>
      <c r="BZV618" s="175"/>
      <c r="BZW618" s="175"/>
      <c r="BZX618" s="175"/>
      <c r="BZY618" s="175"/>
      <c r="BZZ618" s="175"/>
      <c r="CAA618" s="175"/>
      <c r="CAB618" s="175"/>
      <c r="CAC618" s="175"/>
      <c r="CAD618" s="175"/>
      <c r="CAE618" s="175"/>
      <c r="CAF618" s="175"/>
      <c r="CAG618" s="175"/>
      <c r="CAH618" s="175"/>
      <c r="CAI618" s="175"/>
      <c r="CAJ618" s="175"/>
      <c r="CAK618" s="175"/>
      <c r="CAL618" s="175"/>
      <c r="CAM618" s="175"/>
      <c r="CAN618" s="175"/>
      <c r="CAO618" s="175"/>
      <c r="CAP618" s="175"/>
      <c r="CAQ618" s="175"/>
      <c r="CAR618" s="175"/>
      <c r="CAS618" s="175"/>
      <c r="CAT618" s="175"/>
      <c r="CAU618" s="175"/>
      <c r="CAV618" s="175"/>
      <c r="CAW618" s="175"/>
      <c r="CAX618" s="175"/>
      <c r="CAY618" s="175"/>
      <c r="CAZ618" s="175"/>
      <c r="CBA618" s="175"/>
      <c r="CBB618" s="175"/>
      <c r="CBC618" s="175"/>
      <c r="CBD618" s="175"/>
      <c r="CBE618" s="175"/>
      <c r="CBF618" s="175"/>
      <c r="CBG618" s="175"/>
      <c r="CBH618" s="175"/>
      <c r="CBI618" s="175"/>
      <c r="CBJ618" s="175"/>
      <c r="CBK618" s="175"/>
      <c r="CBL618" s="175"/>
      <c r="CBM618" s="175"/>
      <c r="CBN618" s="175"/>
      <c r="CBO618" s="175"/>
      <c r="CBP618" s="175"/>
      <c r="CBQ618" s="175"/>
      <c r="CBR618" s="175"/>
      <c r="CBS618" s="175"/>
      <c r="CBT618" s="175"/>
      <c r="CBU618" s="175"/>
      <c r="CBV618" s="175"/>
      <c r="CBW618" s="175"/>
      <c r="CBX618" s="175"/>
      <c r="CBY618" s="175"/>
      <c r="CBZ618" s="175"/>
      <c r="CCA618" s="175"/>
      <c r="CCB618" s="175"/>
      <c r="CCC618" s="175"/>
      <c r="CCD618" s="175"/>
      <c r="CCE618" s="175"/>
      <c r="CCF618" s="175"/>
      <c r="CCG618" s="175"/>
      <c r="CCH618" s="175"/>
      <c r="CCI618" s="175"/>
      <c r="CCJ618" s="175"/>
      <c r="CCK618" s="175"/>
      <c r="CCL618" s="175"/>
      <c r="CCM618" s="175"/>
      <c r="CCN618" s="175"/>
      <c r="CCO618" s="175"/>
      <c r="CCP618" s="175"/>
      <c r="CCQ618" s="175"/>
      <c r="CCR618" s="175"/>
      <c r="CCS618" s="175"/>
      <c r="CCT618" s="175"/>
      <c r="CCU618" s="175"/>
      <c r="CCV618" s="175"/>
      <c r="CCW618" s="175"/>
      <c r="CCX618" s="175"/>
      <c r="CCY618" s="175"/>
      <c r="CCZ618" s="175"/>
      <c r="CDA618" s="175"/>
      <c r="CDB618" s="175"/>
      <c r="CDC618" s="175"/>
      <c r="CDD618" s="175"/>
      <c r="CDE618" s="175"/>
      <c r="CDF618" s="175"/>
      <c r="CDG618" s="175"/>
      <c r="CDH618" s="175"/>
      <c r="CDI618" s="175"/>
      <c r="CDJ618" s="175"/>
      <c r="CDK618" s="175"/>
      <c r="CDL618" s="175"/>
      <c r="CDM618" s="175"/>
      <c r="CDN618" s="175"/>
      <c r="CDO618" s="175"/>
      <c r="CDP618" s="175"/>
      <c r="CDQ618" s="175"/>
      <c r="CDR618" s="175"/>
      <c r="CDS618" s="175"/>
      <c r="CDT618" s="175"/>
      <c r="CDU618" s="175"/>
      <c r="CDV618" s="175"/>
      <c r="CDW618" s="175"/>
      <c r="CDX618" s="175"/>
      <c r="CDY618" s="175"/>
      <c r="CDZ618" s="175"/>
      <c r="CEA618" s="175"/>
      <c r="CEB618" s="175"/>
      <c r="CEC618" s="175"/>
      <c r="CED618" s="175"/>
      <c r="CEE618" s="175"/>
      <c r="CEF618" s="175"/>
      <c r="CEG618" s="175"/>
      <c r="CEH618" s="175"/>
      <c r="CEI618" s="175"/>
      <c r="CEJ618" s="175"/>
      <c r="CEK618" s="175"/>
      <c r="CEL618" s="175"/>
      <c r="CEM618" s="175"/>
      <c r="CEN618" s="175"/>
      <c r="CEO618" s="175"/>
      <c r="CEP618" s="175"/>
      <c r="CEQ618" s="175"/>
      <c r="CER618" s="175"/>
      <c r="CES618" s="175"/>
      <c r="CET618" s="175"/>
      <c r="CEU618" s="175"/>
      <c r="CEV618" s="175"/>
      <c r="CEW618" s="175"/>
      <c r="CEX618" s="175"/>
      <c r="CEY618" s="175"/>
      <c r="CEZ618" s="175"/>
      <c r="CFA618" s="175"/>
      <c r="CFB618" s="175"/>
      <c r="CFC618" s="175"/>
      <c r="CFD618" s="175"/>
      <c r="CFE618" s="175"/>
      <c r="CFF618" s="175"/>
      <c r="CFG618" s="175"/>
      <c r="CFH618" s="175"/>
      <c r="CFI618" s="175"/>
      <c r="CFJ618" s="175"/>
      <c r="CFK618" s="175"/>
      <c r="CFL618" s="175"/>
      <c r="CFM618" s="175"/>
      <c r="CFN618" s="175"/>
      <c r="CFO618" s="175"/>
      <c r="CFP618" s="175"/>
      <c r="CFQ618" s="175"/>
      <c r="CFR618" s="175"/>
      <c r="CFS618" s="175"/>
      <c r="CFT618" s="175"/>
      <c r="CFU618" s="175"/>
      <c r="CFV618" s="175"/>
      <c r="CFW618" s="175"/>
      <c r="CFX618" s="175"/>
      <c r="CFY618" s="175"/>
      <c r="CFZ618" s="175"/>
      <c r="CGA618" s="175"/>
      <c r="CGB618" s="175"/>
      <c r="CGC618" s="175"/>
      <c r="CGD618" s="175"/>
      <c r="CGE618" s="175"/>
      <c r="CGF618" s="175"/>
      <c r="CGG618" s="175"/>
      <c r="CGH618" s="175"/>
      <c r="CGI618" s="175"/>
      <c r="CGJ618" s="175"/>
      <c r="CGK618" s="175"/>
      <c r="CGL618" s="175"/>
      <c r="CGM618" s="175"/>
      <c r="CGN618" s="175"/>
      <c r="CGO618" s="175"/>
      <c r="CGP618" s="175"/>
      <c r="CGQ618" s="175"/>
      <c r="CGR618" s="175"/>
      <c r="CGS618" s="175"/>
      <c r="CGT618" s="175"/>
      <c r="CGU618" s="175"/>
      <c r="CGV618" s="175"/>
      <c r="CGW618" s="175"/>
      <c r="CGX618" s="175"/>
      <c r="CGY618" s="175"/>
      <c r="CGZ618" s="175"/>
      <c r="CHA618" s="175"/>
      <c r="CHB618" s="175"/>
      <c r="CHC618" s="175"/>
      <c r="CHD618" s="175"/>
      <c r="CHE618" s="175"/>
      <c r="CHF618" s="175"/>
      <c r="CHG618" s="175"/>
      <c r="CHH618" s="175"/>
      <c r="CHI618" s="175"/>
      <c r="CHJ618" s="175"/>
      <c r="CHK618" s="175"/>
      <c r="CHL618" s="175"/>
      <c r="CHM618" s="175"/>
      <c r="CHN618" s="175"/>
      <c r="CHO618" s="175"/>
      <c r="CHP618" s="175"/>
      <c r="CHQ618" s="175"/>
      <c r="CHR618" s="175"/>
      <c r="CHS618" s="175"/>
      <c r="CHT618" s="175"/>
      <c r="CHU618" s="175"/>
      <c r="CHV618" s="175"/>
      <c r="CHW618" s="175"/>
      <c r="CHX618" s="175"/>
      <c r="CHY618" s="175"/>
      <c r="CHZ618" s="175"/>
      <c r="CIA618" s="175"/>
      <c r="CIB618" s="175"/>
      <c r="CIC618" s="175"/>
      <c r="CID618" s="175"/>
      <c r="CIE618" s="175"/>
      <c r="CIF618" s="175"/>
      <c r="CIG618" s="175"/>
      <c r="CIH618" s="175"/>
      <c r="CII618" s="175"/>
      <c r="CIJ618" s="175"/>
      <c r="CIK618" s="175"/>
      <c r="CIL618" s="175"/>
      <c r="CIM618" s="175"/>
      <c r="CIN618" s="175"/>
      <c r="CIO618" s="175"/>
      <c r="CIP618" s="175"/>
      <c r="CIQ618" s="175"/>
      <c r="CIR618" s="175"/>
      <c r="CIS618" s="175"/>
      <c r="CIT618" s="175"/>
      <c r="CIU618" s="175"/>
      <c r="CIV618" s="175"/>
      <c r="CIW618" s="175"/>
      <c r="CIX618" s="175"/>
      <c r="CIY618" s="175"/>
      <c r="CIZ618" s="175"/>
      <c r="CJA618" s="175"/>
      <c r="CJB618" s="175"/>
      <c r="CJC618" s="175"/>
      <c r="CJD618" s="175"/>
      <c r="CJE618" s="175"/>
      <c r="CJF618" s="175"/>
      <c r="CJG618" s="175"/>
      <c r="CJH618" s="175"/>
      <c r="CJI618" s="175"/>
      <c r="CJJ618" s="175"/>
      <c r="CJK618" s="175"/>
      <c r="CJL618" s="175"/>
      <c r="CJM618" s="175"/>
      <c r="CJN618" s="175"/>
      <c r="CJO618" s="175"/>
      <c r="CJP618" s="175"/>
      <c r="CJQ618" s="175"/>
      <c r="CJR618" s="175"/>
      <c r="CJS618" s="175"/>
      <c r="CJT618" s="175"/>
      <c r="CJU618" s="175"/>
      <c r="CJV618" s="175"/>
      <c r="CJW618" s="175"/>
      <c r="CJX618" s="175"/>
      <c r="CJY618" s="175"/>
      <c r="CJZ618" s="175"/>
      <c r="CKA618" s="175"/>
      <c r="CKB618" s="175"/>
      <c r="CKC618" s="175"/>
      <c r="CKD618" s="175"/>
      <c r="CKE618" s="175"/>
      <c r="CKF618" s="175"/>
      <c r="CKG618" s="175"/>
      <c r="CKH618" s="175"/>
      <c r="CKI618" s="175"/>
      <c r="CKJ618" s="175"/>
      <c r="CKK618" s="175"/>
      <c r="CKL618" s="175"/>
      <c r="CKM618" s="175"/>
      <c r="CKN618" s="175"/>
      <c r="CKO618" s="175"/>
      <c r="CKP618" s="175"/>
      <c r="CKQ618" s="175"/>
      <c r="CKR618" s="175"/>
      <c r="CKS618" s="175"/>
      <c r="CKT618" s="175"/>
      <c r="CKU618" s="175"/>
      <c r="CKV618" s="175"/>
      <c r="CKW618" s="175"/>
      <c r="CKX618" s="175"/>
      <c r="CKY618" s="175"/>
      <c r="CKZ618" s="175"/>
      <c r="CLA618" s="175"/>
      <c r="CLB618" s="175"/>
      <c r="CLC618" s="175"/>
      <c r="CLD618" s="175"/>
      <c r="CLE618" s="175"/>
      <c r="CLF618" s="175"/>
      <c r="CLG618" s="175"/>
      <c r="CLH618" s="175"/>
      <c r="CLI618" s="175"/>
      <c r="CLJ618" s="175"/>
      <c r="CLK618" s="175"/>
      <c r="CLL618" s="175"/>
      <c r="CLM618" s="175"/>
      <c r="CLN618" s="175"/>
      <c r="CLO618" s="175"/>
      <c r="CLP618" s="175"/>
      <c r="CLQ618" s="175"/>
      <c r="CLR618" s="175"/>
      <c r="CLS618" s="175"/>
      <c r="CLT618" s="175"/>
      <c r="CLU618" s="175"/>
      <c r="CLV618" s="175"/>
      <c r="CLW618" s="175"/>
      <c r="CLX618" s="175"/>
      <c r="CLY618" s="175"/>
      <c r="CLZ618" s="175"/>
      <c r="CMA618" s="175"/>
      <c r="CMB618" s="175"/>
      <c r="CMC618" s="175"/>
      <c r="CMD618" s="175"/>
      <c r="CME618" s="175"/>
      <c r="CMF618" s="175"/>
      <c r="CMG618" s="175"/>
      <c r="CMH618" s="175"/>
      <c r="CMI618" s="175"/>
      <c r="CMJ618" s="175"/>
      <c r="CMK618" s="175"/>
      <c r="CML618" s="175"/>
      <c r="CMM618" s="175"/>
      <c r="CMN618" s="175"/>
      <c r="CMO618" s="175"/>
      <c r="CMP618" s="175"/>
      <c r="CMQ618" s="175"/>
      <c r="CMR618" s="175"/>
      <c r="CMS618" s="175"/>
      <c r="CMT618" s="175"/>
      <c r="CMU618" s="175"/>
      <c r="CMV618" s="175"/>
      <c r="CMW618" s="175"/>
      <c r="CMX618" s="175"/>
      <c r="CMY618" s="175"/>
      <c r="CMZ618" s="175"/>
      <c r="CNA618" s="175"/>
      <c r="CNB618" s="175"/>
      <c r="CNC618" s="175"/>
      <c r="CND618" s="175"/>
      <c r="CNE618" s="175"/>
      <c r="CNF618" s="175"/>
      <c r="CNG618" s="175"/>
      <c r="CNH618" s="175"/>
      <c r="CNI618" s="175"/>
      <c r="CNJ618" s="175"/>
      <c r="CNK618" s="175"/>
      <c r="CNL618" s="175"/>
      <c r="CNM618" s="175"/>
      <c r="CNN618" s="175"/>
      <c r="CNO618" s="175"/>
      <c r="CNP618" s="175"/>
      <c r="CNQ618" s="175"/>
      <c r="CNR618" s="175"/>
      <c r="CNS618" s="175"/>
      <c r="CNT618" s="175"/>
      <c r="CNU618" s="175"/>
      <c r="CNV618" s="175"/>
      <c r="CNW618" s="175"/>
      <c r="CNX618" s="175"/>
      <c r="CNY618" s="175"/>
      <c r="CNZ618" s="175"/>
      <c r="COA618" s="175"/>
      <c r="COB618" s="175"/>
      <c r="COC618" s="175"/>
      <c r="COD618" s="175"/>
      <c r="COE618" s="175"/>
      <c r="COF618" s="175"/>
      <c r="COG618" s="175"/>
      <c r="COH618" s="175"/>
      <c r="COI618" s="175"/>
      <c r="COJ618" s="175"/>
      <c r="COK618" s="175"/>
      <c r="COL618" s="175"/>
      <c r="COM618" s="175"/>
      <c r="CON618" s="175"/>
      <c r="COO618" s="175"/>
      <c r="COP618" s="175"/>
      <c r="COQ618" s="175"/>
      <c r="COR618" s="175"/>
      <c r="COS618" s="175"/>
      <c r="COT618" s="175"/>
      <c r="COU618" s="175"/>
      <c r="COV618" s="175"/>
      <c r="COW618" s="175"/>
      <c r="COX618" s="175"/>
      <c r="COY618" s="175"/>
      <c r="COZ618" s="175"/>
      <c r="CPA618" s="175"/>
      <c r="CPB618" s="175"/>
      <c r="CPC618" s="175"/>
      <c r="CPD618" s="175"/>
      <c r="CPE618" s="175"/>
      <c r="CPF618" s="175"/>
      <c r="CPG618" s="175"/>
      <c r="CPH618" s="175"/>
      <c r="CPI618" s="175"/>
      <c r="CPJ618" s="175"/>
      <c r="CPK618" s="175"/>
      <c r="CPL618" s="175"/>
      <c r="CPM618" s="175"/>
      <c r="CPN618" s="175"/>
      <c r="CPO618" s="175"/>
      <c r="CPP618" s="175"/>
      <c r="CPQ618" s="175"/>
      <c r="CPR618" s="175"/>
      <c r="CPS618" s="175"/>
      <c r="CPT618" s="175"/>
      <c r="CPU618" s="175"/>
      <c r="CPV618" s="175"/>
      <c r="CPW618" s="175"/>
      <c r="CPX618" s="175"/>
      <c r="CPY618" s="175"/>
      <c r="CPZ618" s="175"/>
      <c r="CQA618" s="175"/>
      <c r="CQB618" s="175"/>
      <c r="CQC618" s="175"/>
      <c r="CQD618" s="175"/>
      <c r="CQE618" s="175"/>
      <c r="CQF618" s="175"/>
      <c r="CQG618" s="175"/>
      <c r="CQH618" s="175"/>
      <c r="CQI618" s="175"/>
      <c r="CQJ618" s="175"/>
      <c r="CQK618" s="175"/>
      <c r="CQL618" s="175"/>
      <c r="CQM618" s="175"/>
      <c r="CQN618" s="175"/>
      <c r="CQO618" s="175"/>
      <c r="CQP618" s="175"/>
      <c r="CQQ618" s="175"/>
      <c r="CQR618" s="175"/>
      <c r="CQS618" s="175"/>
      <c r="CQT618" s="175"/>
      <c r="CQU618" s="175"/>
      <c r="CQV618" s="175"/>
      <c r="CQW618" s="175"/>
      <c r="CQX618" s="175"/>
      <c r="CQY618" s="175"/>
      <c r="CQZ618" s="175"/>
      <c r="CRA618" s="175"/>
      <c r="CRB618" s="175"/>
      <c r="CRC618" s="175"/>
      <c r="CRD618" s="175"/>
      <c r="CRE618" s="175"/>
      <c r="CRF618" s="175"/>
      <c r="CRG618" s="175"/>
      <c r="CRH618" s="175"/>
      <c r="CRI618" s="175"/>
      <c r="CRJ618" s="175"/>
      <c r="CRK618" s="175"/>
      <c r="CRL618" s="175"/>
      <c r="CRM618" s="175"/>
      <c r="CRN618" s="175"/>
      <c r="CRO618" s="175"/>
      <c r="CRP618" s="175"/>
      <c r="CRQ618" s="175"/>
      <c r="CRR618" s="175"/>
      <c r="CRS618" s="175"/>
      <c r="CRT618" s="175"/>
      <c r="CRU618" s="175"/>
      <c r="CRV618" s="175"/>
      <c r="CRW618" s="175"/>
      <c r="CRX618" s="175"/>
      <c r="CRY618" s="175"/>
      <c r="CRZ618" s="175"/>
      <c r="CSA618" s="175"/>
      <c r="CSB618" s="175"/>
      <c r="CSC618" s="175"/>
      <c r="CSD618" s="175"/>
      <c r="CSE618" s="175"/>
      <c r="CSF618" s="175"/>
      <c r="CSG618" s="175"/>
      <c r="CSH618" s="175"/>
      <c r="CSI618" s="175"/>
      <c r="CSJ618" s="175"/>
      <c r="CSK618" s="175"/>
      <c r="CSL618" s="175"/>
      <c r="CSM618" s="175"/>
      <c r="CSN618" s="175"/>
      <c r="CSO618" s="175"/>
      <c r="CSP618" s="175"/>
      <c r="CSQ618" s="175"/>
      <c r="CSR618" s="175"/>
      <c r="CSS618" s="175"/>
      <c r="CST618" s="175"/>
      <c r="CSU618" s="175"/>
      <c r="CSV618" s="175"/>
      <c r="CSW618" s="175"/>
      <c r="CSX618" s="175"/>
      <c r="CSY618" s="175"/>
      <c r="CSZ618" s="175"/>
      <c r="CTA618" s="175"/>
      <c r="CTB618" s="175"/>
      <c r="CTC618" s="175"/>
      <c r="CTD618" s="175"/>
      <c r="CTE618" s="175"/>
      <c r="CTF618" s="175"/>
      <c r="CTG618" s="175"/>
      <c r="CTH618" s="175"/>
      <c r="CTI618" s="175"/>
      <c r="CTJ618" s="175"/>
      <c r="CTK618" s="175"/>
      <c r="CTL618" s="175"/>
      <c r="CTM618" s="175"/>
      <c r="CTN618" s="175"/>
      <c r="CTO618" s="175"/>
      <c r="CTP618" s="175"/>
      <c r="CTQ618" s="175"/>
      <c r="CTR618" s="175"/>
      <c r="CTS618" s="175"/>
      <c r="CTT618" s="175"/>
      <c r="CTU618" s="175"/>
      <c r="CTV618" s="175"/>
      <c r="CTW618" s="175"/>
      <c r="CTX618" s="175"/>
      <c r="CTY618" s="175"/>
      <c r="CTZ618" s="175"/>
      <c r="CUA618" s="175"/>
      <c r="CUB618" s="175"/>
      <c r="CUC618" s="175"/>
      <c r="CUD618" s="175"/>
      <c r="CUE618" s="175"/>
      <c r="CUF618" s="175"/>
      <c r="CUG618" s="175"/>
      <c r="CUH618" s="175"/>
      <c r="CUI618" s="175"/>
      <c r="CUJ618" s="175"/>
      <c r="CUK618" s="175"/>
      <c r="CUL618" s="175"/>
      <c r="CUM618" s="175"/>
      <c r="CUN618" s="175"/>
      <c r="CUO618" s="175"/>
      <c r="CUP618" s="175"/>
      <c r="CUQ618" s="175"/>
      <c r="CUR618" s="175"/>
      <c r="CUS618" s="175"/>
      <c r="CUT618" s="175"/>
      <c r="CUU618" s="175"/>
      <c r="CUV618" s="175"/>
      <c r="CUW618" s="175"/>
      <c r="CUX618" s="175"/>
      <c r="CUY618" s="175"/>
      <c r="CUZ618" s="175"/>
      <c r="CVA618" s="175"/>
      <c r="CVB618" s="175"/>
      <c r="CVC618" s="175"/>
      <c r="CVD618" s="175"/>
      <c r="CVE618" s="175"/>
      <c r="CVF618" s="175"/>
      <c r="CVG618" s="175"/>
      <c r="CVH618" s="175"/>
      <c r="CVI618" s="175"/>
      <c r="CVJ618" s="175"/>
      <c r="CVK618" s="175"/>
      <c r="CVL618" s="175"/>
      <c r="CVM618" s="175"/>
      <c r="CVN618" s="175"/>
      <c r="CVO618" s="175"/>
      <c r="CVP618" s="175"/>
      <c r="CVQ618" s="175"/>
      <c r="CVR618" s="175"/>
      <c r="CVS618" s="175"/>
      <c r="CVT618" s="175"/>
      <c r="CVU618" s="175"/>
      <c r="CVV618" s="175"/>
      <c r="CVW618" s="175"/>
      <c r="CVX618" s="175"/>
      <c r="CVY618" s="175"/>
      <c r="CVZ618" s="175"/>
      <c r="CWA618" s="175"/>
      <c r="CWB618" s="175"/>
      <c r="CWC618" s="175"/>
      <c r="CWD618" s="175"/>
      <c r="CWE618" s="175"/>
      <c r="CWF618" s="175"/>
      <c r="CWG618" s="175"/>
      <c r="CWH618" s="175"/>
      <c r="CWI618" s="175"/>
      <c r="CWJ618" s="175"/>
      <c r="CWK618" s="175"/>
      <c r="CWL618" s="175"/>
      <c r="CWM618" s="175"/>
      <c r="CWN618" s="175"/>
      <c r="CWO618" s="175"/>
      <c r="CWP618" s="175"/>
      <c r="CWQ618" s="175"/>
      <c r="CWR618" s="175"/>
      <c r="CWS618" s="175"/>
      <c r="CWT618" s="175"/>
      <c r="CWU618" s="175"/>
      <c r="CWV618" s="175"/>
      <c r="CWW618" s="175"/>
      <c r="CWX618" s="175"/>
      <c r="CWY618" s="175"/>
      <c r="CWZ618" s="175"/>
      <c r="CXA618" s="175"/>
      <c r="CXB618" s="175"/>
      <c r="CXC618" s="175"/>
      <c r="CXD618" s="175"/>
      <c r="CXE618" s="175"/>
      <c r="CXF618" s="175"/>
      <c r="CXG618" s="175"/>
      <c r="CXH618" s="175"/>
      <c r="CXI618" s="175"/>
      <c r="CXJ618" s="175"/>
      <c r="CXK618" s="175"/>
      <c r="CXL618" s="175"/>
      <c r="CXM618" s="175"/>
      <c r="CXN618" s="175"/>
      <c r="CXO618" s="175"/>
      <c r="CXP618" s="175"/>
      <c r="CXQ618" s="175"/>
      <c r="CXR618" s="175"/>
      <c r="CXS618" s="175"/>
      <c r="CXT618" s="175"/>
      <c r="CXU618" s="175"/>
      <c r="CXV618" s="175"/>
      <c r="CXW618" s="175"/>
      <c r="CXX618" s="175"/>
      <c r="CXY618" s="175"/>
      <c r="CXZ618" s="175"/>
      <c r="CYA618" s="175"/>
      <c r="CYB618" s="175"/>
      <c r="CYC618" s="175"/>
      <c r="CYD618" s="175"/>
      <c r="CYE618" s="175"/>
      <c r="CYF618" s="175"/>
      <c r="CYG618" s="175"/>
      <c r="CYH618" s="175"/>
      <c r="CYI618" s="175"/>
      <c r="CYJ618" s="175"/>
      <c r="CYK618" s="175"/>
      <c r="CYL618" s="175"/>
      <c r="CYM618" s="175"/>
      <c r="CYN618" s="175"/>
      <c r="CYO618" s="175"/>
      <c r="CYP618" s="175"/>
      <c r="CYQ618" s="175"/>
      <c r="CYR618" s="175"/>
      <c r="CYS618" s="175"/>
      <c r="CYT618" s="175"/>
      <c r="CYU618" s="175"/>
      <c r="CYV618" s="175"/>
      <c r="CYW618" s="175"/>
      <c r="CYX618" s="175"/>
      <c r="CYY618" s="175"/>
      <c r="CYZ618" s="175"/>
      <c r="CZA618" s="175"/>
      <c r="CZB618" s="175"/>
      <c r="CZC618" s="175"/>
      <c r="CZD618" s="175"/>
      <c r="CZE618" s="175"/>
      <c r="CZF618" s="175"/>
      <c r="CZG618" s="175"/>
      <c r="CZH618" s="175"/>
      <c r="CZI618" s="175"/>
      <c r="CZJ618" s="175"/>
      <c r="CZK618" s="175"/>
      <c r="CZL618" s="175"/>
      <c r="CZM618" s="175"/>
      <c r="CZN618" s="175"/>
      <c r="CZO618" s="175"/>
      <c r="CZP618" s="175"/>
      <c r="CZQ618" s="175"/>
      <c r="CZR618" s="175"/>
      <c r="CZS618" s="175"/>
      <c r="CZT618" s="175"/>
      <c r="CZU618" s="175"/>
      <c r="CZV618" s="175"/>
      <c r="CZW618" s="175"/>
      <c r="CZX618" s="175"/>
      <c r="CZY618" s="175"/>
      <c r="CZZ618" s="175"/>
      <c r="DAA618" s="175"/>
      <c r="DAB618" s="175"/>
      <c r="DAC618" s="175"/>
      <c r="DAD618" s="175"/>
      <c r="DAE618" s="175"/>
      <c r="DAF618" s="175"/>
      <c r="DAG618" s="175"/>
      <c r="DAH618" s="175"/>
      <c r="DAI618" s="175"/>
      <c r="DAJ618" s="175"/>
      <c r="DAK618" s="175"/>
      <c r="DAL618" s="175"/>
      <c r="DAM618" s="175"/>
      <c r="DAN618" s="175"/>
      <c r="DAO618" s="175"/>
      <c r="DAP618" s="175"/>
      <c r="DAQ618" s="175"/>
      <c r="DAR618" s="175"/>
      <c r="DAS618" s="175"/>
      <c r="DAT618" s="175"/>
      <c r="DAU618" s="175"/>
      <c r="DAV618" s="175"/>
      <c r="DAW618" s="175"/>
      <c r="DAX618" s="175"/>
      <c r="DAY618" s="175"/>
      <c r="DAZ618" s="175"/>
      <c r="DBA618" s="175"/>
      <c r="DBB618" s="175"/>
      <c r="DBC618" s="175"/>
      <c r="DBD618" s="175"/>
      <c r="DBE618" s="175"/>
      <c r="DBF618" s="175"/>
      <c r="DBG618" s="175"/>
      <c r="DBH618" s="175"/>
      <c r="DBI618" s="175"/>
      <c r="DBJ618" s="175"/>
      <c r="DBK618" s="175"/>
      <c r="DBL618" s="175"/>
      <c r="DBM618" s="175"/>
      <c r="DBN618" s="175"/>
      <c r="DBO618" s="175"/>
      <c r="DBP618" s="175"/>
      <c r="DBQ618" s="175"/>
      <c r="DBR618" s="175"/>
      <c r="DBS618" s="175"/>
      <c r="DBT618" s="175"/>
      <c r="DBU618" s="175"/>
      <c r="DBV618" s="175"/>
      <c r="DBW618" s="175"/>
      <c r="DBX618" s="175"/>
      <c r="DBY618" s="175"/>
      <c r="DBZ618" s="175"/>
      <c r="DCA618" s="175"/>
      <c r="DCB618" s="175"/>
      <c r="DCC618" s="175"/>
      <c r="DCD618" s="175"/>
      <c r="DCE618" s="175"/>
      <c r="DCF618" s="175"/>
      <c r="DCG618" s="175"/>
      <c r="DCH618" s="175"/>
      <c r="DCI618" s="175"/>
      <c r="DCJ618" s="175"/>
      <c r="DCK618" s="175"/>
      <c r="DCL618" s="175"/>
      <c r="DCM618" s="175"/>
      <c r="DCN618" s="175"/>
      <c r="DCO618" s="175"/>
      <c r="DCP618" s="175"/>
      <c r="DCQ618" s="175"/>
      <c r="DCR618" s="175"/>
      <c r="DCS618" s="175"/>
      <c r="DCT618" s="175"/>
      <c r="DCU618" s="175"/>
      <c r="DCV618" s="175"/>
      <c r="DCW618" s="175"/>
      <c r="DCX618" s="175"/>
      <c r="DCY618" s="175"/>
      <c r="DCZ618" s="175"/>
      <c r="DDA618" s="175"/>
      <c r="DDB618" s="175"/>
      <c r="DDC618" s="175"/>
      <c r="DDD618" s="175"/>
      <c r="DDE618" s="175"/>
      <c r="DDF618" s="175"/>
      <c r="DDG618" s="175"/>
      <c r="DDH618" s="175"/>
      <c r="DDI618" s="175"/>
      <c r="DDJ618" s="175"/>
      <c r="DDK618" s="175"/>
      <c r="DDL618" s="175"/>
      <c r="DDM618" s="175"/>
      <c r="DDN618" s="175"/>
      <c r="DDO618" s="175"/>
      <c r="DDP618" s="175"/>
      <c r="DDQ618" s="175"/>
      <c r="DDR618" s="175"/>
      <c r="DDS618" s="175"/>
      <c r="DDT618" s="175"/>
      <c r="DDU618" s="175"/>
      <c r="DDV618" s="175"/>
      <c r="DDW618" s="175"/>
      <c r="DDX618" s="175"/>
      <c r="DDY618" s="175"/>
      <c r="DDZ618" s="175"/>
      <c r="DEA618" s="175"/>
      <c r="DEB618" s="175"/>
      <c r="DEC618" s="175"/>
      <c r="DED618" s="175"/>
      <c r="DEE618" s="175"/>
      <c r="DEF618" s="175"/>
      <c r="DEG618" s="175"/>
      <c r="DEH618" s="175"/>
      <c r="DEI618" s="175"/>
      <c r="DEJ618" s="175"/>
      <c r="DEK618" s="175"/>
      <c r="DEL618" s="175"/>
      <c r="DEM618" s="175"/>
      <c r="DEN618" s="175"/>
      <c r="DEO618" s="175"/>
      <c r="DEP618" s="175"/>
      <c r="DEQ618" s="175"/>
      <c r="DER618" s="175"/>
      <c r="DES618" s="175"/>
      <c r="DET618" s="175"/>
      <c r="DEU618" s="175"/>
      <c r="DEV618" s="175"/>
      <c r="DEW618" s="175"/>
      <c r="DEX618" s="175"/>
      <c r="DEY618" s="175"/>
      <c r="DEZ618" s="175"/>
      <c r="DFA618" s="175"/>
      <c r="DFB618" s="175"/>
      <c r="DFC618" s="175"/>
      <c r="DFD618" s="175"/>
      <c r="DFE618" s="175"/>
      <c r="DFF618" s="175"/>
      <c r="DFG618" s="175"/>
      <c r="DFH618" s="175"/>
      <c r="DFI618" s="175"/>
      <c r="DFJ618" s="175"/>
      <c r="DFK618" s="175"/>
      <c r="DFL618" s="175"/>
      <c r="DFM618" s="175"/>
      <c r="DFN618" s="175"/>
      <c r="DFO618" s="175"/>
      <c r="DFP618" s="175"/>
      <c r="DFQ618" s="175"/>
      <c r="DFR618" s="175"/>
      <c r="DFS618" s="175"/>
      <c r="DFT618" s="175"/>
      <c r="DFU618" s="175"/>
      <c r="DFV618" s="175"/>
      <c r="DFW618" s="175"/>
      <c r="DFX618" s="175"/>
      <c r="DFY618" s="175"/>
      <c r="DFZ618" s="175"/>
      <c r="DGA618" s="175"/>
      <c r="DGB618" s="175"/>
      <c r="DGC618" s="175"/>
      <c r="DGD618" s="175"/>
      <c r="DGE618" s="175"/>
      <c r="DGF618" s="175"/>
      <c r="DGG618" s="175"/>
      <c r="DGH618" s="175"/>
      <c r="DGI618" s="175"/>
      <c r="DGJ618" s="175"/>
      <c r="DGK618" s="175"/>
      <c r="DGL618" s="175"/>
      <c r="DGM618" s="175"/>
      <c r="DGN618" s="175"/>
      <c r="DGO618" s="175"/>
      <c r="DGP618" s="175"/>
      <c r="DGQ618" s="175"/>
      <c r="DGR618" s="175"/>
      <c r="DGS618" s="175"/>
      <c r="DGT618" s="175"/>
      <c r="DGU618" s="175"/>
      <c r="DGV618" s="175"/>
      <c r="DGW618" s="175"/>
      <c r="DGX618" s="175"/>
      <c r="DGY618" s="175"/>
      <c r="DGZ618" s="175"/>
      <c r="DHA618" s="175"/>
      <c r="DHB618" s="175"/>
      <c r="DHC618" s="175"/>
      <c r="DHD618" s="175"/>
      <c r="DHE618" s="175"/>
      <c r="DHF618" s="175"/>
      <c r="DHG618" s="175"/>
      <c r="DHH618" s="175"/>
      <c r="DHI618" s="175"/>
      <c r="DHJ618" s="175"/>
      <c r="DHK618" s="175"/>
      <c r="DHL618" s="175"/>
      <c r="DHM618" s="175"/>
      <c r="DHN618" s="175"/>
      <c r="DHO618" s="175"/>
      <c r="DHP618" s="175"/>
      <c r="DHQ618" s="175"/>
      <c r="DHR618" s="175"/>
      <c r="DHS618" s="175"/>
      <c r="DHT618" s="175"/>
      <c r="DHU618" s="175"/>
      <c r="DHV618" s="175"/>
      <c r="DHW618" s="175"/>
      <c r="DHX618" s="175"/>
      <c r="DHY618" s="175"/>
      <c r="DHZ618" s="175"/>
      <c r="DIA618" s="175"/>
      <c r="DIB618" s="175"/>
      <c r="DIC618" s="175"/>
      <c r="DID618" s="175"/>
      <c r="DIE618" s="175"/>
      <c r="DIF618" s="175"/>
      <c r="DIG618" s="175"/>
      <c r="DIH618" s="175"/>
      <c r="DII618" s="175"/>
      <c r="DIJ618" s="175"/>
      <c r="DIK618" s="175"/>
      <c r="DIL618" s="175"/>
      <c r="DIM618" s="175"/>
      <c r="DIN618" s="175"/>
      <c r="DIO618" s="175"/>
      <c r="DIP618" s="175"/>
      <c r="DIQ618" s="175"/>
      <c r="DIR618" s="175"/>
      <c r="DIS618" s="175"/>
      <c r="DIT618" s="175"/>
      <c r="DIU618" s="175"/>
      <c r="DIV618" s="175"/>
      <c r="DIW618" s="175"/>
      <c r="DIX618" s="175"/>
      <c r="DIY618" s="175"/>
      <c r="DIZ618" s="175"/>
      <c r="DJA618" s="175"/>
      <c r="DJB618" s="175"/>
      <c r="DJC618" s="175"/>
      <c r="DJD618" s="175"/>
      <c r="DJE618" s="175"/>
      <c r="DJF618" s="175"/>
      <c r="DJG618" s="175"/>
      <c r="DJH618" s="175"/>
      <c r="DJI618" s="175"/>
      <c r="DJJ618" s="175"/>
      <c r="DJK618" s="175"/>
      <c r="DJL618" s="175"/>
      <c r="DJM618" s="175"/>
      <c r="DJN618" s="175"/>
      <c r="DJO618" s="175"/>
      <c r="DJP618" s="175"/>
      <c r="DJQ618" s="175"/>
      <c r="DJR618" s="175"/>
      <c r="DJS618" s="175"/>
      <c r="DJT618" s="175"/>
      <c r="DJU618" s="175"/>
      <c r="DJV618" s="175"/>
      <c r="DJW618" s="175"/>
      <c r="DJX618" s="175"/>
      <c r="DJY618" s="175"/>
      <c r="DJZ618" s="175"/>
      <c r="DKA618" s="175"/>
      <c r="DKB618" s="175"/>
      <c r="DKC618" s="175"/>
      <c r="DKD618" s="175"/>
      <c r="DKE618" s="175"/>
      <c r="DKF618" s="175"/>
      <c r="DKG618" s="175"/>
      <c r="DKH618" s="175"/>
      <c r="DKI618" s="175"/>
      <c r="DKJ618" s="175"/>
      <c r="DKK618" s="175"/>
      <c r="DKL618" s="175"/>
      <c r="DKM618" s="175"/>
      <c r="DKN618" s="175"/>
      <c r="DKO618" s="175"/>
      <c r="DKP618" s="175"/>
      <c r="DKQ618" s="175"/>
      <c r="DKR618" s="175"/>
      <c r="DKS618" s="175"/>
      <c r="DKT618" s="175"/>
      <c r="DKU618" s="175"/>
      <c r="DKV618" s="175"/>
      <c r="DKW618" s="175"/>
      <c r="DKX618" s="175"/>
      <c r="DKY618" s="175"/>
      <c r="DKZ618" s="175"/>
      <c r="DLA618" s="175"/>
      <c r="DLB618" s="175"/>
      <c r="DLC618" s="175"/>
      <c r="DLD618" s="175"/>
      <c r="DLE618" s="175"/>
      <c r="DLF618" s="175"/>
      <c r="DLG618" s="175"/>
      <c r="DLH618" s="175"/>
      <c r="DLI618" s="175"/>
      <c r="DLJ618" s="175"/>
      <c r="DLK618" s="175"/>
      <c r="DLL618" s="175"/>
      <c r="DLM618" s="175"/>
      <c r="DLN618" s="175"/>
      <c r="DLO618" s="175"/>
      <c r="DLP618" s="175"/>
      <c r="DLQ618" s="175"/>
      <c r="DLR618" s="175"/>
      <c r="DLS618" s="175"/>
      <c r="DLT618" s="175"/>
      <c r="DLU618" s="175"/>
      <c r="DLV618" s="175"/>
      <c r="DLW618" s="175"/>
      <c r="DLX618" s="175"/>
      <c r="DLY618" s="175"/>
      <c r="DLZ618" s="175"/>
      <c r="DMA618" s="175"/>
      <c r="DMB618" s="175"/>
      <c r="DMC618" s="175"/>
      <c r="DMD618" s="175"/>
      <c r="DME618" s="175"/>
      <c r="DMF618" s="175"/>
      <c r="DMG618" s="175"/>
      <c r="DMH618" s="175"/>
      <c r="DMI618" s="175"/>
      <c r="DMJ618" s="175"/>
      <c r="DMK618" s="175"/>
      <c r="DML618" s="175"/>
      <c r="DMM618" s="175"/>
      <c r="DMN618" s="175"/>
      <c r="DMO618" s="175"/>
      <c r="DMP618" s="175"/>
      <c r="DMQ618" s="175"/>
      <c r="DMR618" s="175"/>
      <c r="DMS618" s="175"/>
      <c r="DMT618" s="175"/>
      <c r="DMU618" s="175"/>
      <c r="DMV618" s="175"/>
      <c r="DMW618" s="175"/>
      <c r="DMX618" s="175"/>
      <c r="DMY618" s="175"/>
      <c r="DMZ618" s="175"/>
      <c r="DNA618" s="175"/>
      <c r="DNB618" s="175"/>
      <c r="DNC618" s="175"/>
      <c r="DND618" s="175"/>
      <c r="DNE618" s="175"/>
      <c r="DNF618" s="175"/>
      <c r="DNG618" s="175"/>
      <c r="DNH618" s="175"/>
      <c r="DNI618" s="175"/>
      <c r="DNJ618" s="175"/>
      <c r="DNK618" s="175"/>
      <c r="DNL618" s="175"/>
      <c r="DNM618" s="175"/>
      <c r="DNN618" s="175"/>
      <c r="DNO618" s="175"/>
      <c r="DNP618" s="175"/>
      <c r="DNQ618" s="175"/>
      <c r="DNR618" s="175"/>
      <c r="DNS618" s="175"/>
      <c r="DNT618" s="175"/>
      <c r="DNU618" s="175"/>
      <c r="DNV618" s="175"/>
      <c r="DNW618" s="175"/>
      <c r="DNX618" s="175"/>
      <c r="DNY618" s="175"/>
      <c r="DNZ618" s="175"/>
      <c r="DOA618" s="175"/>
      <c r="DOB618" s="175"/>
      <c r="DOC618" s="175"/>
      <c r="DOD618" s="175"/>
      <c r="DOE618" s="175"/>
      <c r="DOF618" s="175"/>
      <c r="DOG618" s="175"/>
      <c r="DOH618" s="175"/>
      <c r="DOI618" s="175"/>
      <c r="DOJ618" s="175"/>
      <c r="DOK618" s="175"/>
      <c r="DOL618" s="175"/>
      <c r="DOM618" s="175"/>
      <c r="DON618" s="175"/>
      <c r="DOO618" s="175"/>
      <c r="DOP618" s="175"/>
      <c r="DOQ618" s="175"/>
      <c r="DOR618" s="175"/>
      <c r="DOS618" s="175"/>
      <c r="DOT618" s="175"/>
      <c r="DOU618" s="175"/>
      <c r="DOV618" s="175"/>
      <c r="DOW618" s="175"/>
      <c r="DOX618" s="175"/>
      <c r="DOY618" s="175"/>
      <c r="DOZ618" s="175"/>
      <c r="DPA618" s="175"/>
      <c r="DPB618" s="175"/>
      <c r="DPC618" s="175"/>
      <c r="DPD618" s="175"/>
      <c r="DPE618" s="175"/>
      <c r="DPF618" s="175"/>
      <c r="DPG618" s="175"/>
      <c r="DPH618" s="175"/>
      <c r="DPI618" s="175"/>
      <c r="DPJ618" s="175"/>
      <c r="DPK618" s="175"/>
      <c r="DPL618" s="175"/>
      <c r="DPM618" s="175"/>
      <c r="DPN618" s="175"/>
      <c r="DPO618" s="175"/>
      <c r="DPP618" s="175"/>
      <c r="DPQ618" s="175"/>
      <c r="DPR618" s="175"/>
      <c r="DPS618" s="175"/>
      <c r="DPT618" s="175"/>
      <c r="DPU618" s="175"/>
      <c r="DPV618" s="175"/>
      <c r="DPW618" s="175"/>
      <c r="DPX618" s="175"/>
      <c r="DPY618" s="175"/>
      <c r="DPZ618" s="175"/>
      <c r="DQA618" s="175"/>
      <c r="DQB618" s="175"/>
      <c r="DQC618" s="175"/>
      <c r="DQD618" s="175"/>
      <c r="DQE618" s="175"/>
      <c r="DQF618" s="175"/>
      <c r="DQG618" s="175"/>
      <c r="DQH618" s="175"/>
      <c r="DQI618" s="175"/>
      <c r="DQJ618" s="175"/>
      <c r="DQK618" s="175"/>
      <c r="DQL618" s="175"/>
      <c r="DQM618" s="175"/>
      <c r="DQN618" s="175"/>
      <c r="DQO618" s="175"/>
      <c r="DQP618" s="175"/>
      <c r="DQQ618" s="175"/>
      <c r="DQR618" s="175"/>
      <c r="DQS618" s="175"/>
      <c r="DQT618" s="175"/>
      <c r="DQU618" s="175"/>
      <c r="DQV618" s="175"/>
      <c r="DQW618" s="175"/>
      <c r="DQX618" s="175"/>
      <c r="DQY618" s="175"/>
      <c r="DQZ618" s="175"/>
      <c r="DRA618" s="175"/>
      <c r="DRB618" s="175"/>
      <c r="DRC618" s="175"/>
      <c r="DRD618" s="175"/>
      <c r="DRE618" s="175"/>
      <c r="DRF618" s="175"/>
      <c r="DRG618" s="175"/>
      <c r="DRH618" s="175"/>
      <c r="DRI618" s="175"/>
      <c r="DRJ618" s="175"/>
      <c r="DRK618" s="175"/>
      <c r="DRL618" s="175"/>
      <c r="DRM618" s="175"/>
      <c r="DRN618" s="175"/>
      <c r="DRO618" s="175"/>
      <c r="DRP618" s="175"/>
      <c r="DRQ618" s="175"/>
      <c r="DRR618" s="175"/>
      <c r="DRS618" s="175"/>
      <c r="DRT618" s="175"/>
      <c r="DRU618" s="175"/>
      <c r="DRV618" s="175"/>
      <c r="DRW618" s="175"/>
      <c r="DRX618" s="175"/>
      <c r="DRY618" s="175"/>
      <c r="DRZ618" s="175"/>
      <c r="DSA618" s="175"/>
      <c r="DSB618" s="175"/>
      <c r="DSC618" s="175"/>
      <c r="DSD618" s="175"/>
      <c r="DSE618" s="175"/>
      <c r="DSF618" s="175"/>
      <c r="DSG618" s="175"/>
      <c r="DSH618" s="175"/>
      <c r="DSI618" s="175"/>
      <c r="DSJ618" s="175"/>
      <c r="DSK618" s="175"/>
      <c r="DSL618" s="175"/>
      <c r="DSM618" s="175"/>
      <c r="DSN618" s="175"/>
      <c r="DSO618" s="175"/>
      <c r="DSP618" s="175"/>
      <c r="DSQ618" s="175"/>
      <c r="DSR618" s="175"/>
      <c r="DSS618" s="175"/>
      <c r="DST618" s="175"/>
      <c r="DSU618" s="175"/>
      <c r="DSV618" s="175"/>
      <c r="DSW618" s="175"/>
      <c r="DSX618" s="175"/>
      <c r="DSY618" s="175"/>
      <c r="DSZ618" s="175"/>
      <c r="DTA618" s="175"/>
      <c r="DTB618" s="175"/>
      <c r="DTC618" s="175"/>
      <c r="DTD618" s="175"/>
      <c r="DTE618" s="175"/>
      <c r="DTF618" s="175"/>
      <c r="DTG618" s="175"/>
      <c r="DTH618" s="175"/>
      <c r="DTI618" s="175"/>
      <c r="DTJ618" s="175"/>
      <c r="DTK618" s="175"/>
      <c r="DTL618" s="175"/>
      <c r="DTM618" s="175"/>
      <c r="DTN618" s="175"/>
      <c r="DTO618" s="175"/>
      <c r="DTP618" s="175"/>
      <c r="DTQ618" s="175"/>
      <c r="DTR618" s="175"/>
      <c r="DTS618" s="175"/>
      <c r="DTT618" s="175"/>
      <c r="DTU618" s="175"/>
      <c r="DTV618" s="175"/>
      <c r="DTW618" s="175"/>
      <c r="DTX618" s="175"/>
      <c r="DTY618" s="175"/>
      <c r="DTZ618" s="175"/>
      <c r="DUA618" s="175"/>
      <c r="DUB618" s="175"/>
      <c r="DUC618" s="175"/>
      <c r="DUD618" s="175"/>
      <c r="DUE618" s="175"/>
      <c r="DUF618" s="175"/>
      <c r="DUG618" s="175"/>
      <c r="DUH618" s="175"/>
      <c r="DUI618" s="175"/>
      <c r="DUJ618" s="175"/>
      <c r="DUK618" s="175"/>
      <c r="DUL618" s="175"/>
      <c r="DUM618" s="175"/>
      <c r="DUN618" s="175"/>
      <c r="DUO618" s="175"/>
      <c r="DUP618" s="175"/>
      <c r="DUQ618" s="175"/>
      <c r="DUR618" s="175"/>
      <c r="DUS618" s="175"/>
      <c r="DUT618" s="175"/>
      <c r="DUU618" s="175"/>
      <c r="DUV618" s="175"/>
      <c r="DUW618" s="175"/>
      <c r="DUX618" s="175"/>
      <c r="DUY618" s="175"/>
      <c r="DUZ618" s="175"/>
      <c r="DVA618" s="175"/>
      <c r="DVB618" s="175"/>
      <c r="DVC618" s="175"/>
      <c r="DVD618" s="175"/>
      <c r="DVE618" s="175"/>
      <c r="DVF618" s="175"/>
      <c r="DVG618" s="175"/>
      <c r="DVH618" s="175"/>
      <c r="DVI618" s="175"/>
      <c r="DVJ618" s="175"/>
      <c r="DVK618" s="175"/>
      <c r="DVL618" s="175"/>
      <c r="DVM618" s="175"/>
      <c r="DVN618" s="175"/>
      <c r="DVO618" s="175"/>
      <c r="DVP618" s="175"/>
      <c r="DVQ618" s="175"/>
      <c r="DVR618" s="175"/>
      <c r="DVS618" s="175"/>
      <c r="DVT618" s="175"/>
      <c r="DVU618" s="175"/>
      <c r="DVV618" s="175"/>
      <c r="DVW618" s="175"/>
      <c r="DVX618" s="175"/>
      <c r="DVY618" s="175"/>
      <c r="DVZ618" s="175"/>
      <c r="DWA618" s="175"/>
      <c r="DWB618" s="175"/>
      <c r="DWC618" s="175"/>
      <c r="DWD618" s="175"/>
      <c r="DWE618" s="175"/>
      <c r="DWF618" s="175"/>
      <c r="DWG618" s="175"/>
      <c r="DWH618" s="175"/>
      <c r="DWI618" s="175"/>
      <c r="DWJ618" s="175"/>
      <c r="DWK618" s="175"/>
      <c r="DWL618" s="175"/>
      <c r="DWM618" s="175"/>
      <c r="DWN618" s="175"/>
      <c r="DWO618" s="175"/>
      <c r="DWP618" s="175"/>
      <c r="DWQ618" s="175"/>
      <c r="DWR618" s="175"/>
      <c r="DWS618" s="175"/>
      <c r="DWT618" s="175"/>
      <c r="DWU618" s="175"/>
      <c r="DWV618" s="175"/>
      <c r="DWW618" s="175"/>
      <c r="DWX618" s="175"/>
      <c r="DWY618" s="175"/>
      <c r="DWZ618" s="175"/>
      <c r="DXA618" s="175"/>
      <c r="DXB618" s="175"/>
      <c r="DXC618" s="175"/>
      <c r="DXD618" s="175"/>
      <c r="DXE618" s="175"/>
      <c r="DXF618" s="175"/>
      <c r="DXG618" s="175"/>
      <c r="DXH618" s="175"/>
      <c r="DXI618" s="175"/>
      <c r="DXJ618" s="175"/>
      <c r="DXK618" s="175"/>
      <c r="DXL618" s="175"/>
      <c r="DXM618" s="175"/>
      <c r="DXN618" s="175"/>
      <c r="DXO618" s="175"/>
      <c r="DXP618" s="175"/>
      <c r="DXQ618" s="175"/>
      <c r="DXR618" s="175"/>
      <c r="DXS618" s="175"/>
      <c r="DXT618" s="175"/>
      <c r="DXU618" s="175"/>
      <c r="DXV618" s="175"/>
      <c r="DXW618" s="175"/>
      <c r="DXX618" s="175"/>
      <c r="DXY618" s="175"/>
      <c r="DXZ618" s="175"/>
      <c r="DYA618" s="175"/>
      <c r="DYB618" s="175"/>
      <c r="DYC618" s="175"/>
      <c r="DYD618" s="175"/>
      <c r="DYE618" s="175"/>
      <c r="DYF618" s="175"/>
      <c r="DYG618" s="175"/>
      <c r="DYH618" s="175"/>
      <c r="DYI618" s="175"/>
      <c r="DYJ618" s="175"/>
      <c r="DYK618" s="175"/>
      <c r="DYL618" s="175"/>
      <c r="DYM618" s="175"/>
      <c r="DYN618" s="175"/>
      <c r="DYO618" s="175"/>
      <c r="DYP618" s="175"/>
      <c r="DYQ618" s="175"/>
      <c r="DYR618" s="175"/>
      <c r="DYS618" s="175"/>
      <c r="DYT618" s="175"/>
      <c r="DYU618" s="175"/>
      <c r="DYV618" s="175"/>
      <c r="DYW618" s="175"/>
      <c r="DYX618" s="175"/>
      <c r="DYY618" s="175"/>
      <c r="DYZ618" s="175"/>
      <c r="DZA618" s="175"/>
      <c r="DZB618" s="175"/>
      <c r="DZC618" s="175"/>
      <c r="DZD618" s="175"/>
      <c r="DZE618" s="175"/>
      <c r="DZF618" s="175"/>
      <c r="DZG618" s="175"/>
      <c r="DZH618" s="175"/>
      <c r="DZI618" s="175"/>
      <c r="DZJ618" s="175"/>
      <c r="DZK618" s="175"/>
      <c r="DZL618" s="175"/>
      <c r="DZM618" s="175"/>
      <c r="DZN618" s="175"/>
      <c r="DZO618" s="175"/>
      <c r="DZP618" s="175"/>
      <c r="DZQ618" s="175"/>
      <c r="DZR618" s="175"/>
      <c r="DZS618" s="175"/>
      <c r="DZT618" s="175"/>
      <c r="DZU618" s="175"/>
      <c r="DZV618" s="175"/>
      <c r="DZW618" s="175"/>
      <c r="DZX618" s="175"/>
      <c r="DZY618" s="175"/>
      <c r="DZZ618" s="175"/>
      <c r="EAA618" s="175"/>
      <c r="EAB618" s="175"/>
      <c r="EAC618" s="175"/>
      <c r="EAD618" s="175"/>
      <c r="EAE618" s="175"/>
      <c r="EAF618" s="175"/>
      <c r="EAG618" s="175"/>
      <c r="EAH618" s="175"/>
      <c r="EAI618" s="175"/>
      <c r="EAJ618" s="175"/>
      <c r="EAK618" s="175"/>
      <c r="EAL618" s="175"/>
      <c r="EAM618" s="175"/>
      <c r="EAN618" s="175"/>
      <c r="EAO618" s="175"/>
      <c r="EAP618" s="175"/>
      <c r="EAQ618" s="175"/>
      <c r="EAR618" s="175"/>
      <c r="EAS618" s="175"/>
      <c r="EAT618" s="175"/>
      <c r="EAU618" s="175"/>
      <c r="EAV618" s="175"/>
      <c r="EAW618" s="175"/>
      <c r="EAX618" s="175"/>
      <c r="EAY618" s="175"/>
      <c r="EAZ618" s="175"/>
      <c r="EBA618" s="175"/>
      <c r="EBB618" s="175"/>
      <c r="EBC618" s="175"/>
      <c r="EBD618" s="175"/>
      <c r="EBE618" s="175"/>
      <c r="EBF618" s="175"/>
      <c r="EBG618" s="175"/>
      <c r="EBH618" s="175"/>
      <c r="EBI618" s="175"/>
      <c r="EBJ618" s="175"/>
      <c r="EBK618" s="175"/>
      <c r="EBL618" s="175"/>
      <c r="EBM618" s="175"/>
      <c r="EBN618" s="175"/>
      <c r="EBO618" s="175"/>
      <c r="EBP618" s="175"/>
      <c r="EBQ618" s="175"/>
      <c r="EBR618" s="175"/>
      <c r="EBS618" s="175"/>
      <c r="EBT618" s="175"/>
      <c r="EBU618" s="175"/>
      <c r="EBV618" s="175"/>
      <c r="EBW618" s="175"/>
      <c r="EBX618" s="175"/>
      <c r="EBY618" s="175"/>
      <c r="EBZ618" s="175"/>
      <c r="ECA618" s="175"/>
      <c r="ECB618" s="175"/>
      <c r="ECC618" s="175"/>
      <c r="ECD618" s="175"/>
      <c r="ECE618" s="175"/>
      <c r="ECF618" s="175"/>
      <c r="ECG618" s="175"/>
      <c r="ECH618" s="175"/>
      <c r="ECI618" s="175"/>
      <c r="ECJ618" s="175"/>
      <c r="ECK618" s="175"/>
      <c r="ECL618" s="175"/>
      <c r="ECM618" s="175"/>
      <c r="ECN618" s="175"/>
      <c r="ECO618" s="175"/>
      <c r="ECP618" s="175"/>
      <c r="ECQ618" s="175"/>
      <c r="ECR618" s="175"/>
      <c r="ECS618" s="175"/>
      <c r="ECT618" s="175"/>
      <c r="ECU618" s="175"/>
      <c r="ECV618" s="175"/>
      <c r="ECW618" s="175"/>
      <c r="ECX618" s="175"/>
      <c r="ECY618" s="175"/>
      <c r="ECZ618" s="175"/>
      <c r="EDA618" s="175"/>
      <c r="EDB618" s="175"/>
      <c r="EDC618" s="175"/>
      <c r="EDD618" s="175"/>
      <c r="EDE618" s="175"/>
      <c r="EDF618" s="175"/>
      <c r="EDG618" s="175"/>
      <c r="EDH618" s="175"/>
      <c r="EDI618" s="175"/>
      <c r="EDJ618" s="175"/>
      <c r="EDK618" s="175"/>
      <c r="EDL618" s="175"/>
      <c r="EDM618" s="175"/>
      <c r="EDN618" s="175"/>
      <c r="EDO618" s="175"/>
      <c r="EDP618" s="175"/>
      <c r="EDQ618" s="175"/>
      <c r="EDR618" s="175"/>
      <c r="EDS618" s="175"/>
      <c r="EDT618" s="175"/>
      <c r="EDU618" s="175"/>
      <c r="EDV618" s="175"/>
      <c r="EDW618" s="175"/>
      <c r="EDX618" s="175"/>
      <c r="EDY618" s="175"/>
      <c r="EDZ618" s="175"/>
      <c r="EEA618" s="175"/>
      <c r="EEB618" s="175"/>
      <c r="EEC618" s="175"/>
      <c r="EED618" s="175"/>
      <c r="EEE618" s="175"/>
      <c r="EEF618" s="175"/>
      <c r="EEG618" s="175"/>
      <c r="EEH618" s="175"/>
      <c r="EEI618" s="175"/>
      <c r="EEJ618" s="175"/>
      <c r="EEK618" s="175"/>
      <c r="EEL618" s="175"/>
      <c r="EEM618" s="175"/>
      <c r="EEN618" s="175"/>
      <c r="EEO618" s="175"/>
      <c r="EEP618" s="175"/>
      <c r="EEQ618" s="175"/>
      <c r="EER618" s="175"/>
      <c r="EES618" s="175"/>
      <c r="EET618" s="175"/>
      <c r="EEU618" s="175"/>
      <c r="EEV618" s="175"/>
      <c r="EEW618" s="175"/>
      <c r="EEX618" s="175"/>
      <c r="EEY618" s="175"/>
      <c r="EEZ618" s="175"/>
      <c r="EFA618" s="175"/>
      <c r="EFB618" s="175"/>
      <c r="EFC618" s="175"/>
      <c r="EFD618" s="175"/>
      <c r="EFE618" s="175"/>
      <c r="EFF618" s="175"/>
      <c r="EFG618" s="175"/>
      <c r="EFH618" s="175"/>
      <c r="EFI618" s="175"/>
      <c r="EFJ618" s="175"/>
      <c r="EFK618" s="175"/>
      <c r="EFL618" s="175"/>
      <c r="EFM618" s="175"/>
      <c r="EFN618" s="175"/>
      <c r="EFO618" s="175"/>
      <c r="EFP618" s="175"/>
      <c r="EFQ618" s="175"/>
      <c r="EFR618" s="175"/>
      <c r="EFS618" s="175"/>
      <c r="EFT618" s="175"/>
      <c r="EFU618" s="175"/>
      <c r="EFV618" s="175"/>
      <c r="EFW618" s="175"/>
      <c r="EFX618" s="175"/>
      <c r="EFY618" s="175"/>
      <c r="EFZ618" s="175"/>
      <c r="EGA618" s="175"/>
      <c r="EGB618" s="175"/>
      <c r="EGC618" s="175"/>
      <c r="EGD618" s="175"/>
      <c r="EGE618" s="175"/>
      <c r="EGF618" s="175"/>
      <c r="EGG618" s="175"/>
      <c r="EGH618" s="175"/>
      <c r="EGI618" s="175"/>
      <c r="EGJ618" s="175"/>
      <c r="EGK618" s="175"/>
      <c r="EGL618" s="175"/>
      <c r="EGM618" s="175"/>
      <c r="EGN618" s="175"/>
      <c r="EGO618" s="175"/>
      <c r="EGP618" s="175"/>
      <c r="EGQ618" s="175"/>
      <c r="EGR618" s="175"/>
      <c r="EGS618" s="175"/>
      <c r="EGT618" s="175"/>
      <c r="EGU618" s="175"/>
      <c r="EGV618" s="175"/>
      <c r="EGW618" s="175"/>
      <c r="EGX618" s="175"/>
      <c r="EGY618" s="175"/>
      <c r="EGZ618" s="175"/>
      <c r="EHA618" s="175"/>
      <c r="EHB618" s="175"/>
      <c r="EHC618" s="175"/>
      <c r="EHD618" s="175"/>
      <c r="EHE618" s="175"/>
      <c r="EHF618" s="175"/>
      <c r="EHG618" s="175"/>
      <c r="EHH618" s="175"/>
      <c r="EHI618" s="175"/>
      <c r="EHJ618" s="175"/>
      <c r="EHK618" s="175"/>
      <c r="EHL618" s="175"/>
      <c r="EHM618" s="175"/>
      <c r="EHN618" s="175"/>
      <c r="EHO618" s="175"/>
      <c r="EHP618" s="175"/>
      <c r="EHQ618" s="175"/>
      <c r="EHR618" s="175"/>
      <c r="EHS618" s="175"/>
      <c r="EHT618" s="175"/>
      <c r="EHU618" s="175"/>
      <c r="EHV618" s="175"/>
      <c r="EHW618" s="175"/>
      <c r="EHX618" s="175"/>
      <c r="EHY618" s="175"/>
      <c r="EHZ618" s="175"/>
      <c r="EIA618" s="175"/>
      <c r="EIB618" s="175"/>
      <c r="EIC618" s="175"/>
      <c r="EID618" s="175"/>
      <c r="EIE618" s="175"/>
      <c r="EIF618" s="175"/>
      <c r="EIG618" s="175"/>
      <c r="EIH618" s="175"/>
      <c r="EII618" s="175"/>
      <c r="EIJ618" s="175"/>
      <c r="EIK618" s="175"/>
      <c r="EIL618" s="175"/>
      <c r="EIM618" s="175"/>
      <c r="EIN618" s="175"/>
      <c r="EIO618" s="175"/>
      <c r="EIP618" s="175"/>
      <c r="EIQ618" s="175"/>
      <c r="EIR618" s="175"/>
      <c r="EIS618" s="175"/>
      <c r="EIT618" s="175"/>
      <c r="EIU618" s="175"/>
      <c r="EIV618" s="175"/>
      <c r="EIW618" s="175"/>
      <c r="EIX618" s="175"/>
      <c r="EIY618" s="175"/>
      <c r="EIZ618" s="175"/>
      <c r="EJA618" s="175"/>
      <c r="EJB618" s="175"/>
      <c r="EJC618" s="175"/>
      <c r="EJD618" s="175"/>
      <c r="EJE618" s="175"/>
      <c r="EJF618" s="175"/>
      <c r="EJG618" s="175"/>
      <c r="EJH618" s="175"/>
      <c r="EJI618" s="175"/>
      <c r="EJJ618" s="175"/>
      <c r="EJK618" s="175"/>
      <c r="EJL618" s="175"/>
      <c r="EJM618" s="175"/>
      <c r="EJN618" s="175"/>
      <c r="EJO618" s="175"/>
      <c r="EJP618" s="175"/>
      <c r="EJQ618" s="175"/>
      <c r="EJR618" s="175"/>
      <c r="EJS618" s="175"/>
      <c r="EJT618" s="175"/>
      <c r="EJU618" s="175"/>
      <c r="EJV618" s="175"/>
      <c r="EJW618" s="175"/>
      <c r="EJX618" s="175"/>
      <c r="EJY618" s="175"/>
      <c r="EJZ618" s="175"/>
      <c r="EKA618" s="175"/>
      <c r="EKB618" s="175"/>
      <c r="EKC618" s="175"/>
      <c r="EKD618" s="175"/>
      <c r="EKE618" s="175"/>
      <c r="EKF618" s="175"/>
      <c r="EKG618" s="175"/>
      <c r="EKH618" s="175"/>
      <c r="EKI618" s="175"/>
      <c r="EKJ618" s="175"/>
      <c r="EKK618" s="175"/>
      <c r="EKL618" s="175"/>
      <c r="EKM618" s="175"/>
      <c r="EKN618" s="175"/>
      <c r="EKO618" s="175"/>
      <c r="EKP618" s="175"/>
      <c r="EKQ618" s="175"/>
      <c r="EKR618" s="175"/>
      <c r="EKS618" s="175"/>
      <c r="EKT618" s="175"/>
      <c r="EKU618" s="175"/>
      <c r="EKV618" s="175"/>
      <c r="EKW618" s="175"/>
      <c r="EKX618" s="175"/>
      <c r="EKY618" s="175"/>
      <c r="EKZ618" s="175"/>
      <c r="ELA618" s="175"/>
      <c r="ELB618" s="175"/>
      <c r="ELC618" s="175"/>
      <c r="ELD618" s="175"/>
      <c r="ELE618" s="175"/>
      <c r="ELF618" s="175"/>
      <c r="ELG618" s="175"/>
      <c r="ELH618" s="175"/>
      <c r="ELI618" s="175"/>
      <c r="ELJ618" s="175"/>
      <c r="ELK618" s="175"/>
      <c r="ELL618" s="175"/>
      <c r="ELM618" s="175"/>
      <c r="ELN618" s="175"/>
      <c r="ELO618" s="175"/>
      <c r="ELP618" s="175"/>
      <c r="ELQ618" s="175"/>
      <c r="ELR618" s="175"/>
      <c r="ELS618" s="175"/>
      <c r="ELT618" s="175"/>
      <c r="ELU618" s="175"/>
      <c r="ELV618" s="175"/>
      <c r="ELW618" s="175"/>
      <c r="ELX618" s="175"/>
      <c r="ELY618" s="175"/>
      <c r="ELZ618" s="175"/>
      <c r="EMA618" s="175"/>
      <c r="EMB618" s="175"/>
      <c r="EMC618" s="175"/>
      <c r="EMD618" s="175"/>
      <c r="EME618" s="175"/>
      <c r="EMF618" s="175"/>
      <c r="EMG618" s="175"/>
      <c r="EMH618" s="175"/>
      <c r="EMI618" s="175"/>
      <c r="EMJ618" s="175"/>
      <c r="EMK618" s="175"/>
      <c r="EML618" s="175"/>
      <c r="EMM618" s="175"/>
      <c r="EMN618" s="175"/>
      <c r="EMO618" s="175"/>
      <c r="EMP618" s="175"/>
      <c r="EMQ618" s="175"/>
      <c r="EMR618" s="175"/>
      <c r="EMS618" s="175"/>
      <c r="EMT618" s="175"/>
      <c r="EMU618" s="175"/>
      <c r="EMV618" s="175"/>
      <c r="EMW618" s="175"/>
      <c r="EMX618" s="175"/>
      <c r="EMY618" s="175"/>
      <c r="EMZ618" s="175"/>
      <c r="ENA618" s="175"/>
      <c r="ENB618" s="175"/>
      <c r="ENC618" s="175"/>
      <c r="END618" s="175"/>
      <c r="ENE618" s="175"/>
      <c r="ENF618" s="175"/>
      <c r="ENG618" s="175"/>
      <c r="ENH618" s="175"/>
      <c r="ENI618" s="175"/>
      <c r="ENJ618" s="175"/>
      <c r="ENK618" s="175"/>
      <c r="ENL618" s="175"/>
      <c r="ENM618" s="175"/>
      <c r="ENN618" s="175"/>
      <c r="ENO618" s="175"/>
      <c r="ENP618" s="175"/>
      <c r="ENQ618" s="175"/>
      <c r="ENR618" s="175"/>
      <c r="ENS618" s="175"/>
      <c r="ENT618" s="175"/>
      <c r="ENU618" s="175"/>
      <c r="ENV618" s="175"/>
      <c r="ENW618" s="175"/>
      <c r="ENX618" s="175"/>
      <c r="ENY618" s="175"/>
      <c r="ENZ618" s="175"/>
      <c r="EOA618" s="175"/>
      <c r="EOB618" s="175"/>
      <c r="EOC618" s="175"/>
      <c r="EOD618" s="175"/>
      <c r="EOE618" s="175"/>
      <c r="EOF618" s="175"/>
      <c r="EOG618" s="175"/>
      <c r="EOH618" s="175"/>
      <c r="EOI618" s="175"/>
      <c r="EOJ618" s="175"/>
      <c r="EOK618" s="175"/>
      <c r="EOL618" s="175"/>
      <c r="EOM618" s="175"/>
      <c r="EON618" s="175"/>
      <c r="EOO618" s="175"/>
      <c r="EOP618" s="175"/>
      <c r="EOQ618" s="175"/>
      <c r="EOR618" s="175"/>
      <c r="EOS618" s="175"/>
      <c r="EOT618" s="175"/>
      <c r="EOU618" s="175"/>
      <c r="EOV618" s="175"/>
      <c r="EOW618" s="175"/>
      <c r="EOX618" s="175"/>
      <c r="EOY618" s="175"/>
      <c r="EOZ618" s="175"/>
      <c r="EPA618" s="175"/>
      <c r="EPB618" s="175"/>
      <c r="EPC618" s="175"/>
      <c r="EPD618" s="175"/>
      <c r="EPE618" s="175"/>
      <c r="EPF618" s="175"/>
      <c r="EPG618" s="175"/>
      <c r="EPH618" s="175"/>
      <c r="EPI618" s="175"/>
      <c r="EPJ618" s="175"/>
      <c r="EPK618" s="175"/>
      <c r="EPL618" s="175"/>
      <c r="EPM618" s="175"/>
      <c r="EPN618" s="175"/>
      <c r="EPO618" s="175"/>
      <c r="EPP618" s="175"/>
      <c r="EPQ618" s="175"/>
      <c r="EPR618" s="175"/>
      <c r="EPS618" s="175"/>
      <c r="EPT618" s="175"/>
      <c r="EPU618" s="175"/>
      <c r="EPV618" s="175"/>
      <c r="EPW618" s="175"/>
      <c r="EPX618" s="175"/>
      <c r="EPY618" s="175"/>
      <c r="EPZ618" s="175"/>
      <c r="EQA618" s="175"/>
      <c r="EQB618" s="175"/>
      <c r="EQC618" s="175"/>
      <c r="EQD618" s="175"/>
      <c r="EQE618" s="175"/>
      <c r="EQF618" s="175"/>
      <c r="EQG618" s="175"/>
      <c r="EQH618" s="175"/>
      <c r="EQI618" s="175"/>
      <c r="EQJ618" s="175"/>
      <c r="EQK618" s="175"/>
      <c r="EQL618" s="175"/>
      <c r="EQM618" s="175"/>
      <c r="EQN618" s="175"/>
      <c r="EQO618" s="175"/>
      <c r="EQP618" s="175"/>
      <c r="EQQ618" s="175"/>
      <c r="EQR618" s="175"/>
      <c r="EQS618" s="175"/>
      <c r="EQT618" s="175"/>
      <c r="EQU618" s="175"/>
      <c r="EQV618" s="175"/>
      <c r="EQW618" s="175"/>
      <c r="EQX618" s="175"/>
      <c r="EQY618" s="175"/>
      <c r="EQZ618" s="175"/>
      <c r="ERA618" s="175"/>
      <c r="ERB618" s="175"/>
      <c r="ERC618" s="175"/>
      <c r="ERD618" s="175"/>
      <c r="ERE618" s="175"/>
      <c r="ERF618" s="175"/>
      <c r="ERG618" s="175"/>
      <c r="ERH618" s="175"/>
      <c r="ERI618" s="175"/>
      <c r="ERJ618" s="175"/>
      <c r="ERK618" s="175"/>
      <c r="ERL618" s="175"/>
      <c r="ERM618" s="175"/>
      <c r="ERN618" s="175"/>
      <c r="ERO618" s="175"/>
      <c r="ERP618" s="175"/>
      <c r="ERQ618" s="175"/>
      <c r="ERR618" s="175"/>
      <c r="ERS618" s="175"/>
      <c r="ERT618" s="175"/>
      <c r="ERU618" s="175"/>
      <c r="ERV618" s="175"/>
      <c r="ERW618" s="175"/>
      <c r="ERX618" s="175"/>
      <c r="ERY618" s="175"/>
      <c r="ERZ618" s="175"/>
      <c r="ESA618" s="175"/>
      <c r="ESB618" s="175"/>
      <c r="ESC618" s="175"/>
      <c r="ESD618" s="175"/>
      <c r="ESE618" s="175"/>
      <c r="ESF618" s="175"/>
      <c r="ESG618" s="175"/>
      <c r="ESH618" s="175"/>
      <c r="ESI618" s="175"/>
      <c r="ESJ618" s="175"/>
      <c r="ESK618" s="175"/>
      <c r="ESL618" s="175"/>
      <c r="ESM618" s="175"/>
      <c r="ESN618" s="175"/>
      <c r="ESO618" s="175"/>
      <c r="ESP618" s="175"/>
      <c r="ESQ618" s="175"/>
      <c r="ESR618" s="175"/>
      <c r="ESS618" s="175"/>
      <c r="EST618" s="175"/>
      <c r="ESU618" s="175"/>
      <c r="ESV618" s="175"/>
      <c r="ESW618" s="175"/>
      <c r="ESX618" s="175"/>
      <c r="ESY618" s="175"/>
      <c r="ESZ618" s="175"/>
      <c r="ETA618" s="175"/>
      <c r="ETB618" s="175"/>
      <c r="ETC618" s="175"/>
      <c r="ETD618" s="175"/>
      <c r="ETE618" s="175"/>
      <c r="ETF618" s="175"/>
      <c r="ETG618" s="175"/>
      <c r="ETH618" s="175"/>
      <c r="ETI618" s="175"/>
      <c r="ETJ618" s="175"/>
      <c r="ETK618" s="175"/>
      <c r="ETL618" s="175"/>
      <c r="ETM618" s="175"/>
      <c r="ETN618" s="175"/>
      <c r="ETO618" s="175"/>
      <c r="ETP618" s="175"/>
      <c r="ETQ618" s="175"/>
      <c r="ETR618" s="175"/>
      <c r="ETS618" s="175"/>
      <c r="ETT618" s="175"/>
      <c r="ETU618" s="175"/>
      <c r="ETV618" s="175"/>
      <c r="ETW618" s="175"/>
      <c r="ETX618" s="175"/>
      <c r="ETY618" s="175"/>
      <c r="ETZ618" s="175"/>
      <c r="EUA618" s="175"/>
      <c r="EUB618" s="175"/>
      <c r="EUC618" s="175"/>
      <c r="EUD618" s="175"/>
      <c r="EUE618" s="175"/>
      <c r="EUF618" s="175"/>
      <c r="EUG618" s="175"/>
      <c r="EUH618" s="175"/>
      <c r="EUI618" s="175"/>
      <c r="EUJ618" s="175"/>
      <c r="EUK618" s="175"/>
      <c r="EUL618" s="175"/>
      <c r="EUM618" s="175"/>
      <c r="EUN618" s="175"/>
      <c r="EUO618" s="175"/>
      <c r="EUP618" s="175"/>
      <c r="EUQ618" s="175"/>
      <c r="EUR618" s="175"/>
      <c r="EUS618" s="175"/>
      <c r="EUT618" s="175"/>
      <c r="EUU618" s="175"/>
      <c r="EUV618" s="175"/>
      <c r="EUW618" s="175"/>
      <c r="EUX618" s="175"/>
      <c r="EUY618" s="175"/>
      <c r="EUZ618" s="175"/>
      <c r="EVA618" s="175"/>
      <c r="EVB618" s="175"/>
      <c r="EVC618" s="175"/>
      <c r="EVD618" s="175"/>
      <c r="EVE618" s="175"/>
      <c r="EVF618" s="175"/>
      <c r="EVG618" s="175"/>
      <c r="EVH618" s="175"/>
      <c r="EVI618" s="175"/>
      <c r="EVJ618" s="175"/>
      <c r="EVK618" s="175"/>
      <c r="EVL618" s="175"/>
      <c r="EVM618" s="175"/>
      <c r="EVN618" s="175"/>
      <c r="EVO618" s="175"/>
      <c r="EVP618" s="175"/>
      <c r="EVQ618" s="175"/>
      <c r="EVR618" s="175"/>
      <c r="EVS618" s="175"/>
      <c r="EVT618" s="175"/>
      <c r="EVU618" s="175"/>
      <c r="EVV618" s="175"/>
      <c r="EVW618" s="175"/>
      <c r="EVX618" s="175"/>
      <c r="EVY618" s="175"/>
      <c r="EVZ618" s="175"/>
      <c r="EWA618" s="175"/>
      <c r="EWB618" s="175"/>
      <c r="EWC618" s="175"/>
      <c r="EWD618" s="175"/>
      <c r="EWE618" s="175"/>
      <c r="EWF618" s="175"/>
      <c r="EWG618" s="175"/>
      <c r="EWH618" s="175"/>
      <c r="EWI618" s="175"/>
      <c r="EWJ618" s="175"/>
      <c r="EWK618" s="175"/>
      <c r="EWL618" s="175"/>
      <c r="EWM618" s="175"/>
      <c r="EWN618" s="175"/>
      <c r="EWO618" s="175"/>
      <c r="EWP618" s="175"/>
      <c r="EWQ618" s="175"/>
      <c r="EWR618" s="175"/>
      <c r="EWS618" s="175"/>
      <c r="EWT618" s="175"/>
      <c r="EWU618" s="175"/>
      <c r="EWV618" s="175"/>
      <c r="EWW618" s="175"/>
      <c r="EWX618" s="175"/>
      <c r="EWY618" s="175"/>
      <c r="EWZ618" s="175"/>
      <c r="EXA618" s="175"/>
      <c r="EXB618" s="175"/>
      <c r="EXC618" s="175"/>
      <c r="EXD618" s="175"/>
      <c r="EXE618" s="175"/>
      <c r="EXF618" s="175"/>
      <c r="EXG618" s="175"/>
      <c r="EXH618" s="175"/>
      <c r="EXI618" s="175"/>
      <c r="EXJ618" s="175"/>
      <c r="EXK618" s="175"/>
      <c r="EXL618" s="175"/>
      <c r="EXM618" s="175"/>
      <c r="EXN618" s="175"/>
      <c r="EXO618" s="175"/>
      <c r="EXP618" s="175"/>
      <c r="EXQ618" s="175"/>
      <c r="EXR618" s="175"/>
      <c r="EXS618" s="175"/>
      <c r="EXT618" s="175"/>
      <c r="EXU618" s="175"/>
      <c r="EXV618" s="175"/>
      <c r="EXW618" s="175"/>
      <c r="EXX618" s="175"/>
      <c r="EXY618" s="175"/>
      <c r="EXZ618" s="175"/>
      <c r="EYA618" s="175"/>
      <c r="EYB618" s="175"/>
      <c r="EYC618" s="175"/>
      <c r="EYD618" s="175"/>
      <c r="EYE618" s="175"/>
      <c r="EYF618" s="175"/>
      <c r="EYG618" s="175"/>
      <c r="EYH618" s="175"/>
      <c r="EYI618" s="175"/>
      <c r="EYJ618" s="175"/>
      <c r="EYK618" s="175"/>
      <c r="EYL618" s="175"/>
      <c r="EYM618" s="175"/>
      <c r="EYN618" s="175"/>
      <c r="EYO618" s="175"/>
      <c r="EYP618" s="175"/>
      <c r="EYQ618" s="175"/>
      <c r="EYR618" s="175"/>
      <c r="EYS618" s="175"/>
      <c r="EYT618" s="175"/>
      <c r="EYU618" s="175"/>
      <c r="EYV618" s="175"/>
      <c r="EYW618" s="175"/>
      <c r="EYX618" s="175"/>
      <c r="EYY618" s="175"/>
      <c r="EYZ618" s="175"/>
      <c r="EZA618" s="175"/>
      <c r="EZB618" s="175"/>
      <c r="EZC618" s="175"/>
      <c r="EZD618" s="175"/>
      <c r="EZE618" s="175"/>
      <c r="EZF618" s="175"/>
      <c r="EZG618" s="175"/>
      <c r="EZH618" s="175"/>
      <c r="EZI618" s="175"/>
      <c r="EZJ618" s="175"/>
      <c r="EZK618" s="175"/>
      <c r="EZL618" s="175"/>
      <c r="EZM618" s="175"/>
      <c r="EZN618" s="175"/>
      <c r="EZO618" s="175"/>
      <c r="EZP618" s="175"/>
      <c r="EZQ618" s="175"/>
      <c r="EZR618" s="175"/>
      <c r="EZS618" s="175"/>
      <c r="EZT618" s="175"/>
      <c r="EZU618" s="175"/>
      <c r="EZV618" s="175"/>
      <c r="EZW618" s="175"/>
      <c r="EZX618" s="175"/>
      <c r="EZY618" s="175"/>
      <c r="EZZ618" s="175"/>
      <c r="FAA618" s="175"/>
      <c r="FAB618" s="175"/>
      <c r="FAC618" s="175"/>
      <c r="FAD618" s="175"/>
      <c r="FAE618" s="175"/>
      <c r="FAF618" s="175"/>
      <c r="FAG618" s="175"/>
      <c r="FAH618" s="175"/>
      <c r="FAI618" s="175"/>
      <c r="FAJ618" s="175"/>
      <c r="FAK618" s="175"/>
      <c r="FAL618" s="175"/>
      <c r="FAM618" s="175"/>
      <c r="FAN618" s="175"/>
      <c r="FAO618" s="175"/>
      <c r="FAP618" s="175"/>
      <c r="FAQ618" s="175"/>
      <c r="FAR618" s="175"/>
      <c r="FAS618" s="175"/>
      <c r="FAT618" s="175"/>
      <c r="FAU618" s="175"/>
      <c r="FAV618" s="175"/>
      <c r="FAW618" s="175"/>
      <c r="FAX618" s="175"/>
      <c r="FAY618" s="175"/>
      <c r="FAZ618" s="175"/>
      <c r="FBA618" s="175"/>
      <c r="FBB618" s="175"/>
      <c r="FBC618" s="175"/>
      <c r="FBD618" s="175"/>
      <c r="FBE618" s="175"/>
      <c r="FBF618" s="175"/>
      <c r="FBG618" s="175"/>
      <c r="FBH618" s="175"/>
      <c r="FBI618" s="175"/>
      <c r="FBJ618" s="175"/>
      <c r="FBK618" s="175"/>
      <c r="FBL618" s="175"/>
      <c r="FBM618" s="175"/>
      <c r="FBN618" s="175"/>
      <c r="FBO618" s="175"/>
      <c r="FBP618" s="175"/>
      <c r="FBQ618" s="175"/>
      <c r="FBR618" s="175"/>
      <c r="FBS618" s="175"/>
      <c r="FBT618" s="175"/>
      <c r="FBU618" s="175"/>
      <c r="FBV618" s="175"/>
      <c r="FBW618" s="175"/>
      <c r="FBX618" s="175"/>
      <c r="FBY618" s="175"/>
      <c r="FBZ618" s="175"/>
      <c r="FCA618" s="175"/>
      <c r="FCB618" s="175"/>
      <c r="FCC618" s="175"/>
      <c r="FCD618" s="175"/>
      <c r="FCE618" s="175"/>
      <c r="FCF618" s="175"/>
      <c r="FCG618" s="175"/>
      <c r="FCH618" s="175"/>
      <c r="FCI618" s="175"/>
      <c r="FCJ618" s="175"/>
      <c r="FCK618" s="175"/>
      <c r="FCL618" s="175"/>
      <c r="FCM618" s="175"/>
      <c r="FCN618" s="175"/>
      <c r="FCO618" s="175"/>
      <c r="FCP618" s="175"/>
      <c r="FCQ618" s="175"/>
      <c r="FCR618" s="175"/>
      <c r="FCS618" s="175"/>
      <c r="FCT618" s="175"/>
      <c r="FCU618" s="175"/>
      <c r="FCV618" s="175"/>
      <c r="FCW618" s="175"/>
      <c r="FCX618" s="175"/>
      <c r="FCY618" s="175"/>
      <c r="FCZ618" s="175"/>
      <c r="FDA618" s="175"/>
      <c r="FDB618" s="175"/>
      <c r="FDC618" s="175"/>
      <c r="FDD618" s="175"/>
      <c r="FDE618" s="175"/>
      <c r="FDF618" s="175"/>
      <c r="FDG618" s="175"/>
      <c r="FDH618" s="175"/>
      <c r="FDI618" s="175"/>
      <c r="FDJ618" s="175"/>
      <c r="FDK618" s="175"/>
      <c r="FDL618" s="175"/>
      <c r="FDM618" s="175"/>
      <c r="FDN618" s="175"/>
      <c r="FDO618" s="175"/>
      <c r="FDP618" s="175"/>
      <c r="FDQ618" s="175"/>
      <c r="FDR618" s="175"/>
      <c r="FDS618" s="175"/>
      <c r="FDT618" s="175"/>
      <c r="FDU618" s="175"/>
      <c r="FDV618" s="175"/>
      <c r="FDW618" s="175"/>
      <c r="FDX618" s="175"/>
      <c r="FDY618" s="175"/>
      <c r="FDZ618" s="175"/>
      <c r="FEA618" s="175"/>
      <c r="FEB618" s="175"/>
      <c r="FEC618" s="175"/>
      <c r="FED618" s="175"/>
      <c r="FEE618" s="175"/>
      <c r="FEF618" s="175"/>
      <c r="FEG618" s="175"/>
      <c r="FEH618" s="175"/>
      <c r="FEI618" s="175"/>
      <c r="FEJ618" s="175"/>
      <c r="FEK618" s="175"/>
      <c r="FEL618" s="175"/>
      <c r="FEM618" s="175"/>
      <c r="FEN618" s="175"/>
      <c r="FEO618" s="175"/>
      <c r="FEP618" s="175"/>
      <c r="FEQ618" s="175"/>
      <c r="FER618" s="175"/>
      <c r="FES618" s="175"/>
      <c r="FET618" s="175"/>
      <c r="FEU618" s="175"/>
      <c r="FEV618" s="175"/>
      <c r="FEW618" s="175"/>
      <c r="FEX618" s="175"/>
      <c r="FEY618" s="175"/>
      <c r="FEZ618" s="175"/>
      <c r="FFA618" s="175"/>
      <c r="FFB618" s="175"/>
      <c r="FFC618" s="175"/>
      <c r="FFD618" s="175"/>
      <c r="FFE618" s="175"/>
      <c r="FFF618" s="175"/>
      <c r="FFG618" s="175"/>
      <c r="FFH618" s="175"/>
      <c r="FFI618" s="175"/>
      <c r="FFJ618" s="175"/>
      <c r="FFK618" s="175"/>
      <c r="FFL618" s="175"/>
      <c r="FFM618" s="175"/>
      <c r="FFN618" s="175"/>
      <c r="FFO618" s="175"/>
      <c r="FFP618" s="175"/>
      <c r="FFQ618" s="175"/>
      <c r="FFR618" s="175"/>
      <c r="FFS618" s="175"/>
      <c r="FFT618" s="175"/>
      <c r="FFU618" s="175"/>
      <c r="FFV618" s="175"/>
      <c r="FFW618" s="175"/>
      <c r="FFX618" s="175"/>
      <c r="FFY618" s="175"/>
      <c r="FFZ618" s="175"/>
      <c r="FGA618" s="175"/>
      <c r="FGB618" s="175"/>
      <c r="FGC618" s="175"/>
      <c r="FGD618" s="175"/>
      <c r="FGE618" s="175"/>
      <c r="FGF618" s="175"/>
      <c r="FGG618" s="175"/>
      <c r="FGH618" s="175"/>
      <c r="FGI618" s="175"/>
      <c r="FGJ618" s="175"/>
      <c r="FGK618" s="175"/>
      <c r="FGL618" s="175"/>
      <c r="FGM618" s="175"/>
      <c r="FGN618" s="175"/>
      <c r="FGO618" s="175"/>
      <c r="FGP618" s="175"/>
      <c r="FGQ618" s="175"/>
      <c r="FGR618" s="175"/>
      <c r="FGS618" s="175"/>
      <c r="FGT618" s="175"/>
      <c r="FGU618" s="175"/>
      <c r="FGV618" s="175"/>
      <c r="FGW618" s="175"/>
      <c r="FGX618" s="175"/>
      <c r="FGY618" s="175"/>
      <c r="FGZ618" s="175"/>
      <c r="FHA618" s="175"/>
      <c r="FHB618" s="175"/>
      <c r="FHC618" s="175"/>
      <c r="FHD618" s="175"/>
      <c r="FHE618" s="175"/>
      <c r="FHF618" s="175"/>
      <c r="FHG618" s="175"/>
      <c r="FHH618" s="175"/>
      <c r="FHI618" s="175"/>
      <c r="FHJ618" s="175"/>
      <c r="FHK618" s="175"/>
      <c r="FHL618" s="175"/>
      <c r="FHM618" s="175"/>
      <c r="FHN618" s="175"/>
      <c r="FHO618" s="175"/>
      <c r="FHP618" s="175"/>
      <c r="FHQ618" s="175"/>
      <c r="FHR618" s="175"/>
      <c r="FHS618" s="175"/>
      <c r="FHT618" s="175"/>
      <c r="FHU618" s="175"/>
      <c r="FHV618" s="175"/>
      <c r="FHW618" s="175"/>
      <c r="FHX618" s="175"/>
      <c r="FHY618" s="175"/>
      <c r="FHZ618" s="175"/>
      <c r="FIA618" s="175"/>
      <c r="FIB618" s="175"/>
      <c r="FIC618" s="175"/>
      <c r="FID618" s="175"/>
      <c r="FIE618" s="175"/>
      <c r="FIF618" s="175"/>
      <c r="FIG618" s="175"/>
      <c r="FIH618" s="175"/>
      <c r="FII618" s="175"/>
      <c r="FIJ618" s="175"/>
      <c r="FIK618" s="175"/>
      <c r="FIL618" s="175"/>
      <c r="FIM618" s="175"/>
      <c r="FIN618" s="175"/>
      <c r="FIO618" s="175"/>
      <c r="FIP618" s="175"/>
      <c r="FIQ618" s="175"/>
      <c r="FIR618" s="175"/>
      <c r="FIS618" s="175"/>
      <c r="FIT618" s="175"/>
      <c r="FIU618" s="175"/>
      <c r="FIV618" s="175"/>
      <c r="FIW618" s="175"/>
      <c r="FIX618" s="175"/>
      <c r="FIY618" s="175"/>
      <c r="FIZ618" s="175"/>
      <c r="FJA618" s="175"/>
      <c r="FJB618" s="175"/>
      <c r="FJC618" s="175"/>
      <c r="FJD618" s="175"/>
      <c r="FJE618" s="175"/>
      <c r="FJF618" s="175"/>
      <c r="FJG618" s="175"/>
      <c r="FJH618" s="175"/>
      <c r="FJI618" s="175"/>
      <c r="FJJ618" s="175"/>
      <c r="FJK618" s="175"/>
      <c r="FJL618" s="175"/>
      <c r="FJM618" s="175"/>
      <c r="FJN618" s="175"/>
      <c r="FJO618" s="175"/>
      <c r="FJP618" s="175"/>
      <c r="FJQ618" s="175"/>
      <c r="FJR618" s="175"/>
      <c r="FJS618" s="175"/>
      <c r="FJT618" s="175"/>
      <c r="FJU618" s="175"/>
      <c r="FJV618" s="175"/>
      <c r="FJW618" s="175"/>
      <c r="FJX618" s="175"/>
      <c r="FJY618" s="175"/>
      <c r="FJZ618" s="175"/>
      <c r="FKA618" s="175"/>
      <c r="FKB618" s="175"/>
      <c r="FKC618" s="175"/>
      <c r="FKD618" s="175"/>
      <c r="FKE618" s="175"/>
      <c r="FKF618" s="175"/>
      <c r="FKG618" s="175"/>
      <c r="FKH618" s="175"/>
      <c r="FKI618" s="175"/>
      <c r="FKJ618" s="175"/>
      <c r="FKK618" s="175"/>
      <c r="FKL618" s="175"/>
      <c r="FKM618" s="175"/>
      <c r="FKN618" s="175"/>
      <c r="FKO618" s="175"/>
      <c r="FKP618" s="175"/>
      <c r="FKQ618" s="175"/>
      <c r="FKR618" s="175"/>
      <c r="FKS618" s="175"/>
      <c r="FKT618" s="175"/>
      <c r="FKU618" s="175"/>
      <c r="FKV618" s="175"/>
      <c r="FKW618" s="175"/>
      <c r="FKX618" s="175"/>
      <c r="FKY618" s="175"/>
      <c r="FKZ618" s="175"/>
      <c r="FLA618" s="175"/>
      <c r="FLB618" s="175"/>
      <c r="FLC618" s="175"/>
      <c r="FLD618" s="175"/>
      <c r="FLE618" s="175"/>
      <c r="FLF618" s="175"/>
      <c r="FLG618" s="175"/>
      <c r="FLH618" s="175"/>
      <c r="FLI618" s="175"/>
      <c r="FLJ618" s="175"/>
      <c r="FLK618" s="175"/>
      <c r="FLL618" s="175"/>
      <c r="FLM618" s="175"/>
      <c r="FLN618" s="175"/>
      <c r="FLO618" s="175"/>
      <c r="FLP618" s="175"/>
      <c r="FLQ618" s="175"/>
      <c r="FLR618" s="175"/>
      <c r="FLS618" s="175"/>
      <c r="FLT618" s="175"/>
      <c r="FLU618" s="175"/>
      <c r="FLV618" s="175"/>
      <c r="FLW618" s="175"/>
      <c r="FLX618" s="175"/>
      <c r="FLY618" s="175"/>
      <c r="FLZ618" s="175"/>
      <c r="FMA618" s="175"/>
      <c r="FMB618" s="175"/>
      <c r="FMC618" s="175"/>
      <c r="FMD618" s="175"/>
      <c r="FME618" s="175"/>
      <c r="FMF618" s="175"/>
      <c r="FMG618" s="175"/>
      <c r="FMH618" s="175"/>
      <c r="FMI618" s="175"/>
      <c r="FMJ618" s="175"/>
      <c r="FMK618" s="175"/>
      <c r="FML618" s="175"/>
      <c r="FMM618" s="175"/>
      <c r="FMN618" s="175"/>
      <c r="FMO618" s="175"/>
      <c r="FMP618" s="175"/>
      <c r="FMQ618" s="175"/>
      <c r="FMR618" s="175"/>
      <c r="FMS618" s="175"/>
      <c r="FMT618" s="175"/>
      <c r="FMU618" s="175"/>
      <c r="FMV618" s="175"/>
      <c r="FMW618" s="175"/>
      <c r="FMX618" s="175"/>
      <c r="FMY618" s="175"/>
      <c r="FMZ618" s="175"/>
      <c r="FNA618" s="175"/>
      <c r="FNB618" s="175"/>
      <c r="FNC618" s="175"/>
      <c r="FND618" s="175"/>
      <c r="FNE618" s="175"/>
      <c r="FNF618" s="175"/>
      <c r="FNG618" s="175"/>
      <c r="FNH618" s="175"/>
      <c r="FNI618" s="175"/>
      <c r="FNJ618" s="175"/>
      <c r="FNK618" s="175"/>
      <c r="FNL618" s="175"/>
      <c r="FNM618" s="175"/>
      <c r="FNN618" s="175"/>
      <c r="FNO618" s="175"/>
      <c r="FNP618" s="175"/>
      <c r="FNQ618" s="175"/>
      <c r="FNR618" s="175"/>
      <c r="FNS618" s="175"/>
      <c r="FNT618" s="175"/>
      <c r="FNU618" s="175"/>
      <c r="FNV618" s="175"/>
      <c r="FNW618" s="175"/>
      <c r="FNX618" s="175"/>
      <c r="FNY618" s="175"/>
      <c r="FNZ618" s="175"/>
      <c r="FOA618" s="175"/>
      <c r="FOB618" s="175"/>
      <c r="FOC618" s="175"/>
      <c r="FOD618" s="175"/>
      <c r="FOE618" s="175"/>
      <c r="FOF618" s="175"/>
      <c r="FOG618" s="175"/>
      <c r="FOH618" s="175"/>
      <c r="FOI618" s="175"/>
      <c r="FOJ618" s="175"/>
      <c r="FOK618" s="175"/>
      <c r="FOL618" s="175"/>
      <c r="FOM618" s="175"/>
      <c r="FON618" s="175"/>
      <c r="FOO618" s="175"/>
      <c r="FOP618" s="175"/>
      <c r="FOQ618" s="175"/>
      <c r="FOR618" s="175"/>
      <c r="FOS618" s="175"/>
      <c r="FOT618" s="175"/>
      <c r="FOU618" s="175"/>
      <c r="FOV618" s="175"/>
      <c r="FOW618" s="175"/>
      <c r="FOX618" s="175"/>
      <c r="FOY618" s="175"/>
      <c r="FOZ618" s="175"/>
      <c r="FPA618" s="175"/>
      <c r="FPB618" s="175"/>
      <c r="FPC618" s="175"/>
      <c r="FPD618" s="175"/>
      <c r="FPE618" s="175"/>
      <c r="FPF618" s="175"/>
      <c r="FPG618" s="175"/>
      <c r="FPH618" s="175"/>
      <c r="FPI618" s="175"/>
      <c r="FPJ618" s="175"/>
      <c r="FPK618" s="175"/>
      <c r="FPL618" s="175"/>
      <c r="FPM618" s="175"/>
      <c r="FPN618" s="175"/>
      <c r="FPO618" s="175"/>
      <c r="FPP618" s="175"/>
      <c r="FPQ618" s="175"/>
      <c r="FPR618" s="175"/>
      <c r="FPS618" s="175"/>
      <c r="FPT618" s="175"/>
      <c r="FPU618" s="175"/>
      <c r="FPV618" s="175"/>
      <c r="FPW618" s="175"/>
      <c r="FPX618" s="175"/>
      <c r="FPY618" s="175"/>
      <c r="FPZ618" s="175"/>
      <c r="FQA618" s="175"/>
      <c r="FQB618" s="175"/>
      <c r="FQC618" s="175"/>
      <c r="FQD618" s="175"/>
      <c r="FQE618" s="175"/>
      <c r="FQF618" s="175"/>
      <c r="FQG618" s="175"/>
      <c r="FQH618" s="175"/>
      <c r="FQI618" s="175"/>
      <c r="FQJ618" s="175"/>
      <c r="FQK618" s="175"/>
      <c r="FQL618" s="175"/>
      <c r="FQM618" s="175"/>
      <c r="FQN618" s="175"/>
      <c r="FQO618" s="175"/>
      <c r="FQP618" s="175"/>
      <c r="FQQ618" s="175"/>
      <c r="FQR618" s="175"/>
      <c r="FQS618" s="175"/>
      <c r="FQT618" s="175"/>
      <c r="FQU618" s="175"/>
      <c r="FQV618" s="175"/>
      <c r="FQW618" s="175"/>
      <c r="FQX618" s="175"/>
      <c r="FQY618" s="175"/>
      <c r="FQZ618" s="175"/>
      <c r="FRA618" s="175"/>
      <c r="FRB618" s="175"/>
      <c r="FRC618" s="175"/>
      <c r="FRD618" s="175"/>
      <c r="FRE618" s="175"/>
      <c r="FRF618" s="175"/>
      <c r="FRG618" s="175"/>
      <c r="FRH618" s="175"/>
      <c r="FRI618" s="175"/>
      <c r="FRJ618" s="175"/>
      <c r="FRK618" s="175"/>
      <c r="FRL618" s="175"/>
      <c r="FRM618" s="175"/>
      <c r="FRN618" s="175"/>
      <c r="FRO618" s="175"/>
      <c r="FRP618" s="175"/>
      <c r="FRQ618" s="175"/>
      <c r="FRR618" s="175"/>
      <c r="FRS618" s="175"/>
      <c r="FRT618" s="175"/>
      <c r="FRU618" s="175"/>
      <c r="FRV618" s="175"/>
      <c r="FRW618" s="175"/>
      <c r="FRX618" s="175"/>
      <c r="FRY618" s="175"/>
      <c r="FRZ618" s="175"/>
      <c r="FSA618" s="175"/>
      <c r="FSB618" s="175"/>
      <c r="FSC618" s="175"/>
      <c r="FSD618" s="175"/>
      <c r="FSE618" s="175"/>
      <c r="FSF618" s="175"/>
      <c r="FSG618" s="175"/>
      <c r="FSH618" s="175"/>
      <c r="FSI618" s="175"/>
      <c r="FSJ618" s="175"/>
      <c r="FSK618" s="175"/>
      <c r="FSL618" s="175"/>
      <c r="FSM618" s="175"/>
      <c r="FSN618" s="175"/>
      <c r="FSO618" s="175"/>
      <c r="FSP618" s="175"/>
      <c r="FSQ618" s="175"/>
      <c r="FSR618" s="175"/>
      <c r="FSS618" s="175"/>
      <c r="FST618" s="175"/>
      <c r="FSU618" s="175"/>
      <c r="FSV618" s="175"/>
      <c r="FSW618" s="175"/>
      <c r="FSX618" s="175"/>
      <c r="FSY618" s="175"/>
      <c r="FSZ618" s="175"/>
      <c r="FTA618" s="175"/>
      <c r="FTB618" s="175"/>
      <c r="FTC618" s="175"/>
      <c r="FTD618" s="175"/>
      <c r="FTE618" s="175"/>
      <c r="FTF618" s="175"/>
      <c r="FTG618" s="175"/>
      <c r="FTH618" s="175"/>
      <c r="FTI618" s="175"/>
      <c r="FTJ618" s="175"/>
      <c r="FTK618" s="175"/>
      <c r="FTL618" s="175"/>
      <c r="FTM618" s="175"/>
      <c r="FTN618" s="175"/>
      <c r="FTO618" s="175"/>
      <c r="FTP618" s="175"/>
      <c r="FTQ618" s="175"/>
      <c r="FTR618" s="175"/>
      <c r="FTS618" s="175"/>
      <c r="FTT618" s="175"/>
      <c r="FTU618" s="175"/>
      <c r="FTV618" s="175"/>
      <c r="FTW618" s="175"/>
      <c r="FTX618" s="175"/>
      <c r="FTY618" s="175"/>
      <c r="FTZ618" s="175"/>
      <c r="FUA618" s="175"/>
      <c r="FUB618" s="175"/>
      <c r="FUC618" s="175"/>
      <c r="FUD618" s="175"/>
      <c r="FUE618" s="175"/>
      <c r="FUF618" s="175"/>
      <c r="FUG618" s="175"/>
      <c r="FUH618" s="175"/>
      <c r="FUI618" s="175"/>
      <c r="FUJ618" s="175"/>
      <c r="FUK618" s="175"/>
      <c r="FUL618" s="175"/>
      <c r="FUM618" s="175"/>
      <c r="FUN618" s="175"/>
      <c r="FUO618" s="175"/>
      <c r="FUP618" s="175"/>
      <c r="FUQ618" s="175"/>
      <c r="FUR618" s="175"/>
      <c r="FUS618" s="175"/>
      <c r="FUT618" s="175"/>
      <c r="FUU618" s="175"/>
      <c r="FUV618" s="175"/>
      <c r="FUW618" s="175"/>
      <c r="FUX618" s="175"/>
      <c r="FUY618" s="175"/>
      <c r="FUZ618" s="175"/>
      <c r="FVA618" s="175"/>
      <c r="FVB618" s="175"/>
      <c r="FVC618" s="175"/>
      <c r="FVD618" s="175"/>
      <c r="FVE618" s="175"/>
      <c r="FVF618" s="175"/>
      <c r="FVG618" s="175"/>
      <c r="FVH618" s="175"/>
      <c r="FVI618" s="175"/>
      <c r="FVJ618" s="175"/>
      <c r="FVK618" s="175"/>
      <c r="FVL618" s="175"/>
      <c r="FVM618" s="175"/>
      <c r="FVN618" s="175"/>
      <c r="FVO618" s="175"/>
      <c r="FVP618" s="175"/>
      <c r="FVQ618" s="175"/>
      <c r="FVR618" s="175"/>
      <c r="FVS618" s="175"/>
      <c r="FVT618" s="175"/>
      <c r="FVU618" s="175"/>
      <c r="FVV618" s="175"/>
      <c r="FVW618" s="175"/>
      <c r="FVX618" s="175"/>
      <c r="FVY618" s="175"/>
      <c r="FVZ618" s="175"/>
      <c r="FWA618" s="175"/>
      <c r="FWB618" s="175"/>
      <c r="FWC618" s="175"/>
      <c r="FWD618" s="175"/>
      <c r="FWE618" s="175"/>
      <c r="FWF618" s="175"/>
      <c r="FWG618" s="175"/>
      <c r="FWH618" s="175"/>
      <c r="FWI618" s="175"/>
      <c r="FWJ618" s="175"/>
      <c r="FWK618" s="175"/>
      <c r="FWL618" s="175"/>
      <c r="FWM618" s="175"/>
      <c r="FWN618" s="175"/>
      <c r="FWO618" s="175"/>
      <c r="FWP618" s="175"/>
      <c r="FWQ618" s="175"/>
      <c r="FWR618" s="175"/>
      <c r="FWS618" s="175"/>
      <c r="FWT618" s="175"/>
      <c r="FWU618" s="175"/>
      <c r="FWV618" s="175"/>
      <c r="FWW618" s="175"/>
      <c r="FWX618" s="175"/>
      <c r="FWY618" s="175"/>
      <c r="FWZ618" s="175"/>
      <c r="FXA618" s="175"/>
      <c r="FXB618" s="175"/>
      <c r="FXC618" s="175"/>
      <c r="FXD618" s="175"/>
      <c r="FXE618" s="175"/>
      <c r="FXF618" s="175"/>
      <c r="FXG618" s="175"/>
      <c r="FXH618" s="175"/>
      <c r="FXI618" s="175"/>
      <c r="FXJ618" s="175"/>
      <c r="FXK618" s="175"/>
      <c r="FXL618" s="175"/>
      <c r="FXM618" s="175"/>
      <c r="FXN618" s="175"/>
      <c r="FXO618" s="175"/>
      <c r="FXP618" s="175"/>
      <c r="FXQ618" s="175"/>
      <c r="FXR618" s="175"/>
      <c r="FXS618" s="175"/>
      <c r="FXT618" s="175"/>
      <c r="FXU618" s="175"/>
      <c r="FXV618" s="175"/>
      <c r="FXW618" s="175"/>
      <c r="FXX618" s="175"/>
      <c r="FXY618" s="175"/>
      <c r="FXZ618" s="175"/>
      <c r="FYA618" s="175"/>
      <c r="FYB618" s="175"/>
      <c r="FYC618" s="175"/>
      <c r="FYD618" s="175"/>
      <c r="FYE618" s="175"/>
      <c r="FYF618" s="175"/>
      <c r="FYG618" s="175"/>
      <c r="FYH618" s="175"/>
      <c r="FYI618" s="175"/>
      <c r="FYJ618" s="175"/>
      <c r="FYK618" s="175"/>
      <c r="FYL618" s="175"/>
      <c r="FYM618" s="175"/>
      <c r="FYN618" s="175"/>
      <c r="FYO618" s="175"/>
      <c r="FYP618" s="175"/>
      <c r="FYQ618" s="175"/>
      <c r="FYR618" s="175"/>
      <c r="FYS618" s="175"/>
      <c r="FYT618" s="175"/>
      <c r="FYU618" s="175"/>
      <c r="FYV618" s="175"/>
      <c r="FYW618" s="175"/>
      <c r="FYX618" s="175"/>
      <c r="FYY618" s="175"/>
      <c r="FYZ618" s="175"/>
      <c r="FZA618" s="175"/>
      <c r="FZB618" s="175"/>
      <c r="FZC618" s="175"/>
      <c r="FZD618" s="175"/>
      <c r="FZE618" s="175"/>
      <c r="FZF618" s="175"/>
      <c r="FZG618" s="175"/>
      <c r="FZH618" s="175"/>
      <c r="FZI618" s="175"/>
      <c r="FZJ618" s="175"/>
      <c r="FZK618" s="175"/>
      <c r="FZL618" s="175"/>
      <c r="FZM618" s="175"/>
      <c r="FZN618" s="175"/>
      <c r="FZO618" s="175"/>
      <c r="FZP618" s="175"/>
      <c r="FZQ618" s="175"/>
      <c r="FZR618" s="175"/>
      <c r="FZS618" s="175"/>
      <c r="FZT618" s="175"/>
      <c r="FZU618" s="175"/>
      <c r="FZV618" s="175"/>
      <c r="FZW618" s="175"/>
      <c r="FZX618" s="175"/>
      <c r="FZY618" s="175"/>
      <c r="FZZ618" s="175"/>
      <c r="GAA618" s="175"/>
      <c r="GAB618" s="175"/>
      <c r="GAC618" s="175"/>
      <c r="GAD618" s="175"/>
      <c r="GAE618" s="175"/>
      <c r="GAF618" s="175"/>
      <c r="GAG618" s="175"/>
      <c r="GAH618" s="175"/>
      <c r="GAI618" s="175"/>
      <c r="GAJ618" s="175"/>
      <c r="GAK618" s="175"/>
      <c r="GAL618" s="175"/>
      <c r="GAM618" s="175"/>
      <c r="GAN618" s="175"/>
      <c r="GAO618" s="175"/>
      <c r="GAP618" s="175"/>
      <c r="GAQ618" s="175"/>
      <c r="GAR618" s="175"/>
      <c r="GAS618" s="175"/>
      <c r="GAT618" s="175"/>
      <c r="GAU618" s="175"/>
      <c r="GAV618" s="175"/>
      <c r="GAW618" s="175"/>
      <c r="GAX618" s="175"/>
      <c r="GAY618" s="175"/>
      <c r="GAZ618" s="175"/>
      <c r="GBA618" s="175"/>
      <c r="GBB618" s="175"/>
      <c r="GBC618" s="175"/>
      <c r="GBD618" s="175"/>
      <c r="GBE618" s="175"/>
      <c r="GBF618" s="175"/>
      <c r="GBG618" s="175"/>
      <c r="GBH618" s="175"/>
      <c r="GBI618" s="175"/>
      <c r="GBJ618" s="175"/>
      <c r="GBK618" s="175"/>
      <c r="GBL618" s="175"/>
      <c r="GBM618" s="175"/>
      <c r="GBN618" s="175"/>
      <c r="GBO618" s="175"/>
      <c r="GBP618" s="175"/>
      <c r="GBQ618" s="175"/>
      <c r="GBR618" s="175"/>
      <c r="GBS618" s="175"/>
      <c r="GBT618" s="175"/>
      <c r="GBU618" s="175"/>
      <c r="GBV618" s="175"/>
      <c r="GBW618" s="175"/>
      <c r="GBX618" s="175"/>
      <c r="GBY618" s="175"/>
      <c r="GBZ618" s="175"/>
      <c r="GCA618" s="175"/>
      <c r="GCB618" s="175"/>
      <c r="GCC618" s="175"/>
      <c r="GCD618" s="175"/>
      <c r="GCE618" s="175"/>
      <c r="GCF618" s="175"/>
      <c r="GCG618" s="175"/>
      <c r="GCH618" s="175"/>
      <c r="GCI618" s="175"/>
      <c r="GCJ618" s="175"/>
      <c r="GCK618" s="175"/>
      <c r="GCL618" s="175"/>
      <c r="GCM618" s="175"/>
      <c r="GCN618" s="175"/>
      <c r="GCO618" s="175"/>
      <c r="GCP618" s="175"/>
      <c r="GCQ618" s="175"/>
      <c r="GCR618" s="175"/>
      <c r="GCS618" s="175"/>
      <c r="GCT618" s="175"/>
      <c r="GCU618" s="175"/>
      <c r="GCV618" s="175"/>
      <c r="GCW618" s="175"/>
      <c r="GCX618" s="175"/>
      <c r="GCY618" s="175"/>
      <c r="GCZ618" s="175"/>
      <c r="GDA618" s="175"/>
      <c r="GDB618" s="175"/>
      <c r="GDC618" s="175"/>
      <c r="GDD618" s="175"/>
      <c r="GDE618" s="175"/>
      <c r="GDF618" s="175"/>
      <c r="GDG618" s="175"/>
      <c r="GDH618" s="175"/>
      <c r="GDI618" s="175"/>
      <c r="GDJ618" s="175"/>
      <c r="GDK618" s="175"/>
      <c r="GDL618" s="175"/>
      <c r="GDM618" s="175"/>
      <c r="GDN618" s="175"/>
      <c r="GDO618" s="175"/>
      <c r="GDP618" s="175"/>
      <c r="GDQ618" s="175"/>
      <c r="GDR618" s="175"/>
      <c r="GDS618" s="175"/>
      <c r="GDT618" s="175"/>
      <c r="GDU618" s="175"/>
      <c r="GDV618" s="175"/>
      <c r="GDW618" s="175"/>
      <c r="GDX618" s="175"/>
      <c r="GDY618" s="175"/>
      <c r="GDZ618" s="175"/>
      <c r="GEA618" s="175"/>
      <c r="GEB618" s="175"/>
      <c r="GEC618" s="175"/>
      <c r="GED618" s="175"/>
      <c r="GEE618" s="175"/>
      <c r="GEF618" s="175"/>
      <c r="GEG618" s="175"/>
      <c r="GEH618" s="175"/>
      <c r="GEI618" s="175"/>
      <c r="GEJ618" s="175"/>
      <c r="GEK618" s="175"/>
      <c r="GEL618" s="175"/>
      <c r="GEM618" s="175"/>
      <c r="GEN618" s="175"/>
      <c r="GEO618" s="175"/>
      <c r="GEP618" s="175"/>
      <c r="GEQ618" s="175"/>
      <c r="GER618" s="175"/>
      <c r="GES618" s="175"/>
      <c r="GET618" s="175"/>
      <c r="GEU618" s="175"/>
      <c r="GEV618" s="175"/>
      <c r="GEW618" s="175"/>
      <c r="GEX618" s="175"/>
      <c r="GEY618" s="175"/>
      <c r="GEZ618" s="175"/>
      <c r="GFA618" s="175"/>
      <c r="GFB618" s="175"/>
      <c r="GFC618" s="175"/>
      <c r="GFD618" s="175"/>
      <c r="GFE618" s="175"/>
      <c r="GFF618" s="175"/>
      <c r="GFG618" s="175"/>
      <c r="GFH618" s="175"/>
      <c r="GFI618" s="175"/>
      <c r="GFJ618" s="175"/>
      <c r="GFK618" s="175"/>
      <c r="GFL618" s="175"/>
      <c r="GFM618" s="175"/>
      <c r="GFN618" s="175"/>
      <c r="GFO618" s="175"/>
      <c r="GFP618" s="175"/>
      <c r="GFQ618" s="175"/>
      <c r="GFR618" s="175"/>
      <c r="GFS618" s="175"/>
      <c r="GFT618" s="175"/>
      <c r="GFU618" s="175"/>
      <c r="GFV618" s="175"/>
      <c r="GFW618" s="175"/>
      <c r="GFX618" s="175"/>
      <c r="GFY618" s="175"/>
      <c r="GFZ618" s="175"/>
      <c r="GGA618" s="175"/>
      <c r="GGB618" s="175"/>
      <c r="GGC618" s="175"/>
      <c r="GGD618" s="175"/>
      <c r="GGE618" s="175"/>
      <c r="GGF618" s="175"/>
      <c r="GGG618" s="175"/>
      <c r="GGH618" s="175"/>
      <c r="GGI618" s="175"/>
      <c r="GGJ618" s="175"/>
      <c r="GGK618" s="175"/>
      <c r="GGL618" s="175"/>
      <c r="GGM618" s="175"/>
      <c r="GGN618" s="175"/>
      <c r="GGO618" s="175"/>
      <c r="GGP618" s="175"/>
      <c r="GGQ618" s="175"/>
      <c r="GGR618" s="175"/>
      <c r="GGS618" s="175"/>
      <c r="GGT618" s="175"/>
      <c r="GGU618" s="175"/>
      <c r="GGV618" s="175"/>
      <c r="GGW618" s="175"/>
      <c r="GGX618" s="175"/>
      <c r="GGY618" s="175"/>
      <c r="GGZ618" s="175"/>
      <c r="GHA618" s="175"/>
      <c r="GHB618" s="175"/>
      <c r="GHC618" s="175"/>
      <c r="GHD618" s="175"/>
      <c r="GHE618" s="175"/>
      <c r="GHF618" s="175"/>
      <c r="GHG618" s="175"/>
      <c r="GHH618" s="175"/>
      <c r="GHI618" s="175"/>
      <c r="GHJ618" s="175"/>
      <c r="GHK618" s="175"/>
      <c r="GHL618" s="175"/>
      <c r="GHM618" s="175"/>
      <c r="GHN618" s="175"/>
      <c r="GHO618" s="175"/>
      <c r="GHP618" s="175"/>
      <c r="GHQ618" s="175"/>
      <c r="GHR618" s="175"/>
      <c r="GHS618" s="175"/>
      <c r="GHT618" s="175"/>
      <c r="GHU618" s="175"/>
      <c r="GHV618" s="175"/>
      <c r="GHW618" s="175"/>
      <c r="GHX618" s="175"/>
      <c r="GHY618" s="175"/>
      <c r="GHZ618" s="175"/>
      <c r="GIA618" s="175"/>
      <c r="GIB618" s="175"/>
      <c r="GIC618" s="175"/>
      <c r="GID618" s="175"/>
      <c r="GIE618" s="175"/>
      <c r="GIF618" s="175"/>
      <c r="GIG618" s="175"/>
      <c r="GIH618" s="175"/>
      <c r="GII618" s="175"/>
      <c r="GIJ618" s="175"/>
      <c r="GIK618" s="175"/>
      <c r="GIL618" s="175"/>
      <c r="GIM618" s="175"/>
      <c r="GIN618" s="175"/>
      <c r="GIO618" s="175"/>
      <c r="GIP618" s="175"/>
      <c r="GIQ618" s="175"/>
      <c r="GIR618" s="175"/>
      <c r="GIS618" s="175"/>
      <c r="GIT618" s="175"/>
      <c r="GIU618" s="175"/>
      <c r="GIV618" s="175"/>
      <c r="GIW618" s="175"/>
      <c r="GIX618" s="175"/>
      <c r="GIY618" s="175"/>
      <c r="GIZ618" s="175"/>
      <c r="GJA618" s="175"/>
      <c r="GJB618" s="175"/>
      <c r="GJC618" s="175"/>
      <c r="GJD618" s="175"/>
      <c r="GJE618" s="175"/>
      <c r="GJF618" s="175"/>
      <c r="GJG618" s="175"/>
      <c r="GJH618" s="175"/>
      <c r="GJI618" s="175"/>
      <c r="GJJ618" s="175"/>
      <c r="GJK618" s="175"/>
      <c r="GJL618" s="175"/>
      <c r="GJM618" s="175"/>
      <c r="GJN618" s="175"/>
      <c r="GJO618" s="175"/>
      <c r="GJP618" s="175"/>
      <c r="GJQ618" s="175"/>
      <c r="GJR618" s="175"/>
      <c r="GJS618" s="175"/>
      <c r="GJT618" s="175"/>
      <c r="GJU618" s="175"/>
      <c r="GJV618" s="175"/>
      <c r="GJW618" s="175"/>
      <c r="GJX618" s="175"/>
      <c r="GJY618" s="175"/>
      <c r="GJZ618" s="175"/>
      <c r="GKA618" s="175"/>
      <c r="GKB618" s="175"/>
      <c r="GKC618" s="175"/>
      <c r="GKD618" s="175"/>
      <c r="GKE618" s="175"/>
      <c r="GKF618" s="175"/>
      <c r="GKG618" s="175"/>
      <c r="GKH618" s="175"/>
      <c r="GKI618" s="175"/>
      <c r="GKJ618" s="175"/>
      <c r="GKK618" s="175"/>
      <c r="GKL618" s="175"/>
      <c r="GKM618" s="175"/>
      <c r="GKN618" s="175"/>
      <c r="GKO618" s="175"/>
      <c r="GKP618" s="175"/>
      <c r="GKQ618" s="175"/>
      <c r="GKR618" s="175"/>
      <c r="GKS618" s="175"/>
      <c r="GKT618" s="175"/>
      <c r="GKU618" s="175"/>
      <c r="GKV618" s="175"/>
      <c r="GKW618" s="175"/>
      <c r="GKX618" s="175"/>
      <c r="GKY618" s="175"/>
      <c r="GKZ618" s="175"/>
      <c r="GLA618" s="175"/>
      <c r="GLB618" s="175"/>
      <c r="GLC618" s="175"/>
      <c r="GLD618" s="175"/>
      <c r="GLE618" s="175"/>
      <c r="GLF618" s="175"/>
      <c r="GLG618" s="175"/>
      <c r="GLH618" s="175"/>
      <c r="GLI618" s="175"/>
      <c r="GLJ618" s="175"/>
      <c r="GLK618" s="175"/>
      <c r="GLL618" s="175"/>
      <c r="GLM618" s="175"/>
      <c r="GLN618" s="175"/>
      <c r="GLO618" s="175"/>
      <c r="GLP618" s="175"/>
      <c r="GLQ618" s="175"/>
      <c r="GLR618" s="175"/>
      <c r="GLS618" s="175"/>
      <c r="GLT618" s="175"/>
      <c r="GLU618" s="175"/>
      <c r="GLV618" s="175"/>
      <c r="GLW618" s="175"/>
      <c r="GLX618" s="175"/>
      <c r="GLY618" s="175"/>
      <c r="GLZ618" s="175"/>
      <c r="GMA618" s="175"/>
      <c r="GMB618" s="175"/>
      <c r="GMC618" s="175"/>
      <c r="GMD618" s="175"/>
      <c r="GME618" s="175"/>
      <c r="GMF618" s="175"/>
      <c r="GMG618" s="175"/>
      <c r="GMH618" s="175"/>
      <c r="GMI618" s="175"/>
      <c r="GMJ618" s="175"/>
      <c r="GMK618" s="175"/>
      <c r="GML618" s="175"/>
      <c r="GMM618" s="175"/>
      <c r="GMN618" s="175"/>
      <c r="GMO618" s="175"/>
      <c r="GMP618" s="175"/>
      <c r="GMQ618" s="175"/>
      <c r="GMR618" s="175"/>
      <c r="GMS618" s="175"/>
      <c r="GMT618" s="175"/>
      <c r="GMU618" s="175"/>
      <c r="GMV618" s="175"/>
      <c r="GMW618" s="175"/>
      <c r="GMX618" s="175"/>
      <c r="GMY618" s="175"/>
      <c r="GMZ618" s="175"/>
      <c r="GNA618" s="175"/>
      <c r="GNB618" s="175"/>
      <c r="GNC618" s="175"/>
      <c r="GND618" s="175"/>
      <c r="GNE618" s="175"/>
      <c r="GNF618" s="175"/>
      <c r="GNG618" s="175"/>
      <c r="GNH618" s="175"/>
      <c r="GNI618" s="175"/>
      <c r="GNJ618" s="175"/>
      <c r="GNK618" s="175"/>
      <c r="GNL618" s="175"/>
      <c r="GNM618" s="175"/>
      <c r="GNN618" s="175"/>
      <c r="GNO618" s="175"/>
      <c r="GNP618" s="175"/>
      <c r="GNQ618" s="175"/>
      <c r="GNR618" s="175"/>
      <c r="GNS618" s="175"/>
      <c r="GNT618" s="175"/>
      <c r="GNU618" s="175"/>
      <c r="GNV618" s="175"/>
      <c r="GNW618" s="175"/>
      <c r="GNX618" s="175"/>
      <c r="GNY618" s="175"/>
      <c r="GNZ618" s="175"/>
      <c r="GOA618" s="175"/>
      <c r="GOB618" s="175"/>
      <c r="GOC618" s="175"/>
      <c r="GOD618" s="175"/>
      <c r="GOE618" s="175"/>
      <c r="GOF618" s="175"/>
      <c r="GOG618" s="175"/>
      <c r="GOH618" s="175"/>
      <c r="GOI618" s="175"/>
      <c r="GOJ618" s="175"/>
      <c r="GOK618" s="175"/>
      <c r="GOL618" s="175"/>
      <c r="GOM618" s="175"/>
      <c r="GON618" s="175"/>
      <c r="GOO618" s="175"/>
      <c r="GOP618" s="175"/>
      <c r="GOQ618" s="175"/>
      <c r="GOR618" s="175"/>
      <c r="GOS618" s="175"/>
      <c r="GOT618" s="175"/>
      <c r="GOU618" s="175"/>
      <c r="GOV618" s="175"/>
      <c r="GOW618" s="175"/>
      <c r="GOX618" s="175"/>
      <c r="GOY618" s="175"/>
      <c r="GOZ618" s="175"/>
      <c r="GPA618" s="175"/>
      <c r="GPB618" s="175"/>
      <c r="GPC618" s="175"/>
      <c r="GPD618" s="175"/>
      <c r="GPE618" s="175"/>
      <c r="GPF618" s="175"/>
      <c r="GPG618" s="175"/>
      <c r="GPH618" s="175"/>
      <c r="GPI618" s="175"/>
      <c r="GPJ618" s="175"/>
      <c r="GPK618" s="175"/>
      <c r="GPL618" s="175"/>
      <c r="GPM618" s="175"/>
      <c r="GPN618" s="175"/>
      <c r="GPO618" s="175"/>
      <c r="GPP618" s="175"/>
      <c r="GPQ618" s="175"/>
      <c r="GPR618" s="175"/>
      <c r="GPS618" s="175"/>
      <c r="GPT618" s="175"/>
      <c r="GPU618" s="175"/>
      <c r="GPV618" s="175"/>
      <c r="GPW618" s="175"/>
      <c r="GPX618" s="175"/>
      <c r="GPY618" s="175"/>
      <c r="GPZ618" s="175"/>
      <c r="GQA618" s="175"/>
      <c r="GQB618" s="175"/>
      <c r="GQC618" s="175"/>
      <c r="GQD618" s="175"/>
      <c r="GQE618" s="175"/>
      <c r="GQF618" s="175"/>
      <c r="GQG618" s="175"/>
      <c r="GQH618" s="175"/>
      <c r="GQI618" s="175"/>
      <c r="GQJ618" s="175"/>
      <c r="GQK618" s="175"/>
      <c r="GQL618" s="175"/>
      <c r="GQM618" s="175"/>
      <c r="GQN618" s="175"/>
      <c r="GQO618" s="175"/>
      <c r="GQP618" s="175"/>
      <c r="GQQ618" s="175"/>
      <c r="GQR618" s="175"/>
      <c r="GQS618" s="175"/>
      <c r="GQT618" s="175"/>
      <c r="GQU618" s="175"/>
      <c r="GQV618" s="175"/>
      <c r="GQW618" s="175"/>
      <c r="GQX618" s="175"/>
      <c r="GQY618" s="175"/>
      <c r="GQZ618" s="175"/>
      <c r="GRA618" s="175"/>
      <c r="GRB618" s="175"/>
      <c r="GRC618" s="175"/>
      <c r="GRD618" s="175"/>
      <c r="GRE618" s="175"/>
      <c r="GRF618" s="175"/>
      <c r="GRG618" s="175"/>
      <c r="GRH618" s="175"/>
      <c r="GRI618" s="175"/>
      <c r="GRJ618" s="175"/>
      <c r="GRK618" s="175"/>
      <c r="GRL618" s="175"/>
      <c r="GRM618" s="175"/>
      <c r="GRN618" s="175"/>
      <c r="GRO618" s="175"/>
      <c r="GRP618" s="175"/>
      <c r="GRQ618" s="175"/>
      <c r="GRR618" s="175"/>
      <c r="GRS618" s="175"/>
      <c r="GRT618" s="175"/>
      <c r="GRU618" s="175"/>
      <c r="GRV618" s="175"/>
      <c r="GRW618" s="175"/>
      <c r="GRX618" s="175"/>
      <c r="GRY618" s="175"/>
      <c r="GRZ618" s="175"/>
      <c r="GSA618" s="175"/>
      <c r="GSB618" s="175"/>
      <c r="GSC618" s="175"/>
      <c r="GSD618" s="175"/>
      <c r="GSE618" s="175"/>
      <c r="GSF618" s="175"/>
      <c r="GSG618" s="175"/>
      <c r="GSH618" s="175"/>
      <c r="GSI618" s="175"/>
      <c r="GSJ618" s="175"/>
      <c r="GSK618" s="175"/>
      <c r="GSL618" s="175"/>
      <c r="GSM618" s="175"/>
      <c r="GSN618" s="175"/>
      <c r="GSO618" s="175"/>
      <c r="GSP618" s="175"/>
      <c r="GSQ618" s="175"/>
      <c r="GSR618" s="175"/>
      <c r="GSS618" s="175"/>
      <c r="GST618" s="175"/>
      <c r="GSU618" s="175"/>
      <c r="GSV618" s="175"/>
      <c r="GSW618" s="175"/>
      <c r="GSX618" s="175"/>
      <c r="GSY618" s="175"/>
      <c r="GSZ618" s="175"/>
      <c r="GTA618" s="175"/>
      <c r="GTB618" s="175"/>
      <c r="GTC618" s="175"/>
      <c r="GTD618" s="175"/>
      <c r="GTE618" s="175"/>
      <c r="GTF618" s="175"/>
      <c r="GTG618" s="175"/>
      <c r="GTH618" s="175"/>
      <c r="GTI618" s="175"/>
      <c r="GTJ618" s="175"/>
      <c r="GTK618" s="175"/>
      <c r="GTL618" s="175"/>
      <c r="GTM618" s="175"/>
      <c r="GTN618" s="175"/>
      <c r="GTO618" s="175"/>
      <c r="GTP618" s="175"/>
      <c r="GTQ618" s="175"/>
      <c r="GTR618" s="175"/>
      <c r="GTS618" s="175"/>
      <c r="GTT618" s="175"/>
      <c r="GTU618" s="175"/>
      <c r="GTV618" s="175"/>
      <c r="GTW618" s="175"/>
      <c r="GTX618" s="175"/>
      <c r="GTY618" s="175"/>
      <c r="GTZ618" s="175"/>
      <c r="GUA618" s="175"/>
      <c r="GUB618" s="175"/>
      <c r="GUC618" s="175"/>
      <c r="GUD618" s="175"/>
      <c r="GUE618" s="175"/>
      <c r="GUF618" s="175"/>
      <c r="GUG618" s="175"/>
      <c r="GUH618" s="175"/>
      <c r="GUI618" s="175"/>
      <c r="GUJ618" s="175"/>
      <c r="GUK618" s="175"/>
      <c r="GUL618" s="175"/>
      <c r="GUM618" s="175"/>
      <c r="GUN618" s="175"/>
      <c r="GUO618" s="175"/>
      <c r="GUP618" s="175"/>
      <c r="GUQ618" s="175"/>
      <c r="GUR618" s="175"/>
      <c r="GUS618" s="175"/>
      <c r="GUT618" s="175"/>
      <c r="GUU618" s="175"/>
      <c r="GUV618" s="175"/>
      <c r="GUW618" s="175"/>
      <c r="GUX618" s="175"/>
      <c r="GUY618" s="175"/>
      <c r="GUZ618" s="175"/>
      <c r="GVA618" s="175"/>
      <c r="GVB618" s="175"/>
      <c r="GVC618" s="175"/>
      <c r="GVD618" s="175"/>
      <c r="GVE618" s="175"/>
      <c r="GVF618" s="175"/>
      <c r="GVG618" s="175"/>
      <c r="GVH618" s="175"/>
      <c r="GVI618" s="175"/>
      <c r="GVJ618" s="175"/>
      <c r="GVK618" s="175"/>
      <c r="GVL618" s="175"/>
      <c r="GVM618" s="175"/>
      <c r="GVN618" s="175"/>
      <c r="GVO618" s="175"/>
      <c r="GVP618" s="175"/>
      <c r="GVQ618" s="175"/>
      <c r="GVR618" s="175"/>
      <c r="GVS618" s="175"/>
      <c r="GVT618" s="175"/>
      <c r="GVU618" s="175"/>
      <c r="GVV618" s="175"/>
      <c r="GVW618" s="175"/>
      <c r="GVX618" s="175"/>
      <c r="GVY618" s="175"/>
      <c r="GVZ618" s="175"/>
      <c r="GWA618" s="175"/>
      <c r="GWB618" s="175"/>
      <c r="GWC618" s="175"/>
      <c r="GWD618" s="175"/>
      <c r="GWE618" s="175"/>
      <c r="GWF618" s="175"/>
      <c r="GWG618" s="175"/>
      <c r="GWH618" s="175"/>
      <c r="GWI618" s="175"/>
      <c r="GWJ618" s="175"/>
      <c r="GWK618" s="175"/>
      <c r="GWL618" s="175"/>
      <c r="GWM618" s="175"/>
      <c r="GWN618" s="175"/>
      <c r="GWO618" s="175"/>
      <c r="GWP618" s="175"/>
      <c r="GWQ618" s="175"/>
      <c r="GWR618" s="175"/>
      <c r="GWS618" s="175"/>
      <c r="GWT618" s="175"/>
      <c r="GWU618" s="175"/>
      <c r="GWV618" s="175"/>
      <c r="GWW618" s="175"/>
      <c r="GWX618" s="175"/>
      <c r="GWY618" s="175"/>
      <c r="GWZ618" s="175"/>
      <c r="GXA618" s="175"/>
      <c r="GXB618" s="175"/>
      <c r="GXC618" s="175"/>
      <c r="GXD618" s="175"/>
      <c r="GXE618" s="175"/>
      <c r="GXF618" s="175"/>
      <c r="GXG618" s="175"/>
      <c r="GXH618" s="175"/>
      <c r="GXI618" s="175"/>
      <c r="GXJ618" s="175"/>
      <c r="GXK618" s="175"/>
      <c r="GXL618" s="175"/>
      <c r="GXM618" s="175"/>
      <c r="GXN618" s="175"/>
      <c r="GXO618" s="175"/>
      <c r="GXP618" s="175"/>
      <c r="GXQ618" s="175"/>
      <c r="GXR618" s="175"/>
      <c r="GXS618" s="175"/>
      <c r="GXT618" s="175"/>
      <c r="GXU618" s="175"/>
      <c r="GXV618" s="175"/>
      <c r="GXW618" s="175"/>
      <c r="GXX618" s="175"/>
      <c r="GXY618" s="175"/>
      <c r="GXZ618" s="175"/>
      <c r="GYA618" s="175"/>
      <c r="GYB618" s="175"/>
      <c r="GYC618" s="175"/>
      <c r="GYD618" s="175"/>
      <c r="GYE618" s="175"/>
      <c r="GYF618" s="175"/>
      <c r="GYG618" s="175"/>
      <c r="GYH618" s="175"/>
      <c r="GYI618" s="175"/>
      <c r="GYJ618" s="175"/>
      <c r="GYK618" s="175"/>
      <c r="GYL618" s="175"/>
      <c r="GYM618" s="175"/>
      <c r="GYN618" s="175"/>
      <c r="GYO618" s="175"/>
      <c r="GYP618" s="175"/>
      <c r="GYQ618" s="175"/>
      <c r="GYR618" s="175"/>
      <c r="GYS618" s="175"/>
      <c r="GYT618" s="175"/>
      <c r="GYU618" s="175"/>
      <c r="GYV618" s="175"/>
      <c r="GYW618" s="175"/>
      <c r="GYX618" s="175"/>
      <c r="GYY618" s="175"/>
      <c r="GYZ618" s="175"/>
      <c r="GZA618" s="175"/>
      <c r="GZB618" s="175"/>
      <c r="GZC618" s="175"/>
      <c r="GZD618" s="175"/>
      <c r="GZE618" s="175"/>
      <c r="GZF618" s="175"/>
      <c r="GZG618" s="175"/>
      <c r="GZH618" s="175"/>
      <c r="GZI618" s="175"/>
      <c r="GZJ618" s="175"/>
      <c r="GZK618" s="175"/>
      <c r="GZL618" s="175"/>
      <c r="GZM618" s="175"/>
      <c r="GZN618" s="175"/>
      <c r="GZO618" s="175"/>
      <c r="GZP618" s="175"/>
      <c r="GZQ618" s="175"/>
      <c r="GZR618" s="175"/>
      <c r="GZS618" s="175"/>
      <c r="GZT618" s="175"/>
      <c r="GZU618" s="175"/>
      <c r="GZV618" s="175"/>
      <c r="GZW618" s="175"/>
      <c r="GZX618" s="175"/>
      <c r="GZY618" s="175"/>
      <c r="GZZ618" s="175"/>
      <c r="HAA618" s="175"/>
      <c r="HAB618" s="175"/>
      <c r="HAC618" s="175"/>
      <c r="HAD618" s="175"/>
      <c r="HAE618" s="175"/>
      <c r="HAF618" s="175"/>
      <c r="HAG618" s="175"/>
      <c r="HAH618" s="175"/>
      <c r="HAI618" s="175"/>
      <c r="HAJ618" s="175"/>
      <c r="HAK618" s="175"/>
      <c r="HAL618" s="175"/>
      <c r="HAM618" s="175"/>
      <c r="HAN618" s="175"/>
      <c r="HAO618" s="175"/>
      <c r="HAP618" s="175"/>
      <c r="HAQ618" s="175"/>
      <c r="HAR618" s="175"/>
      <c r="HAS618" s="175"/>
      <c r="HAT618" s="175"/>
      <c r="HAU618" s="175"/>
      <c r="HAV618" s="175"/>
      <c r="HAW618" s="175"/>
      <c r="HAX618" s="175"/>
      <c r="HAY618" s="175"/>
      <c r="HAZ618" s="175"/>
      <c r="HBA618" s="175"/>
      <c r="HBB618" s="175"/>
      <c r="HBC618" s="175"/>
      <c r="HBD618" s="175"/>
      <c r="HBE618" s="175"/>
      <c r="HBF618" s="175"/>
      <c r="HBG618" s="175"/>
      <c r="HBH618" s="175"/>
      <c r="HBI618" s="175"/>
      <c r="HBJ618" s="175"/>
      <c r="HBK618" s="175"/>
      <c r="HBL618" s="175"/>
      <c r="HBM618" s="175"/>
      <c r="HBN618" s="175"/>
      <c r="HBO618" s="175"/>
      <c r="HBP618" s="175"/>
      <c r="HBQ618" s="175"/>
      <c r="HBR618" s="175"/>
      <c r="HBS618" s="175"/>
      <c r="HBT618" s="175"/>
      <c r="HBU618" s="175"/>
      <c r="HBV618" s="175"/>
      <c r="HBW618" s="175"/>
      <c r="HBX618" s="175"/>
      <c r="HBY618" s="175"/>
      <c r="HBZ618" s="175"/>
      <c r="HCA618" s="175"/>
      <c r="HCB618" s="175"/>
      <c r="HCC618" s="175"/>
      <c r="HCD618" s="175"/>
      <c r="HCE618" s="175"/>
      <c r="HCF618" s="175"/>
      <c r="HCG618" s="175"/>
      <c r="HCH618" s="175"/>
      <c r="HCI618" s="175"/>
      <c r="HCJ618" s="175"/>
      <c r="HCK618" s="175"/>
      <c r="HCL618" s="175"/>
      <c r="HCM618" s="175"/>
      <c r="HCN618" s="175"/>
      <c r="HCO618" s="175"/>
      <c r="HCP618" s="175"/>
      <c r="HCQ618" s="175"/>
      <c r="HCR618" s="175"/>
      <c r="HCS618" s="175"/>
      <c r="HCT618" s="175"/>
      <c r="HCU618" s="175"/>
      <c r="HCV618" s="175"/>
      <c r="HCW618" s="175"/>
      <c r="HCX618" s="175"/>
      <c r="HCY618" s="175"/>
      <c r="HCZ618" s="175"/>
      <c r="HDA618" s="175"/>
      <c r="HDB618" s="175"/>
      <c r="HDC618" s="175"/>
      <c r="HDD618" s="175"/>
      <c r="HDE618" s="175"/>
      <c r="HDF618" s="175"/>
      <c r="HDG618" s="175"/>
      <c r="HDH618" s="175"/>
      <c r="HDI618" s="175"/>
      <c r="HDJ618" s="175"/>
      <c r="HDK618" s="175"/>
      <c r="HDL618" s="175"/>
      <c r="HDM618" s="175"/>
      <c r="HDN618" s="175"/>
      <c r="HDO618" s="175"/>
      <c r="HDP618" s="175"/>
      <c r="HDQ618" s="175"/>
      <c r="HDR618" s="175"/>
      <c r="HDS618" s="175"/>
      <c r="HDT618" s="175"/>
      <c r="HDU618" s="175"/>
      <c r="HDV618" s="175"/>
      <c r="HDW618" s="175"/>
      <c r="HDX618" s="175"/>
      <c r="HDY618" s="175"/>
      <c r="HDZ618" s="175"/>
      <c r="HEA618" s="175"/>
      <c r="HEB618" s="175"/>
      <c r="HEC618" s="175"/>
      <c r="HED618" s="175"/>
      <c r="HEE618" s="175"/>
      <c r="HEF618" s="175"/>
      <c r="HEG618" s="175"/>
      <c r="HEH618" s="175"/>
      <c r="HEI618" s="175"/>
      <c r="HEJ618" s="175"/>
      <c r="HEK618" s="175"/>
      <c r="HEL618" s="175"/>
      <c r="HEM618" s="175"/>
      <c r="HEN618" s="175"/>
      <c r="HEO618" s="175"/>
      <c r="HEP618" s="175"/>
      <c r="HEQ618" s="175"/>
      <c r="HER618" s="175"/>
      <c r="HES618" s="175"/>
      <c r="HET618" s="175"/>
      <c r="HEU618" s="175"/>
      <c r="HEV618" s="175"/>
      <c r="HEW618" s="175"/>
      <c r="HEX618" s="175"/>
      <c r="HEY618" s="175"/>
      <c r="HEZ618" s="175"/>
      <c r="HFA618" s="175"/>
      <c r="HFB618" s="175"/>
      <c r="HFC618" s="175"/>
      <c r="HFD618" s="175"/>
      <c r="HFE618" s="175"/>
      <c r="HFF618" s="175"/>
      <c r="HFG618" s="175"/>
      <c r="HFH618" s="175"/>
      <c r="HFI618" s="175"/>
      <c r="HFJ618" s="175"/>
      <c r="HFK618" s="175"/>
      <c r="HFL618" s="175"/>
      <c r="HFM618" s="175"/>
      <c r="HFN618" s="175"/>
      <c r="HFO618" s="175"/>
      <c r="HFP618" s="175"/>
      <c r="HFQ618" s="175"/>
      <c r="HFR618" s="175"/>
      <c r="HFS618" s="175"/>
      <c r="HFT618" s="175"/>
      <c r="HFU618" s="175"/>
      <c r="HFV618" s="175"/>
      <c r="HFW618" s="175"/>
      <c r="HFX618" s="175"/>
      <c r="HFY618" s="175"/>
      <c r="HFZ618" s="175"/>
      <c r="HGA618" s="175"/>
      <c r="HGB618" s="175"/>
      <c r="HGC618" s="175"/>
      <c r="HGD618" s="175"/>
      <c r="HGE618" s="175"/>
      <c r="HGF618" s="175"/>
      <c r="HGG618" s="175"/>
      <c r="HGH618" s="175"/>
      <c r="HGI618" s="175"/>
      <c r="HGJ618" s="175"/>
      <c r="HGK618" s="175"/>
      <c r="HGL618" s="175"/>
      <c r="HGM618" s="175"/>
      <c r="HGN618" s="175"/>
      <c r="HGO618" s="175"/>
      <c r="HGP618" s="175"/>
      <c r="HGQ618" s="175"/>
      <c r="HGR618" s="175"/>
      <c r="HGS618" s="175"/>
      <c r="HGT618" s="175"/>
      <c r="HGU618" s="175"/>
      <c r="HGV618" s="175"/>
      <c r="HGW618" s="175"/>
      <c r="HGX618" s="175"/>
      <c r="HGY618" s="175"/>
      <c r="HGZ618" s="175"/>
      <c r="HHA618" s="175"/>
      <c r="HHB618" s="175"/>
      <c r="HHC618" s="175"/>
      <c r="HHD618" s="175"/>
      <c r="HHE618" s="175"/>
      <c r="HHF618" s="175"/>
      <c r="HHG618" s="175"/>
      <c r="HHH618" s="175"/>
      <c r="HHI618" s="175"/>
      <c r="HHJ618" s="175"/>
      <c r="HHK618" s="175"/>
      <c r="HHL618" s="175"/>
      <c r="HHM618" s="175"/>
      <c r="HHN618" s="175"/>
      <c r="HHO618" s="175"/>
      <c r="HHP618" s="175"/>
      <c r="HHQ618" s="175"/>
      <c r="HHR618" s="175"/>
      <c r="HHS618" s="175"/>
      <c r="HHT618" s="175"/>
      <c r="HHU618" s="175"/>
      <c r="HHV618" s="175"/>
      <c r="HHW618" s="175"/>
      <c r="HHX618" s="175"/>
      <c r="HHY618" s="175"/>
      <c r="HHZ618" s="175"/>
      <c r="HIA618" s="175"/>
      <c r="HIB618" s="175"/>
      <c r="HIC618" s="175"/>
      <c r="HID618" s="175"/>
      <c r="HIE618" s="175"/>
      <c r="HIF618" s="175"/>
      <c r="HIG618" s="175"/>
      <c r="HIH618" s="175"/>
      <c r="HII618" s="175"/>
      <c r="HIJ618" s="175"/>
      <c r="HIK618" s="175"/>
      <c r="HIL618" s="175"/>
      <c r="HIM618" s="175"/>
      <c r="HIN618" s="175"/>
      <c r="HIO618" s="175"/>
      <c r="HIP618" s="175"/>
      <c r="HIQ618" s="175"/>
      <c r="HIR618" s="175"/>
      <c r="HIS618" s="175"/>
      <c r="HIT618" s="175"/>
      <c r="HIU618" s="175"/>
      <c r="HIV618" s="175"/>
      <c r="HIW618" s="175"/>
      <c r="HIX618" s="175"/>
      <c r="HIY618" s="175"/>
      <c r="HIZ618" s="175"/>
      <c r="HJA618" s="175"/>
      <c r="HJB618" s="175"/>
      <c r="HJC618" s="175"/>
      <c r="HJD618" s="175"/>
      <c r="HJE618" s="175"/>
      <c r="HJF618" s="175"/>
      <c r="HJG618" s="175"/>
      <c r="HJH618" s="175"/>
      <c r="HJI618" s="175"/>
      <c r="HJJ618" s="175"/>
      <c r="HJK618" s="175"/>
      <c r="HJL618" s="175"/>
      <c r="HJM618" s="175"/>
      <c r="HJN618" s="175"/>
      <c r="HJO618" s="175"/>
      <c r="HJP618" s="175"/>
      <c r="HJQ618" s="175"/>
      <c r="HJR618" s="175"/>
      <c r="HJS618" s="175"/>
      <c r="HJT618" s="175"/>
      <c r="HJU618" s="175"/>
      <c r="HJV618" s="175"/>
      <c r="HJW618" s="175"/>
      <c r="HJX618" s="175"/>
      <c r="HJY618" s="175"/>
      <c r="HJZ618" s="175"/>
      <c r="HKA618" s="175"/>
      <c r="HKB618" s="175"/>
      <c r="HKC618" s="175"/>
      <c r="HKD618" s="175"/>
      <c r="HKE618" s="175"/>
      <c r="HKF618" s="175"/>
      <c r="HKG618" s="175"/>
      <c r="HKH618" s="175"/>
      <c r="HKI618" s="175"/>
      <c r="HKJ618" s="175"/>
      <c r="HKK618" s="175"/>
      <c r="HKL618" s="175"/>
      <c r="HKM618" s="175"/>
      <c r="HKN618" s="175"/>
      <c r="HKO618" s="175"/>
      <c r="HKP618" s="175"/>
      <c r="HKQ618" s="175"/>
      <c r="HKR618" s="175"/>
      <c r="HKS618" s="175"/>
      <c r="HKT618" s="175"/>
      <c r="HKU618" s="175"/>
      <c r="HKV618" s="175"/>
      <c r="HKW618" s="175"/>
      <c r="HKX618" s="175"/>
      <c r="HKY618" s="175"/>
      <c r="HKZ618" s="175"/>
      <c r="HLA618" s="175"/>
      <c r="HLB618" s="175"/>
      <c r="HLC618" s="175"/>
      <c r="HLD618" s="175"/>
      <c r="HLE618" s="175"/>
      <c r="HLF618" s="175"/>
      <c r="HLG618" s="175"/>
      <c r="HLH618" s="175"/>
      <c r="HLI618" s="175"/>
      <c r="HLJ618" s="175"/>
      <c r="HLK618" s="175"/>
      <c r="HLL618" s="175"/>
      <c r="HLM618" s="175"/>
      <c r="HLN618" s="175"/>
      <c r="HLO618" s="175"/>
      <c r="HLP618" s="175"/>
      <c r="HLQ618" s="175"/>
      <c r="HLR618" s="175"/>
      <c r="HLS618" s="175"/>
      <c r="HLT618" s="175"/>
      <c r="HLU618" s="175"/>
      <c r="HLV618" s="175"/>
      <c r="HLW618" s="175"/>
      <c r="HLX618" s="175"/>
      <c r="HLY618" s="175"/>
      <c r="HLZ618" s="175"/>
      <c r="HMA618" s="175"/>
      <c r="HMB618" s="175"/>
      <c r="HMC618" s="175"/>
      <c r="HMD618" s="175"/>
      <c r="HME618" s="175"/>
      <c r="HMF618" s="175"/>
      <c r="HMG618" s="175"/>
      <c r="HMH618" s="175"/>
      <c r="HMI618" s="175"/>
      <c r="HMJ618" s="175"/>
      <c r="HMK618" s="175"/>
      <c r="HML618" s="175"/>
      <c r="HMM618" s="175"/>
      <c r="HMN618" s="175"/>
      <c r="HMO618" s="175"/>
      <c r="HMP618" s="175"/>
      <c r="HMQ618" s="175"/>
      <c r="HMR618" s="175"/>
      <c r="HMS618" s="175"/>
      <c r="HMT618" s="175"/>
      <c r="HMU618" s="175"/>
      <c r="HMV618" s="175"/>
      <c r="HMW618" s="175"/>
      <c r="HMX618" s="175"/>
      <c r="HMY618" s="175"/>
      <c r="HMZ618" s="175"/>
      <c r="HNA618" s="175"/>
      <c r="HNB618" s="175"/>
      <c r="HNC618" s="175"/>
      <c r="HND618" s="175"/>
      <c r="HNE618" s="175"/>
      <c r="HNF618" s="175"/>
      <c r="HNG618" s="175"/>
      <c r="HNH618" s="175"/>
      <c r="HNI618" s="175"/>
      <c r="HNJ618" s="175"/>
      <c r="HNK618" s="175"/>
      <c r="HNL618" s="175"/>
      <c r="HNM618" s="175"/>
      <c r="HNN618" s="175"/>
      <c r="HNO618" s="175"/>
      <c r="HNP618" s="175"/>
      <c r="HNQ618" s="175"/>
      <c r="HNR618" s="175"/>
      <c r="HNS618" s="175"/>
      <c r="HNT618" s="175"/>
      <c r="HNU618" s="175"/>
      <c r="HNV618" s="175"/>
      <c r="HNW618" s="175"/>
      <c r="HNX618" s="175"/>
      <c r="HNY618" s="175"/>
      <c r="HNZ618" s="175"/>
      <c r="HOA618" s="175"/>
      <c r="HOB618" s="175"/>
      <c r="HOC618" s="175"/>
      <c r="HOD618" s="175"/>
      <c r="HOE618" s="175"/>
      <c r="HOF618" s="175"/>
      <c r="HOG618" s="175"/>
      <c r="HOH618" s="175"/>
      <c r="HOI618" s="175"/>
      <c r="HOJ618" s="175"/>
      <c r="HOK618" s="175"/>
      <c r="HOL618" s="175"/>
      <c r="HOM618" s="175"/>
      <c r="HON618" s="175"/>
      <c r="HOO618" s="175"/>
      <c r="HOP618" s="175"/>
      <c r="HOQ618" s="175"/>
      <c r="HOR618" s="175"/>
      <c r="HOS618" s="175"/>
      <c r="HOT618" s="175"/>
      <c r="HOU618" s="175"/>
      <c r="HOV618" s="175"/>
      <c r="HOW618" s="175"/>
      <c r="HOX618" s="175"/>
      <c r="HOY618" s="175"/>
      <c r="HOZ618" s="175"/>
      <c r="HPA618" s="175"/>
      <c r="HPB618" s="175"/>
      <c r="HPC618" s="175"/>
      <c r="HPD618" s="175"/>
      <c r="HPE618" s="175"/>
      <c r="HPF618" s="175"/>
      <c r="HPG618" s="175"/>
      <c r="HPH618" s="175"/>
      <c r="HPI618" s="175"/>
      <c r="HPJ618" s="175"/>
      <c r="HPK618" s="175"/>
      <c r="HPL618" s="175"/>
      <c r="HPM618" s="175"/>
      <c r="HPN618" s="175"/>
      <c r="HPO618" s="175"/>
      <c r="HPP618" s="175"/>
      <c r="HPQ618" s="175"/>
      <c r="HPR618" s="175"/>
      <c r="HPS618" s="175"/>
      <c r="HPT618" s="175"/>
      <c r="HPU618" s="175"/>
      <c r="HPV618" s="175"/>
      <c r="HPW618" s="175"/>
      <c r="HPX618" s="175"/>
      <c r="HPY618" s="175"/>
      <c r="HPZ618" s="175"/>
      <c r="HQA618" s="175"/>
      <c r="HQB618" s="175"/>
      <c r="HQC618" s="175"/>
      <c r="HQD618" s="175"/>
      <c r="HQE618" s="175"/>
      <c r="HQF618" s="175"/>
      <c r="HQG618" s="175"/>
      <c r="HQH618" s="175"/>
      <c r="HQI618" s="175"/>
      <c r="HQJ618" s="175"/>
      <c r="HQK618" s="175"/>
      <c r="HQL618" s="175"/>
      <c r="HQM618" s="175"/>
      <c r="HQN618" s="175"/>
      <c r="HQO618" s="175"/>
      <c r="HQP618" s="175"/>
      <c r="HQQ618" s="175"/>
      <c r="HQR618" s="175"/>
      <c r="HQS618" s="175"/>
      <c r="HQT618" s="175"/>
      <c r="HQU618" s="175"/>
      <c r="HQV618" s="175"/>
      <c r="HQW618" s="175"/>
      <c r="HQX618" s="175"/>
      <c r="HQY618" s="175"/>
      <c r="HQZ618" s="175"/>
      <c r="HRA618" s="175"/>
      <c r="HRB618" s="175"/>
      <c r="HRC618" s="175"/>
      <c r="HRD618" s="175"/>
      <c r="HRE618" s="175"/>
      <c r="HRF618" s="175"/>
      <c r="HRG618" s="175"/>
      <c r="HRH618" s="175"/>
      <c r="HRI618" s="175"/>
      <c r="HRJ618" s="175"/>
      <c r="HRK618" s="175"/>
      <c r="HRL618" s="175"/>
      <c r="HRM618" s="175"/>
      <c r="HRN618" s="175"/>
      <c r="HRO618" s="175"/>
      <c r="HRP618" s="175"/>
      <c r="HRQ618" s="175"/>
      <c r="HRR618" s="175"/>
      <c r="HRS618" s="175"/>
      <c r="HRT618" s="175"/>
      <c r="HRU618" s="175"/>
      <c r="HRV618" s="175"/>
      <c r="HRW618" s="175"/>
      <c r="HRX618" s="175"/>
      <c r="HRY618" s="175"/>
      <c r="HRZ618" s="175"/>
      <c r="HSA618" s="175"/>
      <c r="HSB618" s="175"/>
      <c r="HSC618" s="175"/>
      <c r="HSD618" s="175"/>
      <c r="HSE618" s="175"/>
      <c r="HSF618" s="175"/>
      <c r="HSG618" s="175"/>
      <c r="HSH618" s="175"/>
      <c r="HSI618" s="175"/>
      <c r="HSJ618" s="175"/>
      <c r="HSK618" s="175"/>
      <c r="HSL618" s="175"/>
      <c r="HSM618" s="175"/>
      <c r="HSN618" s="175"/>
      <c r="HSO618" s="175"/>
      <c r="HSP618" s="175"/>
      <c r="HSQ618" s="175"/>
      <c r="HSR618" s="175"/>
      <c r="HSS618" s="175"/>
      <c r="HST618" s="175"/>
      <c r="HSU618" s="175"/>
      <c r="HSV618" s="175"/>
      <c r="HSW618" s="175"/>
      <c r="HSX618" s="175"/>
      <c r="HSY618" s="175"/>
      <c r="HSZ618" s="175"/>
      <c r="HTA618" s="175"/>
      <c r="HTB618" s="175"/>
      <c r="HTC618" s="175"/>
      <c r="HTD618" s="175"/>
      <c r="HTE618" s="175"/>
      <c r="HTF618" s="175"/>
      <c r="HTG618" s="175"/>
      <c r="HTH618" s="175"/>
      <c r="HTI618" s="175"/>
      <c r="HTJ618" s="175"/>
      <c r="HTK618" s="175"/>
      <c r="HTL618" s="175"/>
      <c r="HTM618" s="175"/>
      <c r="HTN618" s="175"/>
      <c r="HTO618" s="175"/>
      <c r="HTP618" s="175"/>
      <c r="HTQ618" s="175"/>
      <c r="HTR618" s="175"/>
      <c r="HTS618" s="175"/>
      <c r="HTT618" s="175"/>
      <c r="HTU618" s="175"/>
      <c r="HTV618" s="175"/>
      <c r="HTW618" s="175"/>
      <c r="HTX618" s="175"/>
      <c r="HTY618" s="175"/>
      <c r="HTZ618" s="175"/>
      <c r="HUA618" s="175"/>
      <c r="HUB618" s="175"/>
      <c r="HUC618" s="175"/>
      <c r="HUD618" s="175"/>
      <c r="HUE618" s="175"/>
      <c r="HUF618" s="175"/>
      <c r="HUG618" s="175"/>
      <c r="HUH618" s="175"/>
      <c r="HUI618" s="175"/>
      <c r="HUJ618" s="175"/>
      <c r="HUK618" s="175"/>
      <c r="HUL618" s="175"/>
      <c r="HUM618" s="175"/>
      <c r="HUN618" s="175"/>
      <c r="HUO618" s="175"/>
      <c r="HUP618" s="175"/>
      <c r="HUQ618" s="175"/>
      <c r="HUR618" s="175"/>
      <c r="HUS618" s="175"/>
      <c r="HUT618" s="175"/>
      <c r="HUU618" s="175"/>
      <c r="HUV618" s="175"/>
      <c r="HUW618" s="175"/>
      <c r="HUX618" s="175"/>
      <c r="HUY618" s="175"/>
      <c r="HUZ618" s="175"/>
      <c r="HVA618" s="175"/>
      <c r="HVB618" s="175"/>
      <c r="HVC618" s="175"/>
      <c r="HVD618" s="175"/>
      <c r="HVE618" s="175"/>
      <c r="HVF618" s="175"/>
      <c r="HVG618" s="175"/>
      <c r="HVH618" s="175"/>
      <c r="HVI618" s="175"/>
      <c r="HVJ618" s="175"/>
      <c r="HVK618" s="175"/>
      <c r="HVL618" s="175"/>
      <c r="HVM618" s="175"/>
      <c r="HVN618" s="175"/>
      <c r="HVO618" s="175"/>
      <c r="HVP618" s="175"/>
      <c r="HVQ618" s="175"/>
      <c r="HVR618" s="175"/>
      <c r="HVS618" s="175"/>
      <c r="HVT618" s="175"/>
      <c r="HVU618" s="175"/>
      <c r="HVV618" s="175"/>
      <c r="HVW618" s="175"/>
      <c r="HVX618" s="175"/>
      <c r="HVY618" s="175"/>
      <c r="HVZ618" s="175"/>
      <c r="HWA618" s="175"/>
      <c r="HWB618" s="175"/>
      <c r="HWC618" s="175"/>
      <c r="HWD618" s="175"/>
      <c r="HWE618" s="175"/>
      <c r="HWF618" s="175"/>
      <c r="HWG618" s="175"/>
      <c r="HWH618" s="175"/>
      <c r="HWI618" s="175"/>
      <c r="HWJ618" s="175"/>
      <c r="HWK618" s="175"/>
      <c r="HWL618" s="175"/>
      <c r="HWM618" s="175"/>
      <c r="HWN618" s="175"/>
      <c r="HWO618" s="175"/>
      <c r="HWP618" s="175"/>
      <c r="HWQ618" s="175"/>
      <c r="HWR618" s="175"/>
      <c r="HWS618" s="175"/>
      <c r="HWT618" s="175"/>
      <c r="HWU618" s="175"/>
      <c r="HWV618" s="175"/>
      <c r="HWW618" s="175"/>
      <c r="HWX618" s="175"/>
      <c r="HWY618" s="175"/>
      <c r="HWZ618" s="175"/>
      <c r="HXA618" s="175"/>
      <c r="HXB618" s="175"/>
      <c r="HXC618" s="175"/>
      <c r="HXD618" s="175"/>
      <c r="HXE618" s="175"/>
      <c r="HXF618" s="175"/>
      <c r="HXG618" s="175"/>
      <c r="HXH618" s="175"/>
      <c r="HXI618" s="175"/>
      <c r="HXJ618" s="175"/>
      <c r="HXK618" s="175"/>
      <c r="HXL618" s="175"/>
      <c r="HXM618" s="175"/>
      <c r="HXN618" s="175"/>
      <c r="HXO618" s="175"/>
      <c r="HXP618" s="175"/>
      <c r="HXQ618" s="175"/>
      <c r="HXR618" s="175"/>
      <c r="HXS618" s="175"/>
      <c r="HXT618" s="175"/>
      <c r="HXU618" s="175"/>
      <c r="HXV618" s="175"/>
      <c r="HXW618" s="175"/>
      <c r="HXX618" s="175"/>
      <c r="HXY618" s="175"/>
      <c r="HXZ618" s="175"/>
      <c r="HYA618" s="175"/>
      <c r="HYB618" s="175"/>
      <c r="HYC618" s="175"/>
      <c r="HYD618" s="175"/>
      <c r="HYE618" s="175"/>
      <c r="HYF618" s="175"/>
      <c r="HYG618" s="175"/>
      <c r="HYH618" s="175"/>
      <c r="HYI618" s="175"/>
      <c r="HYJ618" s="175"/>
      <c r="HYK618" s="175"/>
      <c r="HYL618" s="175"/>
      <c r="HYM618" s="175"/>
      <c r="HYN618" s="175"/>
      <c r="HYO618" s="175"/>
      <c r="HYP618" s="175"/>
      <c r="HYQ618" s="175"/>
      <c r="HYR618" s="175"/>
      <c r="HYS618" s="175"/>
      <c r="HYT618" s="175"/>
      <c r="HYU618" s="175"/>
      <c r="HYV618" s="175"/>
      <c r="HYW618" s="175"/>
      <c r="HYX618" s="175"/>
      <c r="HYY618" s="175"/>
      <c r="HYZ618" s="175"/>
      <c r="HZA618" s="175"/>
      <c r="HZB618" s="175"/>
      <c r="HZC618" s="175"/>
      <c r="HZD618" s="175"/>
      <c r="HZE618" s="175"/>
      <c r="HZF618" s="175"/>
      <c r="HZG618" s="175"/>
      <c r="HZH618" s="175"/>
      <c r="HZI618" s="175"/>
      <c r="HZJ618" s="175"/>
      <c r="HZK618" s="175"/>
      <c r="HZL618" s="175"/>
      <c r="HZM618" s="175"/>
      <c r="HZN618" s="175"/>
      <c r="HZO618" s="175"/>
      <c r="HZP618" s="175"/>
      <c r="HZQ618" s="175"/>
      <c r="HZR618" s="175"/>
      <c r="HZS618" s="175"/>
      <c r="HZT618" s="175"/>
      <c r="HZU618" s="175"/>
      <c r="HZV618" s="175"/>
      <c r="HZW618" s="175"/>
      <c r="HZX618" s="175"/>
      <c r="HZY618" s="175"/>
      <c r="HZZ618" s="175"/>
      <c r="IAA618" s="175"/>
      <c r="IAB618" s="175"/>
      <c r="IAC618" s="175"/>
      <c r="IAD618" s="175"/>
      <c r="IAE618" s="175"/>
      <c r="IAF618" s="175"/>
      <c r="IAG618" s="175"/>
      <c r="IAH618" s="175"/>
      <c r="IAI618" s="175"/>
      <c r="IAJ618" s="175"/>
      <c r="IAK618" s="175"/>
      <c r="IAL618" s="175"/>
      <c r="IAM618" s="175"/>
      <c r="IAN618" s="175"/>
      <c r="IAO618" s="175"/>
      <c r="IAP618" s="175"/>
      <c r="IAQ618" s="175"/>
      <c r="IAR618" s="175"/>
      <c r="IAS618" s="175"/>
      <c r="IAT618" s="175"/>
      <c r="IAU618" s="175"/>
      <c r="IAV618" s="175"/>
      <c r="IAW618" s="175"/>
      <c r="IAX618" s="175"/>
      <c r="IAY618" s="175"/>
      <c r="IAZ618" s="175"/>
      <c r="IBA618" s="175"/>
      <c r="IBB618" s="175"/>
      <c r="IBC618" s="175"/>
      <c r="IBD618" s="175"/>
      <c r="IBE618" s="175"/>
      <c r="IBF618" s="175"/>
      <c r="IBG618" s="175"/>
      <c r="IBH618" s="175"/>
      <c r="IBI618" s="175"/>
      <c r="IBJ618" s="175"/>
      <c r="IBK618" s="175"/>
      <c r="IBL618" s="175"/>
      <c r="IBM618" s="175"/>
      <c r="IBN618" s="175"/>
      <c r="IBO618" s="175"/>
      <c r="IBP618" s="175"/>
      <c r="IBQ618" s="175"/>
      <c r="IBR618" s="175"/>
      <c r="IBS618" s="175"/>
      <c r="IBT618" s="175"/>
      <c r="IBU618" s="175"/>
      <c r="IBV618" s="175"/>
      <c r="IBW618" s="175"/>
      <c r="IBX618" s="175"/>
      <c r="IBY618" s="175"/>
      <c r="IBZ618" s="175"/>
      <c r="ICA618" s="175"/>
      <c r="ICB618" s="175"/>
      <c r="ICC618" s="175"/>
      <c r="ICD618" s="175"/>
      <c r="ICE618" s="175"/>
      <c r="ICF618" s="175"/>
      <c r="ICG618" s="175"/>
      <c r="ICH618" s="175"/>
      <c r="ICI618" s="175"/>
      <c r="ICJ618" s="175"/>
      <c r="ICK618" s="175"/>
      <c r="ICL618" s="175"/>
      <c r="ICM618" s="175"/>
      <c r="ICN618" s="175"/>
      <c r="ICO618" s="175"/>
      <c r="ICP618" s="175"/>
      <c r="ICQ618" s="175"/>
      <c r="ICR618" s="175"/>
      <c r="ICS618" s="175"/>
      <c r="ICT618" s="175"/>
      <c r="ICU618" s="175"/>
      <c r="ICV618" s="175"/>
      <c r="ICW618" s="175"/>
      <c r="ICX618" s="175"/>
      <c r="ICY618" s="175"/>
      <c r="ICZ618" s="175"/>
      <c r="IDA618" s="175"/>
      <c r="IDB618" s="175"/>
      <c r="IDC618" s="175"/>
      <c r="IDD618" s="175"/>
      <c r="IDE618" s="175"/>
      <c r="IDF618" s="175"/>
      <c r="IDG618" s="175"/>
      <c r="IDH618" s="175"/>
      <c r="IDI618" s="175"/>
      <c r="IDJ618" s="175"/>
      <c r="IDK618" s="175"/>
      <c r="IDL618" s="175"/>
      <c r="IDM618" s="175"/>
      <c r="IDN618" s="175"/>
      <c r="IDO618" s="175"/>
      <c r="IDP618" s="175"/>
      <c r="IDQ618" s="175"/>
      <c r="IDR618" s="175"/>
      <c r="IDS618" s="175"/>
      <c r="IDT618" s="175"/>
      <c r="IDU618" s="175"/>
      <c r="IDV618" s="175"/>
      <c r="IDW618" s="175"/>
      <c r="IDX618" s="175"/>
      <c r="IDY618" s="175"/>
      <c r="IDZ618" s="175"/>
      <c r="IEA618" s="175"/>
      <c r="IEB618" s="175"/>
      <c r="IEC618" s="175"/>
      <c r="IED618" s="175"/>
      <c r="IEE618" s="175"/>
      <c r="IEF618" s="175"/>
      <c r="IEG618" s="175"/>
      <c r="IEH618" s="175"/>
      <c r="IEI618" s="175"/>
      <c r="IEJ618" s="175"/>
      <c r="IEK618" s="175"/>
      <c r="IEL618" s="175"/>
      <c r="IEM618" s="175"/>
      <c r="IEN618" s="175"/>
      <c r="IEO618" s="175"/>
      <c r="IEP618" s="175"/>
      <c r="IEQ618" s="175"/>
      <c r="IER618" s="175"/>
      <c r="IES618" s="175"/>
      <c r="IET618" s="175"/>
      <c r="IEU618" s="175"/>
      <c r="IEV618" s="175"/>
      <c r="IEW618" s="175"/>
      <c r="IEX618" s="175"/>
      <c r="IEY618" s="175"/>
      <c r="IEZ618" s="175"/>
      <c r="IFA618" s="175"/>
      <c r="IFB618" s="175"/>
      <c r="IFC618" s="175"/>
      <c r="IFD618" s="175"/>
      <c r="IFE618" s="175"/>
      <c r="IFF618" s="175"/>
      <c r="IFG618" s="175"/>
      <c r="IFH618" s="175"/>
      <c r="IFI618" s="175"/>
      <c r="IFJ618" s="175"/>
      <c r="IFK618" s="175"/>
      <c r="IFL618" s="175"/>
      <c r="IFM618" s="175"/>
      <c r="IFN618" s="175"/>
      <c r="IFO618" s="175"/>
      <c r="IFP618" s="175"/>
      <c r="IFQ618" s="175"/>
      <c r="IFR618" s="175"/>
      <c r="IFS618" s="175"/>
      <c r="IFT618" s="175"/>
      <c r="IFU618" s="175"/>
      <c r="IFV618" s="175"/>
      <c r="IFW618" s="175"/>
      <c r="IFX618" s="175"/>
      <c r="IFY618" s="175"/>
      <c r="IFZ618" s="175"/>
      <c r="IGA618" s="175"/>
      <c r="IGB618" s="175"/>
      <c r="IGC618" s="175"/>
      <c r="IGD618" s="175"/>
      <c r="IGE618" s="175"/>
      <c r="IGF618" s="175"/>
      <c r="IGG618" s="175"/>
      <c r="IGH618" s="175"/>
      <c r="IGI618" s="175"/>
      <c r="IGJ618" s="175"/>
      <c r="IGK618" s="175"/>
      <c r="IGL618" s="175"/>
      <c r="IGM618" s="175"/>
      <c r="IGN618" s="175"/>
      <c r="IGO618" s="175"/>
      <c r="IGP618" s="175"/>
      <c r="IGQ618" s="175"/>
      <c r="IGR618" s="175"/>
      <c r="IGS618" s="175"/>
      <c r="IGT618" s="175"/>
      <c r="IGU618" s="175"/>
      <c r="IGV618" s="175"/>
      <c r="IGW618" s="175"/>
      <c r="IGX618" s="175"/>
      <c r="IGY618" s="175"/>
      <c r="IGZ618" s="175"/>
      <c r="IHA618" s="175"/>
      <c r="IHB618" s="175"/>
      <c r="IHC618" s="175"/>
      <c r="IHD618" s="175"/>
      <c r="IHE618" s="175"/>
      <c r="IHF618" s="175"/>
      <c r="IHG618" s="175"/>
      <c r="IHH618" s="175"/>
      <c r="IHI618" s="175"/>
      <c r="IHJ618" s="175"/>
      <c r="IHK618" s="175"/>
      <c r="IHL618" s="175"/>
      <c r="IHM618" s="175"/>
      <c r="IHN618" s="175"/>
      <c r="IHO618" s="175"/>
      <c r="IHP618" s="175"/>
      <c r="IHQ618" s="175"/>
      <c r="IHR618" s="175"/>
      <c r="IHS618" s="175"/>
      <c r="IHT618" s="175"/>
      <c r="IHU618" s="175"/>
      <c r="IHV618" s="175"/>
      <c r="IHW618" s="175"/>
      <c r="IHX618" s="175"/>
      <c r="IHY618" s="175"/>
      <c r="IHZ618" s="175"/>
      <c r="IIA618" s="175"/>
      <c r="IIB618" s="175"/>
      <c r="IIC618" s="175"/>
      <c r="IID618" s="175"/>
      <c r="IIE618" s="175"/>
      <c r="IIF618" s="175"/>
      <c r="IIG618" s="175"/>
      <c r="IIH618" s="175"/>
      <c r="III618" s="175"/>
      <c r="IIJ618" s="175"/>
      <c r="IIK618" s="175"/>
      <c r="IIL618" s="175"/>
      <c r="IIM618" s="175"/>
      <c r="IIN618" s="175"/>
      <c r="IIO618" s="175"/>
      <c r="IIP618" s="175"/>
      <c r="IIQ618" s="175"/>
      <c r="IIR618" s="175"/>
      <c r="IIS618" s="175"/>
      <c r="IIT618" s="175"/>
      <c r="IIU618" s="175"/>
      <c r="IIV618" s="175"/>
      <c r="IIW618" s="175"/>
      <c r="IIX618" s="175"/>
      <c r="IIY618" s="175"/>
      <c r="IIZ618" s="175"/>
      <c r="IJA618" s="175"/>
      <c r="IJB618" s="175"/>
      <c r="IJC618" s="175"/>
      <c r="IJD618" s="175"/>
      <c r="IJE618" s="175"/>
      <c r="IJF618" s="175"/>
      <c r="IJG618" s="175"/>
      <c r="IJH618" s="175"/>
      <c r="IJI618" s="175"/>
      <c r="IJJ618" s="175"/>
      <c r="IJK618" s="175"/>
      <c r="IJL618" s="175"/>
      <c r="IJM618" s="175"/>
      <c r="IJN618" s="175"/>
      <c r="IJO618" s="175"/>
      <c r="IJP618" s="175"/>
      <c r="IJQ618" s="175"/>
      <c r="IJR618" s="175"/>
      <c r="IJS618" s="175"/>
      <c r="IJT618" s="175"/>
      <c r="IJU618" s="175"/>
      <c r="IJV618" s="175"/>
      <c r="IJW618" s="175"/>
      <c r="IJX618" s="175"/>
      <c r="IJY618" s="175"/>
      <c r="IJZ618" s="175"/>
      <c r="IKA618" s="175"/>
      <c r="IKB618" s="175"/>
      <c r="IKC618" s="175"/>
      <c r="IKD618" s="175"/>
      <c r="IKE618" s="175"/>
      <c r="IKF618" s="175"/>
      <c r="IKG618" s="175"/>
      <c r="IKH618" s="175"/>
      <c r="IKI618" s="175"/>
      <c r="IKJ618" s="175"/>
      <c r="IKK618" s="175"/>
      <c r="IKL618" s="175"/>
      <c r="IKM618" s="175"/>
      <c r="IKN618" s="175"/>
      <c r="IKO618" s="175"/>
      <c r="IKP618" s="175"/>
      <c r="IKQ618" s="175"/>
      <c r="IKR618" s="175"/>
      <c r="IKS618" s="175"/>
      <c r="IKT618" s="175"/>
      <c r="IKU618" s="175"/>
      <c r="IKV618" s="175"/>
      <c r="IKW618" s="175"/>
      <c r="IKX618" s="175"/>
      <c r="IKY618" s="175"/>
      <c r="IKZ618" s="175"/>
      <c r="ILA618" s="175"/>
      <c r="ILB618" s="175"/>
      <c r="ILC618" s="175"/>
      <c r="ILD618" s="175"/>
      <c r="ILE618" s="175"/>
      <c r="ILF618" s="175"/>
      <c r="ILG618" s="175"/>
      <c r="ILH618" s="175"/>
      <c r="ILI618" s="175"/>
      <c r="ILJ618" s="175"/>
      <c r="ILK618" s="175"/>
      <c r="ILL618" s="175"/>
      <c r="ILM618" s="175"/>
      <c r="ILN618" s="175"/>
      <c r="ILO618" s="175"/>
      <c r="ILP618" s="175"/>
      <c r="ILQ618" s="175"/>
      <c r="ILR618" s="175"/>
      <c r="ILS618" s="175"/>
      <c r="ILT618" s="175"/>
      <c r="ILU618" s="175"/>
      <c r="ILV618" s="175"/>
      <c r="ILW618" s="175"/>
      <c r="ILX618" s="175"/>
      <c r="ILY618" s="175"/>
      <c r="ILZ618" s="175"/>
      <c r="IMA618" s="175"/>
      <c r="IMB618" s="175"/>
      <c r="IMC618" s="175"/>
      <c r="IMD618" s="175"/>
      <c r="IME618" s="175"/>
      <c r="IMF618" s="175"/>
      <c r="IMG618" s="175"/>
      <c r="IMH618" s="175"/>
      <c r="IMI618" s="175"/>
      <c r="IMJ618" s="175"/>
      <c r="IMK618" s="175"/>
      <c r="IML618" s="175"/>
      <c r="IMM618" s="175"/>
      <c r="IMN618" s="175"/>
      <c r="IMO618" s="175"/>
      <c r="IMP618" s="175"/>
      <c r="IMQ618" s="175"/>
      <c r="IMR618" s="175"/>
      <c r="IMS618" s="175"/>
      <c r="IMT618" s="175"/>
      <c r="IMU618" s="175"/>
      <c r="IMV618" s="175"/>
      <c r="IMW618" s="175"/>
      <c r="IMX618" s="175"/>
      <c r="IMY618" s="175"/>
      <c r="IMZ618" s="175"/>
      <c r="INA618" s="175"/>
      <c r="INB618" s="175"/>
      <c r="INC618" s="175"/>
      <c r="IND618" s="175"/>
      <c r="INE618" s="175"/>
      <c r="INF618" s="175"/>
      <c r="ING618" s="175"/>
      <c r="INH618" s="175"/>
      <c r="INI618" s="175"/>
      <c r="INJ618" s="175"/>
      <c r="INK618" s="175"/>
      <c r="INL618" s="175"/>
      <c r="INM618" s="175"/>
      <c r="INN618" s="175"/>
      <c r="INO618" s="175"/>
      <c r="INP618" s="175"/>
      <c r="INQ618" s="175"/>
      <c r="INR618" s="175"/>
      <c r="INS618" s="175"/>
      <c r="INT618" s="175"/>
      <c r="INU618" s="175"/>
      <c r="INV618" s="175"/>
      <c r="INW618" s="175"/>
      <c r="INX618" s="175"/>
      <c r="INY618" s="175"/>
      <c r="INZ618" s="175"/>
      <c r="IOA618" s="175"/>
      <c r="IOB618" s="175"/>
      <c r="IOC618" s="175"/>
      <c r="IOD618" s="175"/>
      <c r="IOE618" s="175"/>
      <c r="IOF618" s="175"/>
      <c r="IOG618" s="175"/>
      <c r="IOH618" s="175"/>
      <c r="IOI618" s="175"/>
      <c r="IOJ618" s="175"/>
      <c r="IOK618" s="175"/>
      <c r="IOL618" s="175"/>
      <c r="IOM618" s="175"/>
      <c r="ION618" s="175"/>
      <c r="IOO618" s="175"/>
      <c r="IOP618" s="175"/>
      <c r="IOQ618" s="175"/>
      <c r="IOR618" s="175"/>
      <c r="IOS618" s="175"/>
      <c r="IOT618" s="175"/>
      <c r="IOU618" s="175"/>
      <c r="IOV618" s="175"/>
      <c r="IOW618" s="175"/>
      <c r="IOX618" s="175"/>
      <c r="IOY618" s="175"/>
      <c r="IOZ618" s="175"/>
      <c r="IPA618" s="175"/>
      <c r="IPB618" s="175"/>
      <c r="IPC618" s="175"/>
      <c r="IPD618" s="175"/>
      <c r="IPE618" s="175"/>
      <c r="IPF618" s="175"/>
      <c r="IPG618" s="175"/>
      <c r="IPH618" s="175"/>
      <c r="IPI618" s="175"/>
      <c r="IPJ618" s="175"/>
      <c r="IPK618" s="175"/>
      <c r="IPL618" s="175"/>
      <c r="IPM618" s="175"/>
      <c r="IPN618" s="175"/>
      <c r="IPO618" s="175"/>
      <c r="IPP618" s="175"/>
      <c r="IPQ618" s="175"/>
      <c r="IPR618" s="175"/>
      <c r="IPS618" s="175"/>
      <c r="IPT618" s="175"/>
      <c r="IPU618" s="175"/>
      <c r="IPV618" s="175"/>
      <c r="IPW618" s="175"/>
      <c r="IPX618" s="175"/>
      <c r="IPY618" s="175"/>
      <c r="IPZ618" s="175"/>
      <c r="IQA618" s="175"/>
      <c r="IQB618" s="175"/>
      <c r="IQC618" s="175"/>
      <c r="IQD618" s="175"/>
      <c r="IQE618" s="175"/>
      <c r="IQF618" s="175"/>
      <c r="IQG618" s="175"/>
      <c r="IQH618" s="175"/>
      <c r="IQI618" s="175"/>
      <c r="IQJ618" s="175"/>
      <c r="IQK618" s="175"/>
      <c r="IQL618" s="175"/>
      <c r="IQM618" s="175"/>
      <c r="IQN618" s="175"/>
      <c r="IQO618" s="175"/>
      <c r="IQP618" s="175"/>
      <c r="IQQ618" s="175"/>
      <c r="IQR618" s="175"/>
      <c r="IQS618" s="175"/>
      <c r="IQT618" s="175"/>
      <c r="IQU618" s="175"/>
      <c r="IQV618" s="175"/>
      <c r="IQW618" s="175"/>
      <c r="IQX618" s="175"/>
      <c r="IQY618" s="175"/>
      <c r="IQZ618" s="175"/>
      <c r="IRA618" s="175"/>
      <c r="IRB618" s="175"/>
      <c r="IRC618" s="175"/>
      <c r="IRD618" s="175"/>
      <c r="IRE618" s="175"/>
      <c r="IRF618" s="175"/>
      <c r="IRG618" s="175"/>
      <c r="IRH618" s="175"/>
      <c r="IRI618" s="175"/>
      <c r="IRJ618" s="175"/>
      <c r="IRK618" s="175"/>
      <c r="IRL618" s="175"/>
      <c r="IRM618" s="175"/>
      <c r="IRN618" s="175"/>
      <c r="IRO618" s="175"/>
      <c r="IRP618" s="175"/>
      <c r="IRQ618" s="175"/>
      <c r="IRR618" s="175"/>
      <c r="IRS618" s="175"/>
      <c r="IRT618" s="175"/>
      <c r="IRU618" s="175"/>
      <c r="IRV618" s="175"/>
      <c r="IRW618" s="175"/>
      <c r="IRX618" s="175"/>
      <c r="IRY618" s="175"/>
      <c r="IRZ618" s="175"/>
      <c r="ISA618" s="175"/>
      <c r="ISB618" s="175"/>
      <c r="ISC618" s="175"/>
      <c r="ISD618" s="175"/>
      <c r="ISE618" s="175"/>
      <c r="ISF618" s="175"/>
      <c r="ISG618" s="175"/>
      <c r="ISH618" s="175"/>
      <c r="ISI618" s="175"/>
      <c r="ISJ618" s="175"/>
      <c r="ISK618" s="175"/>
      <c r="ISL618" s="175"/>
      <c r="ISM618" s="175"/>
      <c r="ISN618" s="175"/>
      <c r="ISO618" s="175"/>
      <c r="ISP618" s="175"/>
      <c r="ISQ618" s="175"/>
      <c r="ISR618" s="175"/>
      <c r="ISS618" s="175"/>
      <c r="IST618" s="175"/>
      <c r="ISU618" s="175"/>
      <c r="ISV618" s="175"/>
      <c r="ISW618" s="175"/>
      <c r="ISX618" s="175"/>
      <c r="ISY618" s="175"/>
      <c r="ISZ618" s="175"/>
      <c r="ITA618" s="175"/>
      <c r="ITB618" s="175"/>
      <c r="ITC618" s="175"/>
      <c r="ITD618" s="175"/>
      <c r="ITE618" s="175"/>
      <c r="ITF618" s="175"/>
      <c r="ITG618" s="175"/>
      <c r="ITH618" s="175"/>
      <c r="ITI618" s="175"/>
      <c r="ITJ618" s="175"/>
      <c r="ITK618" s="175"/>
      <c r="ITL618" s="175"/>
      <c r="ITM618" s="175"/>
      <c r="ITN618" s="175"/>
      <c r="ITO618" s="175"/>
      <c r="ITP618" s="175"/>
      <c r="ITQ618" s="175"/>
      <c r="ITR618" s="175"/>
      <c r="ITS618" s="175"/>
      <c r="ITT618" s="175"/>
      <c r="ITU618" s="175"/>
      <c r="ITV618" s="175"/>
      <c r="ITW618" s="175"/>
      <c r="ITX618" s="175"/>
      <c r="ITY618" s="175"/>
      <c r="ITZ618" s="175"/>
      <c r="IUA618" s="175"/>
      <c r="IUB618" s="175"/>
      <c r="IUC618" s="175"/>
      <c r="IUD618" s="175"/>
      <c r="IUE618" s="175"/>
      <c r="IUF618" s="175"/>
      <c r="IUG618" s="175"/>
      <c r="IUH618" s="175"/>
      <c r="IUI618" s="175"/>
      <c r="IUJ618" s="175"/>
      <c r="IUK618" s="175"/>
      <c r="IUL618" s="175"/>
      <c r="IUM618" s="175"/>
      <c r="IUN618" s="175"/>
      <c r="IUO618" s="175"/>
      <c r="IUP618" s="175"/>
      <c r="IUQ618" s="175"/>
      <c r="IUR618" s="175"/>
      <c r="IUS618" s="175"/>
      <c r="IUT618" s="175"/>
      <c r="IUU618" s="175"/>
      <c r="IUV618" s="175"/>
      <c r="IUW618" s="175"/>
      <c r="IUX618" s="175"/>
      <c r="IUY618" s="175"/>
      <c r="IUZ618" s="175"/>
      <c r="IVA618" s="175"/>
      <c r="IVB618" s="175"/>
      <c r="IVC618" s="175"/>
      <c r="IVD618" s="175"/>
      <c r="IVE618" s="175"/>
      <c r="IVF618" s="175"/>
      <c r="IVG618" s="175"/>
      <c r="IVH618" s="175"/>
      <c r="IVI618" s="175"/>
      <c r="IVJ618" s="175"/>
      <c r="IVK618" s="175"/>
      <c r="IVL618" s="175"/>
      <c r="IVM618" s="175"/>
      <c r="IVN618" s="175"/>
      <c r="IVO618" s="175"/>
      <c r="IVP618" s="175"/>
      <c r="IVQ618" s="175"/>
      <c r="IVR618" s="175"/>
      <c r="IVS618" s="175"/>
      <c r="IVT618" s="175"/>
      <c r="IVU618" s="175"/>
      <c r="IVV618" s="175"/>
      <c r="IVW618" s="175"/>
      <c r="IVX618" s="175"/>
      <c r="IVY618" s="175"/>
      <c r="IVZ618" s="175"/>
      <c r="IWA618" s="175"/>
      <c r="IWB618" s="175"/>
      <c r="IWC618" s="175"/>
      <c r="IWD618" s="175"/>
      <c r="IWE618" s="175"/>
      <c r="IWF618" s="175"/>
      <c r="IWG618" s="175"/>
      <c r="IWH618" s="175"/>
      <c r="IWI618" s="175"/>
      <c r="IWJ618" s="175"/>
      <c r="IWK618" s="175"/>
      <c r="IWL618" s="175"/>
      <c r="IWM618" s="175"/>
      <c r="IWN618" s="175"/>
      <c r="IWO618" s="175"/>
      <c r="IWP618" s="175"/>
      <c r="IWQ618" s="175"/>
      <c r="IWR618" s="175"/>
      <c r="IWS618" s="175"/>
      <c r="IWT618" s="175"/>
      <c r="IWU618" s="175"/>
      <c r="IWV618" s="175"/>
      <c r="IWW618" s="175"/>
      <c r="IWX618" s="175"/>
      <c r="IWY618" s="175"/>
      <c r="IWZ618" s="175"/>
      <c r="IXA618" s="175"/>
      <c r="IXB618" s="175"/>
      <c r="IXC618" s="175"/>
      <c r="IXD618" s="175"/>
      <c r="IXE618" s="175"/>
      <c r="IXF618" s="175"/>
      <c r="IXG618" s="175"/>
      <c r="IXH618" s="175"/>
      <c r="IXI618" s="175"/>
      <c r="IXJ618" s="175"/>
      <c r="IXK618" s="175"/>
      <c r="IXL618" s="175"/>
      <c r="IXM618" s="175"/>
      <c r="IXN618" s="175"/>
      <c r="IXO618" s="175"/>
      <c r="IXP618" s="175"/>
      <c r="IXQ618" s="175"/>
      <c r="IXR618" s="175"/>
      <c r="IXS618" s="175"/>
      <c r="IXT618" s="175"/>
      <c r="IXU618" s="175"/>
      <c r="IXV618" s="175"/>
      <c r="IXW618" s="175"/>
      <c r="IXX618" s="175"/>
      <c r="IXY618" s="175"/>
      <c r="IXZ618" s="175"/>
      <c r="IYA618" s="175"/>
      <c r="IYB618" s="175"/>
      <c r="IYC618" s="175"/>
      <c r="IYD618" s="175"/>
      <c r="IYE618" s="175"/>
      <c r="IYF618" s="175"/>
      <c r="IYG618" s="175"/>
      <c r="IYH618" s="175"/>
      <c r="IYI618" s="175"/>
      <c r="IYJ618" s="175"/>
      <c r="IYK618" s="175"/>
      <c r="IYL618" s="175"/>
      <c r="IYM618" s="175"/>
      <c r="IYN618" s="175"/>
      <c r="IYO618" s="175"/>
      <c r="IYP618" s="175"/>
      <c r="IYQ618" s="175"/>
      <c r="IYR618" s="175"/>
      <c r="IYS618" s="175"/>
      <c r="IYT618" s="175"/>
      <c r="IYU618" s="175"/>
      <c r="IYV618" s="175"/>
      <c r="IYW618" s="175"/>
      <c r="IYX618" s="175"/>
      <c r="IYY618" s="175"/>
      <c r="IYZ618" s="175"/>
      <c r="IZA618" s="175"/>
      <c r="IZB618" s="175"/>
      <c r="IZC618" s="175"/>
      <c r="IZD618" s="175"/>
      <c r="IZE618" s="175"/>
      <c r="IZF618" s="175"/>
      <c r="IZG618" s="175"/>
      <c r="IZH618" s="175"/>
      <c r="IZI618" s="175"/>
      <c r="IZJ618" s="175"/>
      <c r="IZK618" s="175"/>
      <c r="IZL618" s="175"/>
      <c r="IZM618" s="175"/>
      <c r="IZN618" s="175"/>
      <c r="IZO618" s="175"/>
      <c r="IZP618" s="175"/>
      <c r="IZQ618" s="175"/>
      <c r="IZR618" s="175"/>
      <c r="IZS618" s="175"/>
      <c r="IZT618" s="175"/>
      <c r="IZU618" s="175"/>
      <c r="IZV618" s="175"/>
      <c r="IZW618" s="175"/>
      <c r="IZX618" s="175"/>
      <c r="IZY618" s="175"/>
      <c r="IZZ618" s="175"/>
      <c r="JAA618" s="175"/>
      <c r="JAB618" s="175"/>
      <c r="JAC618" s="175"/>
      <c r="JAD618" s="175"/>
      <c r="JAE618" s="175"/>
      <c r="JAF618" s="175"/>
      <c r="JAG618" s="175"/>
      <c r="JAH618" s="175"/>
      <c r="JAI618" s="175"/>
      <c r="JAJ618" s="175"/>
      <c r="JAK618" s="175"/>
      <c r="JAL618" s="175"/>
      <c r="JAM618" s="175"/>
      <c r="JAN618" s="175"/>
      <c r="JAO618" s="175"/>
      <c r="JAP618" s="175"/>
      <c r="JAQ618" s="175"/>
      <c r="JAR618" s="175"/>
      <c r="JAS618" s="175"/>
      <c r="JAT618" s="175"/>
      <c r="JAU618" s="175"/>
      <c r="JAV618" s="175"/>
      <c r="JAW618" s="175"/>
      <c r="JAX618" s="175"/>
      <c r="JAY618" s="175"/>
      <c r="JAZ618" s="175"/>
      <c r="JBA618" s="175"/>
      <c r="JBB618" s="175"/>
      <c r="JBC618" s="175"/>
      <c r="JBD618" s="175"/>
      <c r="JBE618" s="175"/>
      <c r="JBF618" s="175"/>
      <c r="JBG618" s="175"/>
      <c r="JBH618" s="175"/>
      <c r="JBI618" s="175"/>
      <c r="JBJ618" s="175"/>
      <c r="JBK618" s="175"/>
      <c r="JBL618" s="175"/>
      <c r="JBM618" s="175"/>
      <c r="JBN618" s="175"/>
      <c r="JBO618" s="175"/>
      <c r="JBP618" s="175"/>
      <c r="JBQ618" s="175"/>
      <c r="JBR618" s="175"/>
      <c r="JBS618" s="175"/>
      <c r="JBT618" s="175"/>
      <c r="JBU618" s="175"/>
      <c r="JBV618" s="175"/>
      <c r="JBW618" s="175"/>
      <c r="JBX618" s="175"/>
      <c r="JBY618" s="175"/>
      <c r="JBZ618" s="175"/>
      <c r="JCA618" s="175"/>
      <c r="JCB618" s="175"/>
      <c r="JCC618" s="175"/>
      <c r="JCD618" s="175"/>
      <c r="JCE618" s="175"/>
      <c r="JCF618" s="175"/>
      <c r="JCG618" s="175"/>
      <c r="JCH618" s="175"/>
      <c r="JCI618" s="175"/>
      <c r="JCJ618" s="175"/>
      <c r="JCK618" s="175"/>
      <c r="JCL618" s="175"/>
      <c r="JCM618" s="175"/>
      <c r="JCN618" s="175"/>
      <c r="JCO618" s="175"/>
      <c r="JCP618" s="175"/>
      <c r="JCQ618" s="175"/>
      <c r="JCR618" s="175"/>
      <c r="JCS618" s="175"/>
      <c r="JCT618" s="175"/>
      <c r="JCU618" s="175"/>
      <c r="JCV618" s="175"/>
      <c r="JCW618" s="175"/>
      <c r="JCX618" s="175"/>
      <c r="JCY618" s="175"/>
      <c r="JCZ618" s="175"/>
      <c r="JDA618" s="175"/>
      <c r="JDB618" s="175"/>
      <c r="JDC618" s="175"/>
      <c r="JDD618" s="175"/>
      <c r="JDE618" s="175"/>
      <c r="JDF618" s="175"/>
      <c r="JDG618" s="175"/>
      <c r="JDH618" s="175"/>
      <c r="JDI618" s="175"/>
      <c r="JDJ618" s="175"/>
      <c r="JDK618" s="175"/>
      <c r="JDL618" s="175"/>
      <c r="JDM618" s="175"/>
      <c r="JDN618" s="175"/>
      <c r="JDO618" s="175"/>
      <c r="JDP618" s="175"/>
      <c r="JDQ618" s="175"/>
      <c r="JDR618" s="175"/>
      <c r="JDS618" s="175"/>
      <c r="JDT618" s="175"/>
      <c r="JDU618" s="175"/>
      <c r="JDV618" s="175"/>
      <c r="JDW618" s="175"/>
      <c r="JDX618" s="175"/>
      <c r="JDY618" s="175"/>
      <c r="JDZ618" s="175"/>
      <c r="JEA618" s="175"/>
      <c r="JEB618" s="175"/>
      <c r="JEC618" s="175"/>
      <c r="JED618" s="175"/>
      <c r="JEE618" s="175"/>
      <c r="JEF618" s="175"/>
      <c r="JEG618" s="175"/>
      <c r="JEH618" s="175"/>
      <c r="JEI618" s="175"/>
      <c r="JEJ618" s="175"/>
      <c r="JEK618" s="175"/>
      <c r="JEL618" s="175"/>
      <c r="JEM618" s="175"/>
      <c r="JEN618" s="175"/>
      <c r="JEO618" s="175"/>
      <c r="JEP618" s="175"/>
      <c r="JEQ618" s="175"/>
      <c r="JER618" s="175"/>
      <c r="JES618" s="175"/>
      <c r="JET618" s="175"/>
      <c r="JEU618" s="175"/>
      <c r="JEV618" s="175"/>
      <c r="JEW618" s="175"/>
      <c r="JEX618" s="175"/>
      <c r="JEY618" s="175"/>
      <c r="JEZ618" s="175"/>
      <c r="JFA618" s="175"/>
      <c r="JFB618" s="175"/>
      <c r="JFC618" s="175"/>
      <c r="JFD618" s="175"/>
      <c r="JFE618" s="175"/>
      <c r="JFF618" s="175"/>
      <c r="JFG618" s="175"/>
      <c r="JFH618" s="175"/>
      <c r="JFI618" s="175"/>
      <c r="JFJ618" s="175"/>
      <c r="JFK618" s="175"/>
      <c r="JFL618" s="175"/>
      <c r="JFM618" s="175"/>
      <c r="JFN618" s="175"/>
      <c r="JFO618" s="175"/>
      <c r="JFP618" s="175"/>
      <c r="JFQ618" s="175"/>
      <c r="JFR618" s="175"/>
      <c r="JFS618" s="175"/>
      <c r="JFT618" s="175"/>
      <c r="JFU618" s="175"/>
      <c r="JFV618" s="175"/>
      <c r="JFW618" s="175"/>
      <c r="JFX618" s="175"/>
      <c r="JFY618" s="175"/>
      <c r="JFZ618" s="175"/>
      <c r="JGA618" s="175"/>
      <c r="JGB618" s="175"/>
      <c r="JGC618" s="175"/>
      <c r="JGD618" s="175"/>
      <c r="JGE618" s="175"/>
      <c r="JGF618" s="175"/>
      <c r="JGG618" s="175"/>
      <c r="JGH618" s="175"/>
      <c r="JGI618" s="175"/>
      <c r="JGJ618" s="175"/>
      <c r="JGK618" s="175"/>
      <c r="JGL618" s="175"/>
      <c r="JGM618" s="175"/>
      <c r="JGN618" s="175"/>
      <c r="JGO618" s="175"/>
      <c r="JGP618" s="175"/>
      <c r="JGQ618" s="175"/>
      <c r="JGR618" s="175"/>
      <c r="JGS618" s="175"/>
      <c r="JGT618" s="175"/>
      <c r="JGU618" s="175"/>
      <c r="JGV618" s="175"/>
      <c r="JGW618" s="175"/>
      <c r="JGX618" s="175"/>
      <c r="JGY618" s="175"/>
      <c r="JGZ618" s="175"/>
      <c r="JHA618" s="175"/>
      <c r="JHB618" s="175"/>
      <c r="JHC618" s="175"/>
      <c r="JHD618" s="175"/>
      <c r="JHE618" s="175"/>
      <c r="JHF618" s="175"/>
      <c r="JHG618" s="175"/>
      <c r="JHH618" s="175"/>
      <c r="JHI618" s="175"/>
      <c r="JHJ618" s="175"/>
      <c r="JHK618" s="175"/>
      <c r="JHL618" s="175"/>
      <c r="JHM618" s="175"/>
      <c r="JHN618" s="175"/>
      <c r="JHO618" s="175"/>
      <c r="JHP618" s="175"/>
      <c r="JHQ618" s="175"/>
      <c r="JHR618" s="175"/>
      <c r="JHS618" s="175"/>
      <c r="JHT618" s="175"/>
      <c r="JHU618" s="175"/>
      <c r="JHV618" s="175"/>
      <c r="JHW618" s="175"/>
      <c r="JHX618" s="175"/>
      <c r="JHY618" s="175"/>
      <c r="JHZ618" s="175"/>
      <c r="JIA618" s="175"/>
      <c r="JIB618" s="175"/>
      <c r="JIC618" s="175"/>
      <c r="JID618" s="175"/>
      <c r="JIE618" s="175"/>
      <c r="JIF618" s="175"/>
      <c r="JIG618" s="175"/>
      <c r="JIH618" s="175"/>
      <c r="JII618" s="175"/>
      <c r="JIJ618" s="175"/>
      <c r="JIK618" s="175"/>
      <c r="JIL618" s="175"/>
      <c r="JIM618" s="175"/>
      <c r="JIN618" s="175"/>
      <c r="JIO618" s="175"/>
      <c r="JIP618" s="175"/>
      <c r="JIQ618" s="175"/>
      <c r="JIR618" s="175"/>
      <c r="JIS618" s="175"/>
      <c r="JIT618" s="175"/>
      <c r="JIU618" s="175"/>
      <c r="JIV618" s="175"/>
      <c r="JIW618" s="175"/>
      <c r="JIX618" s="175"/>
      <c r="JIY618" s="175"/>
      <c r="JIZ618" s="175"/>
      <c r="JJA618" s="175"/>
      <c r="JJB618" s="175"/>
      <c r="JJC618" s="175"/>
      <c r="JJD618" s="175"/>
      <c r="JJE618" s="175"/>
      <c r="JJF618" s="175"/>
      <c r="JJG618" s="175"/>
      <c r="JJH618" s="175"/>
      <c r="JJI618" s="175"/>
      <c r="JJJ618" s="175"/>
      <c r="JJK618" s="175"/>
      <c r="JJL618" s="175"/>
      <c r="JJM618" s="175"/>
      <c r="JJN618" s="175"/>
      <c r="JJO618" s="175"/>
      <c r="JJP618" s="175"/>
      <c r="JJQ618" s="175"/>
      <c r="JJR618" s="175"/>
      <c r="JJS618" s="175"/>
      <c r="JJT618" s="175"/>
      <c r="JJU618" s="175"/>
      <c r="JJV618" s="175"/>
      <c r="JJW618" s="175"/>
      <c r="JJX618" s="175"/>
      <c r="JJY618" s="175"/>
      <c r="JJZ618" s="175"/>
      <c r="JKA618" s="175"/>
      <c r="JKB618" s="175"/>
      <c r="JKC618" s="175"/>
      <c r="JKD618" s="175"/>
      <c r="JKE618" s="175"/>
      <c r="JKF618" s="175"/>
      <c r="JKG618" s="175"/>
      <c r="JKH618" s="175"/>
      <c r="JKI618" s="175"/>
      <c r="JKJ618" s="175"/>
      <c r="JKK618" s="175"/>
      <c r="JKL618" s="175"/>
      <c r="JKM618" s="175"/>
      <c r="JKN618" s="175"/>
      <c r="JKO618" s="175"/>
      <c r="JKP618" s="175"/>
      <c r="JKQ618" s="175"/>
      <c r="JKR618" s="175"/>
      <c r="JKS618" s="175"/>
      <c r="JKT618" s="175"/>
      <c r="JKU618" s="175"/>
      <c r="JKV618" s="175"/>
      <c r="JKW618" s="175"/>
      <c r="JKX618" s="175"/>
      <c r="JKY618" s="175"/>
      <c r="JKZ618" s="175"/>
      <c r="JLA618" s="175"/>
      <c r="JLB618" s="175"/>
      <c r="JLC618" s="175"/>
      <c r="JLD618" s="175"/>
      <c r="JLE618" s="175"/>
      <c r="JLF618" s="175"/>
      <c r="JLG618" s="175"/>
      <c r="JLH618" s="175"/>
      <c r="JLI618" s="175"/>
      <c r="JLJ618" s="175"/>
      <c r="JLK618" s="175"/>
      <c r="JLL618" s="175"/>
      <c r="JLM618" s="175"/>
      <c r="JLN618" s="175"/>
      <c r="JLO618" s="175"/>
      <c r="JLP618" s="175"/>
      <c r="JLQ618" s="175"/>
      <c r="JLR618" s="175"/>
      <c r="JLS618" s="175"/>
      <c r="JLT618" s="175"/>
      <c r="JLU618" s="175"/>
      <c r="JLV618" s="175"/>
      <c r="JLW618" s="175"/>
      <c r="JLX618" s="175"/>
      <c r="JLY618" s="175"/>
      <c r="JLZ618" s="175"/>
      <c r="JMA618" s="175"/>
      <c r="JMB618" s="175"/>
      <c r="JMC618" s="175"/>
      <c r="JMD618" s="175"/>
      <c r="JME618" s="175"/>
      <c r="JMF618" s="175"/>
      <c r="JMG618" s="175"/>
      <c r="JMH618" s="175"/>
      <c r="JMI618" s="175"/>
      <c r="JMJ618" s="175"/>
      <c r="JMK618" s="175"/>
      <c r="JML618" s="175"/>
      <c r="JMM618" s="175"/>
      <c r="JMN618" s="175"/>
      <c r="JMO618" s="175"/>
      <c r="JMP618" s="175"/>
      <c r="JMQ618" s="175"/>
      <c r="JMR618" s="175"/>
      <c r="JMS618" s="175"/>
      <c r="JMT618" s="175"/>
      <c r="JMU618" s="175"/>
      <c r="JMV618" s="175"/>
      <c r="JMW618" s="175"/>
      <c r="JMX618" s="175"/>
      <c r="JMY618" s="175"/>
      <c r="JMZ618" s="175"/>
      <c r="JNA618" s="175"/>
      <c r="JNB618" s="175"/>
      <c r="JNC618" s="175"/>
      <c r="JND618" s="175"/>
      <c r="JNE618" s="175"/>
      <c r="JNF618" s="175"/>
      <c r="JNG618" s="175"/>
      <c r="JNH618" s="175"/>
      <c r="JNI618" s="175"/>
      <c r="JNJ618" s="175"/>
      <c r="JNK618" s="175"/>
      <c r="JNL618" s="175"/>
      <c r="JNM618" s="175"/>
      <c r="JNN618" s="175"/>
      <c r="JNO618" s="175"/>
      <c r="JNP618" s="175"/>
      <c r="JNQ618" s="175"/>
      <c r="JNR618" s="175"/>
      <c r="JNS618" s="175"/>
      <c r="JNT618" s="175"/>
      <c r="JNU618" s="175"/>
      <c r="JNV618" s="175"/>
      <c r="JNW618" s="175"/>
      <c r="JNX618" s="175"/>
      <c r="JNY618" s="175"/>
      <c r="JNZ618" s="175"/>
      <c r="JOA618" s="175"/>
      <c r="JOB618" s="175"/>
      <c r="JOC618" s="175"/>
      <c r="JOD618" s="175"/>
      <c r="JOE618" s="175"/>
      <c r="JOF618" s="175"/>
      <c r="JOG618" s="175"/>
      <c r="JOH618" s="175"/>
      <c r="JOI618" s="175"/>
      <c r="JOJ618" s="175"/>
      <c r="JOK618" s="175"/>
      <c r="JOL618" s="175"/>
      <c r="JOM618" s="175"/>
      <c r="JON618" s="175"/>
      <c r="JOO618" s="175"/>
      <c r="JOP618" s="175"/>
      <c r="JOQ618" s="175"/>
      <c r="JOR618" s="175"/>
      <c r="JOS618" s="175"/>
      <c r="JOT618" s="175"/>
      <c r="JOU618" s="175"/>
      <c r="JOV618" s="175"/>
      <c r="JOW618" s="175"/>
      <c r="JOX618" s="175"/>
      <c r="JOY618" s="175"/>
      <c r="JOZ618" s="175"/>
      <c r="JPA618" s="175"/>
      <c r="JPB618" s="175"/>
      <c r="JPC618" s="175"/>
      <c r="JPD618" s="175"/>
      <c r="JPE618" s="175"/>
      <c r="JPF618" s="175"/>
      <c r="JPG618" s="175"/>
      <c r="JPH618" s="175"/>
      <c r="JPI618" s="175"/>
      <c r="JPJ618" s="175"/>
      <c r="JPK618" s="175"/>
      <c r="JPL618" s="175"/>
      <c r="JPM618" s="175"/>
      <c r="JPN618" s="175"/>
      <c r="JPO618" s="175"/>
      <c r="JPP618" s="175"/>
      <c r="JPQ618" s="175"/>
      <c r="JPR618" s="175"/>
      <c r="JPS618" s="175"/>
      <c r="JPT618" s="175"/>
      <c r="JPU618" s="175"/>
      <c r="JPV618" s="175"/>
      <c r="JPW618" s="175"/>
      <c r="JPX618" s="175"/>
      <c r="JPY618" s="175"/>
      <c r="JPZ618" s="175"/>
      <c r="JQA618" s="175"/>
      <c r="JQB618" s="175"/>
      <c r="JQC618" s="175"/>
      <c r="JQD618" s="175"/>
      <c r="JQE618" s="175"/>
      <c r="JQF618" s="175"/>
      <c r="JQG618" s="175"/>
      <c r="JQH618" s="175"/>
      <c r="JQI618" s="175"/>
      <c r="JQJ618" s="175"/>
      <c r="JQK618" s="175"/>
      <c r="JQL618" s="175"/>
      <c r="JQM618" s="175"/>
      <c r="JQN618" s="175"/>
      <c r="JQO618" s="175"/>
      <c r="JQP618" s="175"/>
      <c r="JQQ618" s="175"/>
      <c r="JQR618" s="175"/>
      <c r="JQS618" s="175"/>
      <c r="JQT618" s="175"/>
      <c r="JQU618" s="175"/>
      <c r="JQV618" s="175"/>
      <c r="JQW618" s="175"/>
      <c r="JQX618" s="175"/>
      <c r="JQY618" s="175"/>
      <c r="JQZ618" s="175"/>
      <c r="JRA618" s="175"/>
      <c r="JRB618" s="175"/>
      <c r="JRC618" s="175"/>
      <c r="JRD618" s="175"/>
      <c r="JRE618" s="175"/>
      <c r="JRF618" s="175"/>
      <c r="JRG618" s="175"/>
      <c r="JRH618" s="175"/>
      <c r="JRI618" s="175"/>
      <c r="JRJ618" s="175"/>
      <c r="JRK618" s="175"/>
      <c r="JRL618" s="175"/>
      <c r="JRM618" s="175"/>
      <c r="JRN618" s="175"/>
      <c r="JRO618" s="175"/>
      <c r="JRP618" s="175"/>
      <c r="JRQ618" s="175"/>
      <c r="JRR618" s="175"/>
      <c r="JRS618" s="175"/>
      <c r="JRT618" s="175"/>
      <c r="JRU618" s="175"/>
      <c r="JRV618" s="175"/>
      <c r="JRW618" s="175"/>
      <c r="JRX618" s="175"/>
      <c r="JRY618" s="175"/>
      <c r="JRZ618" s="175"/>
      <c r="JSA618" s="175"/>
      <c r="JSB618" s="175"/>
      <c r="JSC618" s="175"/>
      <c r="JSD618" s="175"/>
      <c r="JSE618" s="175"/>
      <c r="JSF618" s="175"/>
      <c r="JSG618" s="175"/>
      <c r="JSH618" s="175"/>
      <c r="JSI618" s="175"/>
      <c r="JSJ618" s="175"/>
      <c r="JSK618" s="175"/>
      <c r="JSL618" s="175"/>
      <c r="JSM618" s="175"/>
      <c r="JSN618" s="175"/>
      <c r="JSO618" s="175"/>
      <c r="JSP618" s="175"/>
      <c r="JSQ618" s="175"/>
      <c r="JSR618" s="175"/>
      <c r="JSS618" s="175"/>
      <c r="JST618" s="175"/>
      <c r="JSU618" s="175"/>
      <c r="JSV618" s="175"/>
      <c r="JSW618" s="175"/>
      <c r="JSX618" s="175"/>
      <c r="JSY618" s="175"/>
      <c r="JSZ618" s="175"/>
      <c r="JTA618" s="175"/>
      <c r="JTB618" s="175"/>
      <c r="JTC618" s="175"/>
      <c r="JTD618" s="175"/>
      <c r="JTE618" s="175"/>
      <c r="JTF618" s="175"/>
      <c r="JTG618" s="175"/>
      <c r="JTH618" s="175"/>
      <c r="JTI618" s="175"/>
      <c r="JTJ618" s="175"/>
      <c r="JTK618" s="175"/>
      <c r="JTL618" s="175"/>
      <c r="JTM618" s="175"/>
      <c r="JTN618" s="175"/>
      <c r="JTO618" s="175"/>
      <c r="JTP618" s="175"/>
      <c r="JTQ618" s="175"/>
      <c r="JTR618" s="175"/>
      <c r="JTS618" s="175"/>
      <c r="JTT618" s="175"/>
      <c r="JTU618" s="175"/>
      <c r="JTV618" s="175"/>
      <c r="JTW618" s="175"/>
      <c r="JTX618" s="175"/>
      <c r="JTY618" s="175"/>
      <c r="JTZ618" s="175"/>
      <c r="JUA618" s="175"/>
      <c r="JUB618" s="175"/>
      <c r="JUC618" s="175"/>
      <c r="JUD618" s="175"/>
      <c r="JUE618" s="175"/>
      <c r="JUF618" s="175"/>
      <c r="JUG618" s="175"/>
      <c r="JUH618" s="175"/>
      <c r="JUI618" s="175"/>
      <c r="JUJ618" s="175"/>
      <c r="JUK618" s="175"/>
      <c r="JUL618" s="175"/>
      <c r="JUM618" s="175"/>
      <c r="JUN618" s="175"/>
      <c r="JUO618" s="175"/>
      <c r="JUP618" s="175"/>
      <c r="JUQ618" s="175"/>
      <c r="JUR618" s="175"/>
      <c r="JUS618" s="175"/>
      <c r="JUT618" s="175"/>
      <c r="JUU618" s="175"/>
      <c r="JUV618" s="175"/>
      <c r="JUW618" s="175"/>
      <c r="JUX618" s="175"/>
      <c r="JUY618" s="175"/>
      <c r="JUZ618" s="175"/>
      <c r="JVA618" s="175"/>
      <c r="JVB618" s="175"/>
      <c r="JVC618" s="175"/>
      <c r="JVD618" s="175"/>
      <c r="JVE618" s="175"/>
      <c r="JVF618" s="175"/>
      <c r="JVG618" s="175"/>
      <c r="JVH618" s="175"/>
      <c r="JVI618" s="175"/>
      <c r="JVJ618" s="175"/>
      <c r="JVK618" s="175"/>
      <c r="JVL618" s="175"/>
      <c r="JVM618" s="175"/>
      <c r="JVN618" s="175"/>
      <c r="JVO618" s="175"/>
      <c r="JVP618" s="175"/>
      <c r="JVQ618" s="175"/>
      <c r="JVR618" s="175"/>
      <c r="JVS618" s="175"/>
      <c r="JVT618" s="175"/>
      <c r="JVU618" s="175"/>
      <c r="JVV618" s="175"/>
      <c r="JVW618" s="175"/>
      <c r="JVX618" s="175"/>
      <c r="JVY618" s="175"/>
      <c r="JVZ618" s="175"/>
      <c r="JWA618" s="175"/>
      <c r="JWB618" s="175"/>
      <c r="JWC618" s="175"/>
      <c r="JWD618" s="175"/>
      <c r="JWE618" s="175"/>
      <c r="JWF618" s="175"/>
      <c r="JWG618" s="175"/>
      <c r="JWH618" s="175"/>
      <c r="JWI618" s="175"/>
      <c r="JWJ618" s="175"/>
      <c r="JWK618" s="175"/>
      <c r="JWL618" s="175"/>
      <c r="JWM618" s="175"/>
      <c r="JWN618" s="175"/>
      <c r="JWO618" s="175"/>
      <c r="JWP618" s="175"/>
      <c r="JWQ618" s="175"/>
      <c r="JWR618" s="175"/>
      <c r="JWS618" s="175"/>
      <c r="JWT618" s="175"/>
      <c r="JWU618" s="175"/>
      <c r="JWV618" s="175"/>
      <c r="JWW618" s="175"/>
      <c r="JWX618" s="175"/>
      <c r="JWY618" s="175"/>
      <c r="JWZ618" s="175"/>
      <c r="JXA618" s="175"/>
      <c r="JXB618" s="175"/>
      <c r="JXC618" s="175"/>
      <c r="JXD618" s="175"/>
      <c r="JXE618" s="175"/>
      <c r="JXF618" s="175"/>
      <c r="JXG618" s="175"/>
      <c r="JXH618" s="175"/>
      <c r="JXI618" s="175"/>
      <c r="JXJ618" s="175"/>
      <c r="JXK618" s="175"/>
      <c r="JXL618" s="175"/>
      <c r="JXM618" s="175"/>
      <c r="JXN618" s="175"/>
      <c r="JXO618" s="175"/>
      <c r="JXP618" s="175"/>
      <c r="JXQ618" s="175"/>
      <c r="JXR618" s="175"/>
      <c r="JXS618" s="175"/>
      <c r="JXT618" s="175"/>
      <c r="JXU618" s="175"/>
      <c r="JXV618" s="175"/>
      <c r="JXW618" s="175"/>
      <c r="JXX618" s="175"/>
      <c r="JXY618" s="175"/>
      <c r="JXZ618" s="175"/>
      <c r="JYA618" s="175"/>
      <c r="JYB618" s="175"/>
      <c r="JYC618" s="175"/>
      <c r="JYD618" s="175"/>
      <c r="JYE618" s="175"/>
      <c r="JYF618" s="175"/>
      <c r="JYG618" s="175"/>
      <c r="JYH618" s="175"/>
      <c r="JYI618" s="175"/>
      <c r="JYJ618" s="175"/>
      <c r="JYK618" s="175"/>
      <c r="JYL618" s="175"/>
      <c r="JYM618" s="175"/>
      <c r="JYN618" s="175"/>
      <c r="JYO618" s="175"/>
      <c r="JYP618" s="175"/>
      <c r="JYQ618" s="175"/>
      <c r="JYR618" s="175"/>
      <c r="JYS618" s="175"/>
      <c r="JYT618" s="175"/>
      <c r="JYU618" s="175"/>
      <c r="JYV618" s="175"/>
      <c r="JYW618" s="175"/>
      <c r="JYX618" s="175"/>
      <c r="JYY618" s="175"/>
      <c r="JYZ618" s="175"/>
      <c r="JZA618" s="175"/>
      <c r="JZB618" s="175"/>
      <c r="JZC618" s="175"/>
      <c r="JZD618" s="175"/>
      <c r="JZE618" s="175"/>
      <c r="JZF618" s="175"/>
      <c r="JZG618" s="175"/>
      <c r="JZH618" s="175"/>
      <c r="JZI618" s="175"/>
      <c r="JZJ618" s="175"/>
      <c r="JZK618" s="175"/>
      <c r="JZL618" s="175"/>
      <c r="JZM618" s="175"/>
      <c r="JZN618" s="175"/>
      <c r="JZO618" s="175"/>
      <c r="JZP618" s="175"/>
      <c r="JZQ618" s="175"/>
      <c r="JZR618" s="175"/>
      <c r="JZS618" s="175"/>
      <c r="JZT618" s="175"/>
      <c r="JZU618" s="175"/>
      <c r="JZV618" s="175"/>
      <c r="JZW618" s="175"/>
      <c r="JZX618" s="175"/>
      <c r="JZY618" s="175"/>
      <c r="JZZ618" s="175"/>
      <c r="KAA618" s="175"/>
      <c r="KAB618" s="175"/>
      <c r="KAC618" s="175"/>
      <c r="KAD618" s="175"/>
      <c r="KAE618" s="175"/>
      <c r="KAF618" s="175"/>
      <c r="KAG618" s="175"/>
      <c r="KAH618" s="175"/>
      <c r="KAI618" s="175"/>
      <c r="KAJ618" s="175"/>
      <c r="KAK618" s="175"/>
      <c r="KAL618" s="175"/>
      <c r="KAM618" s="175"/>
      <c r="KAN618" s="175"/>
      <c r="KAO618" s="175"/>
      <c r="KAP618" s="175"/>
      <c r="KAQ618" s="175"/>
      <c r="KAR618" s="175"/>
      <c r="KAS618" s="175"/>
      <c r="KAT618" s="175"/>
      <c r="KAU618" s="175"/>
      <c r="KAV618" s="175"/>
      <c r="KAW618" s="175"/>
      <c r="KAX618" s="175"/>
      <c r="KAY618" s="175"/>
      <c r="KAZ618" s="175"/>
      <c r="KBA618" s="175"/>
      <c r="KBB618" s="175"/>
      <c r="KBC618" s="175"/>
      <c r="KBD618" s="175"/>
      <c r="KBE618" s="175"/>
      <c r="KBF618" s="175"/>
      <c r="KBG618" s="175"/>
      <c r="KBH618" s="175"/>
      <c r="KBI618" s="175"/>
      <c r="KBJ618" s="175"/>
      <c r="KBK618" s="175"/>
      <c r="KBL618" s="175"/>
      <c r="KBM618" s="175"/>
      <c r="KBN618" s="175"/>
      <c r="KBO618" s="175"/>
      <c r="KBP618" s="175"/>
      <c r="KBQ618" s="175"/>
      <c r="KBR618" s="175"/>
      <c r="KBS618" s="175"/>
      <c r="KBT618" s="175"/>
      <c r="KBU618" s="175"/>
      <c r="KBV618" s="175"/>
      <c r="KBW618" s="175"/>
      <c r="KBX618" s="175"/>
      <c r="KBY618" s="175"/>
      <c r="KBZ618" s="175"/>
      <c r="KCA618" s="175"/>
      <c r="KCB618" s="175"/>
      <c r="KCC618" s="175"/>
      <c r="KCD618" s="175"/>
      <c r="KCE618" s="175"/>
      <c r="KCF618" s="175"/>
      <c r="KCG618" s="175"/>
      <c r="KCH618" s="175"/>
      <c r="KCI618" s="175"/>
      <c r="KCJ618" s="175"/>
      <c r="KCK618" s="175"/>
      <c r="KCL618" s="175"/>
      <c r="KCM618" s="175"/>
      <c r="KCN618" s="175"/>
      <c r="KCO618" s="175"/>
      <c r="KCP618" s="175"/>
      <c r="KCQ618" s="175"/>
      <c r="KCR618" s="175"/>
      <c r="KCS618" s="175"/>
      <c r="KCT618" s="175"/>
      <c r="KCU618" s="175"/>
      <c r="KCV618" s="175"/>
      <c r="KCW618" s="175"/>
      <c r="KCX618" s="175"/>
      <c r="KCY618" s="175"/>
      <c r="KCZ618" s="175"/>
      <c r="KDA618" s="175"/>
      <c r="KDB618" s="175"/>
      <c r="KDC618" s="175"/>
      <c r="KDD618" s="175"/>
      <c r="KDE618" s="175"/>
      <c r="KDF618" s="175"/>
      <c r="KDG618" s="175"/>
      <c r="KDH618" s="175"/>
      <c r="KDI618" s="175"/>
      <c r="KDJ618" s="175"/>
      <c r="KDK618" s="175"/>
      <c r="KDL618" s="175"/>
      <c r="KDM618" s="175"/>
      <c r="KDN618" s="175"/>
      <c r="KDO618" s="175"/>
      <c r="KDP618" s="175"/>
      <c r="KDQ618" s="175"/>
      <c r="KDR618" s="175"/>
      <c r="KDS618" s="175"/>
      <c r="KDT618" s="175"/>
      <c r="KDU618" s="175"/>
      <c r="KDV618" s="175"/>
      <c r="KDW618" s="175"/>
      <c r="KDX618" s="175"/>
      <c r="KDY618" s="175"/>
      <c r="KDZ618" s="175"/>
      <c r="KEA618" s="175"/>
      <c r="KEB618" s="175"/>
      <c r="KEC618" s="175"/>
      <c r="KED618" s="175"/>
      <c r="KEE618" s="175"/>
      <c r="KEF618" s="175"/>
      <c r="KEG618" s="175"/>
      <c r="KEH618" s="175"/>
      <c r="KEI618" s="175"/>
      <c r="KEJ618" s="175"/>
      <c r="KEK618" s="175"/>
      <c r="KEL618" s="175"/>
      <c r="KEM618" s="175"/>
      <c r="KEN618" s="175"/>
      <c r="KEO618" s="175"/>
      <c r="KEP618" s="175"/>
      <c r="KEQ618" s="175"/>
      <c r="KER618" s="175"/>
      <c r="KES618" s="175"/>
      <c r="KET618" s="175"/>
      <c r="KEU618" s="175"/>
      <c r="KEV618" s="175"/>
      <c r="KEW618" s="175"/>
      <c r="KEX618" s="175"/>
      <c r="KEY618" s="175"/>
      <c r="KEZ618" s="175"/>
      <c r="KFA618" s="175"/>
      <c r="KFB618" s="175"/>
      <c r="KFC618" s="175"/>
      <c r="KFD618" s="175"/>
      <c r="KFE618" s="175"/>
      <c r="KFF618" s="175"/>
      <c r="KFG618" s="175"/>
      <c r="KFH618" s="175"/>
      <c r="KFI618" s="175"/>
      <c r="KFJ618" s="175"/>
      <c r="KFK618" s="175"/>
      <c r="KFL618" s="175"/>
      <c r="KFM618" s="175"/>
      <c r="KFN618" s="175"/>
      <c r="KFO618" s="175"/>
      <c r="KFP618" s="175"/>
      <c r="KFQ618" s="175"/>
      <c r="KFR618" s="175"/>
      <c r="KFS618" s="175"/>
      <c r="KFT618" s="175"/>
      <c r="KFU618" s="175"/>
      <c r="KFV618" s="175"/>
      <c r="KFW618" s="175"/>
      <c r="KFX618" s="175"/>
      <c r="KFY618" s="175"/>
      <c r="KFZ618" s="175"/>
      <c r="KGA618" s="175"/>
      <c r="KGB618" s="175"/>
      <c r="KGC618" s="175"/>
      <c r="KGD618" s="175"/>
      <c r="KGE618" s="175"/>
      <c r="KGF618" s="175"/>
      <c r="KGG618" s="175"/>
      <c r="KGH618" s="175"/>
      <c r="KGI618" s="175"/>
      <c r="KGJ618" s="175"/>
      <c r="KGK618" s="175"/>
      <c r="KGL618" s="175"/>
      <c r="KGM618" s="175"/>
      <c r="KGN618" s="175"/>
      <c r="KGO618" s="175"/>
      <c r="KGP618" s="175"/>
      <c r="KGQ618" s="175"/>
      <c r="KGR618" s="175"/>
      <c r="KGS618" s="175"/>
      <c r="KGT618" s="175"/>
      <c r="KGU618" s="175"/>
      <c r="KGV618" s="175"/>
      <c r="KGW618" s="175"/>
      <c r="KGX618" s="175"/>
      <c r="KGY618" s="175"/>
      <c r="KGZ618" s="175"/>
      <c r="KHA618" s="175"/>
      <c r="KHB618" s="175"/>
      <c r="KHC618" s="175"/>
      <c r="KHD618" s="175"/>
      <c r="KHE618" s="175"/>
      <c r="KHF618" s="175"/>
      <c r="KHG618" s="175"/>
      <c r="KHH618" s="175"/>
      <c r="KHI618" s="175"/>
      <c r="KHJ618" s="175"/>
      <c r="KHK618" s="175"/>
      <c r="KHL618" s="175"/>
      <c r="KHM618" s="175"/>
      <c r="KHN618" s="175"/>
      <c r="KHO618" s="175"/>
      <c r="KHP618" s="175"/>
      <c r="KHQ618" s="175"/>
      <c r="KHR618" s="175"/>
      <c r="KHS618" s="175"/>
      <c r="KHT618" s="175"/>
      <c r="KHU618" s="175"/>
      <c r="KHV618" s="175"/>
      <c r="KHW618" s="175"/>
      <c r="KHX618" s="175"/>
      <c r="KHY618" s="175"/>
      <c r="KHZ618" s="175"/>
      <c r="KIA618" s="175"/>
      <c r="KIB618" s="175"/>
      <c r="KIC618" s="175"/>
      <c r="KID618" s="175"/>
      <c r="KIE618" s="175"/>
      <c r="KIF618" s="175"/>
      <c r="KIG618" s="175"/>
      <c r="KIH618" s="175"/>
      <c r="KII618" s="175"/>
      <c r="KIJ618" s="175"/>
      <c r="KIK618" s="175"/>
      <c r="KIL618" s="175"/>
      <c r="KIM618" s="175"/>
      <c r="KIN618" s="175"/>
      <c r="KIO618" s="175"/>
      <c r="KIP618" s="175"/>
      <c r="KIQ618" s="175"/>
      <c r="KIR618" s="175"/>
      <c r="KIS618" s="175"/>
      <c r="KIT618" s="175"/>
      <c r="KIU618" s="175"/>
      <c r="KIV618" s="175"/>
      <c r="KIW618" s="175"/>
      <c r="KIX618" s="175"/>
      <c r="KIY618" s="175"/>
      <c r="KIZ618" s="175"/>
      <c r="KJA618" s="175"/>
      <c r="KJB618" s="175"/>
      <c r="KJC618" s="175"/>
      <c r="KJD618" s="175"/>
      <c r="KJE618" s="175"/>
      <c r="KJF618" s="175"/>
      <c r="KJG618" s="175"/>
      <c r="KJH618" s="175"/>
      <c r="KJI618" s="175"/>
      <c r="KJJ618" s="175"/>
      <c r="KJK618" s="175"/>
      <c r="KJL618" s="175"/>
      <c r="KJM618" s="175"/>
      <c r="KJN618" s="175"/>
      <c r="KJO618" s="175"/>
      <c r="KJP618" s="175"/>
      <c r="KJQ618" s="175"/>
      <c r="KJR618" s="175"/>
      <c r="KJS618" s="175"/>
      <c r="KJT618" s="175"/>
      <c r="KJU618" s="175"/>
      <c r="KJV618" s="175"/>
      <c r="KJW618" s="175"/>
      <c r="KJX618" s="175"/>
      <c r="KJY618" s="175"/>
      <c r="KJZ618" s="175"/>
      <c r="KKA618" s="175"/>
      <c r="KKB618" s="175"/>
      <c r="KKC618" s="175"/>
      <c r="KKD618" s="175"/>
      <c r="KKE618" s="175"/>
      <c r="KKF618" s="175"/>
      <c r="KKG618" s="175"/>
      <c r="KKH618" s="175"/>
      <c r="KKI618" s="175"/>
      <c r="KKJ618" s="175"/>
      <c r="KKK618" s="175"/>
      <c r="KKL618" s="175"/>
      <c r="KKM618" s="175"/>
      <c r="KKN618" s="175"/>
      <c r="KKO618" s="175"/>
      <c r="KKP618" s="175"/>
      <c r="KKQ618" s="175"/>
      <c r="KKR618" s="175"/>
      <c r="KKS618" s="175"/>
      <c r="KKT618" s="175"/>
      <c r="KKU618" s="175"/>
      <c r="KKV618" s="175"/>
      <c r="KKW618" s="175"/>
      <c r="KKX618" s="175"/>
      <c r="KKY618" s="175"/>
      <c r="KKZ618" s="175"/>
      <c r="KLA618" s="175"/>
      <c r="KLB618" s="175"/>
      <c r="KLC618" s="175"/>
      <c r="KLD618" s="175"/>
      <c r="KLE618" s="175"/>
      <c r="KLF618" s="175"/>
      <c r="KLG618" s="175"/>
      <c r="KLH618" s="175"/>
      <c r="KLI618" s="175"/>
      <c r="KLJ618" s="175"/>
      <c r="KLK618" s="175"/>
      <c r="KLL618" s="175"/>
      <c r="KLM618" s="175"/>
      <c r="KLN618" s="175"/>
      <c r="KLO618" s="175"/>
      <c r="KLP618" s="175"/>
      <c r="KLQ618" s="175"/>
      <c r="KLR618" s="175"/>
      <c r="KLS618" s="175"/>
      <c r="KLT618" s="175"/>
      <c r="KLU618" s="175"/>
      <c r="KLV618" s="175"/>
      <c r="KLW618" s="175"/>
      <c r="KLX618" s="175"/>
      <c r="KLY618" s="175"/>
      <c r="KLZ618" s="175"/>
      <c r="KMA618" s="175"/>
      <c r="KMB618" s="175"/>
      <c r="KMC618" s="175"/>
      <c r="KMD618" s="175"/>
      <c r="KME618" s="175"/>
      <c r="KMF618" s="175"/>
      <c r="KMG618" s="175"/>
      <c r="KMH618" s="175"/>
      <c r="KMI618" s="175"/>
      <c r="KMJ618" s="175"/>
      <c r="KMK618" s="175"/>
      <c r="KML618" s="175"/>
      <c r="KMM618" s="175"/>
      <c r="KMN618" s="175"/>
      <c r="KMO618" s="175"/>
      <c r="KMP618" s="175"/>
      <c r="KMQ618" s="175"/>
      <c r="KMR618" s="175"/>
      <c r="KMS618" s="175"/>
      <c r="KMT618" s="175"/>
      <c r="KMU618" s="175"/>
      <c r="KMV618" s="175"/>
      <c r="KMW618" s="175"/>
      <c r="KMX618" s="175"/>
      <c r="KMY618" s="175"/>
      <c r="KMZ618" s="175"/>
      <c r="KNA618" s="175"/>
      <c r="KNB618" s="175"/>
      <c r="KNC618" s="175"/>
      <c r="KND618" s="175"/>
      <c r="KNE618" s="175"/>
      <c r="KNF618" s="175"/>
      <c r="KNG618" s="175"/>
      <c r="KNH618" s="175"/>
      <c r="KNI618" s="175"/>
      <c r="KNJ618" s="175"/>
      <c r="KNK618" s="175"/>
      <c r="KNL618" s="175"/>
      <c r="KNM618" s="175"/>
      <c r="KNN618" s="175"/>
      <c r="KNO618" s="175"/>
      <c r="KNP618" s="175"/>
      <c r="KNQ618" s="175"/>
      <c r="KNR618" s="175"/>
      <c r="KNS618" s="175"/>
      <c r="KNT618" s="175"/>
      <c r="KNU618" s="175"/>
      <c r="KNV618" s="175"/>
      <c r="KNW618" s="175"/>
      <c r="KNX618" s="175"/>
      <c r="KNY618" s="175"/>
      <c r="KNZ618" s="175"/>
      <c r="KOA618" s="175"/>
      <c r="KOB618" s="175"/>
      <c r="KOC618" s="175"/>
      <c r="KOD618" s="175"/>
      <c r="KOE618" s="175"/>
      <c r="KOF618" s="175"/>
      <c r="KOG618" s="175"/>
      <c r="KOH618" s="175"/>
      <c r="KOI618" s="175"/>
      <c r="KOJ618" s="175"/>
      <c r="KOK618" s="175"/>
      <c r="KOL618" s="175"/>
      <c r="KOM618" s="175"/>
      <c r="KON618" s="175"/>
      <c r="KOO618" s="175"/>
      <c r="KOP618" s="175"/>
      <c r="KOQ618" s="175"/>
      <c r="KOR618" s="175"/>
      <c r="KOS618" s="175"/>
      <c r="KOT618" s="175"/>
      <c r="KOU618" s="175"/>
      <c r="KOV618" s="175"/>
      <c r="KOW618" s="175"/>
      <c r="KOX618" s="175"/>
      <c r="KOY618" s="175"/>
      <c r="KOZ618" s="175"/>
      <c r="KPA618" s="175"/>
      <c r="KPB618" s="175"/>
      <c r="KPC618" s="175"/>
      <c r="KPD618" s="175"/>
      <c r="KPE618" s="175"/>
      <c r="KPF618" s="175"/>
      <c r="KPG618" s="175"/>
      <c r="KPH618" s="175"/>
      <c r="KPI618" s="175"/>
      <c r="KPJ618" s="175"/>
      <c r="KPK618" s="175"/>
      <c r="KPL618" s="175"/>
      <c r="KPM618" s="175"/>
      <c r="KPN618" s="175"/>
      <c r="KPO618" s="175"/>
      <c r="KPP618" s="175"/>
      <c r="KPQ618" s="175"/>
      <c r="KPR618" s="175"/>
      <c r="KPS618" s="175"/>
      <c r="KPT618" s="175"/>
      <c r="KPU618" s="175"/>
      <c r="KPV618" s="175"/>
      <c r="KPW618" s="175"/>
      <c r="KPX618" s="175"/>
      <c r="KPY618" s="175"/>
      <c r="KPZ618" s="175"/>
      <c r="KQA618" s="175"/>
      <c r="KQB618" s="175"/>
      <c r="KQC618" s="175"/>
      <c r="KQD618" s="175"/>
      <c r="KQE618" s="175"/>
      <c r="KQF618" s="175"/>
      <c r="KQG618" s="175"/>
      <c r="KQH618" s="175"/>
      <c r="KQI618" s="175"/>
      <c r="KQJ618" s="175"/>
      <c r="KQK618" s="175"/>
      <c r="KQL618" s="175"/>
      <c r="KQM618" s="175"/>
      <c r="KQN618" s="175"/>
      <c r="KQO618" s="175"/>
      <c r="KQP618" s="175"/>
      <c r="KQQ618" s="175"/>
      <c r="KQR618" s="175"/>
      <c r="KQS618" s="175"/>
      <c r="KQT618" s="175"/>
      <c r="KQU618" s="175"/>
      <c r="KQV618" s="175"/>
      <c r="KQW618" s="175"/>
      <c r="KQX618" s="175"/>
      <c r="KQY618" s="175"/>
      <c r="KQZ618" s="175"/>
      <c r="KRA618" s="175"/>
      <c r="KRB618" s="175"/>
      <c r="KRC618" s="175"/>
      <c r="KRD618" s="175"/>
      <c r="KRE618" s="175"/>
      <c r="KRF618" s="175"/>
      <c r="KRG618" s="175"/>
      <c r="KRH618" s="175"/>
      <c r="KRI618" s="175"/>
      <c r="KRJ618" s="175"/>
      <c r="KRK618" s="175"/>
      <c r="KRL618" s="175"/>
      <c r="KRM618" s="175"/>
      <c r="KRN618" s="175"/>
      <c r="KRO618" s="175"/>
      <c r="KRP618" s="175"/>
      <c r="KRQ618" s="175"/>
      <c r="KRR618" s="175"/>
      <c r="KRS618" s="175"/>
      <c r="KRT618" s="175"/>
      <c r="KRU618" s="175"/>
      <c r="KRV618" s="175"/>
      <c r="KRW618" s="175"/>
      <c r="KRX618" s="175"/>
      <c r="KRY618" s="175"/>
      <c r="KRZ618" s="175"/>
      <c r="KSA618" s="175"/>
      <c r="KSB618" s="175"/>
      <c r="KSC618" s="175"/>
      <c r="KSD618" s="175"/>
      <c r="KSE618" s="175"/>
      <c r="KSF618" s="175"/>
      <c r="KSG618" s="175"/>
      <c r="KSH618" s="175"/>
      <c r="KSI618" s="175"/>
      <c r="KSJ618" s="175"/>
      <c r="KSK618" s="175"/>
      <c r="KSL618" s="175"/>
      <c r="KSM618" s="175"/>
      <c r="KSN618" s="175"/>
      <c r="KSO618" s="175"/>
      <c r="KSP618" s="175"/>
      <c r="KSQ618" s="175"/>
      <c r="KSR618" s="175"/>
      <c r="KSS618" s="175"/>
      <c r="KST618" s="175"/>
      <c r="KSU618" s="175"/>
      <c r="KSV618" s="175"/>
      <c r="KSW618" s="175"/>
      <c r="KSX618" s="175"/>
      <c r="KSY618" s="175"/>
      <c r="KSZ618" s="175"/>
      <c r="KTA618" s="175"/>
      <c r="KTB618" s="175"/>
      <c r="KTC618" s="175"/>
      <c r="KTD618" s="175"/>
      <c r="KTE618" s="175"/>
      <c r="KTF618" s="175"/>
      <c r="KTG618" s="175"/>
      <c r="KTH618" s="175"/>
      <c r="KTI618" s="175"/>
      <c r="KTJ618" s="175"/>
      <c r="KTK618" s="175"/>
      <c r="KTL618" s="175"/>
      <c r="KTM618" s="175"/>
      <c r="KTN618" s="175"/>
      <c r="KTO618" s="175"/>
      <c r="KTP618" s="175"/>
      <c r="KTQ618" s="175"/>
      <c r="KTR618" s="175"/>
      <c r="KTS618" s="175"/>
      <c r="KTT618" s="175"/>
      <c r="KTU618" s="175"/>
      <c r="KTV618" s="175"/>
      <c r="KTW618" s="175"/>
      <c r="KTX618" s="175"/>
      <c r="KTY618" s="175"/>
      <c r="KTZ618" s="175"/>
      <c r="KUA618" s="175"/>
      <c r="KUB618" s="175"/>
      <c r="KUC618" s="175"/>
      <c r="KUD618" s="175"/>
      <c r="KUE618" s="175"/>
      <c r="KUF618" s="175"/>
      <c r="KUG618" s="175"/>
      <c r="KUH618" s="175"/>
      <c r="KUI618" s="175"/>
      <c r="KUJ618" s="175"/>
      <c r="KUK618" s="175"/>
      <c r="KUL618" s="175"/>
      <c r="KUM618" s="175"/>
      <c r="KUN618" s="175"/>
      <c r="KUO618" s="175"/>
      <c r="KUP618" s="175"/>
      <c r="KUQ618" s="175"/>
      <c r="KUR618" s="175"/>
      <c r="KUS618" s="175"/>
      <c r="KUT618" s="175"/>
      <c r="KUU618" s="175"/>
      <c r="KUV618" s="175"/>
      <c r="KUW618" s="175"/>
      <c r="KUX618" s="175"/>
      <c r="KUY618" s="175"/>
      <c r="KUZ618" s="175"/>
      <c r="KVA618" s="175"/>
      <c r="KVB618" s="175"/>
      <c r="KVC618" s="175"/>
      <c r="KVD618" s="175"/>
      <c r="KVE618" s="175"/>
      <c r="KVF618" s="175"/>
      <c r="KVG618" s="175"/>
      <c r="KVH618" s="175"/>
      <c r="KVI618" s="175"/>
      <c r="KVJ618" s="175"/>
      <c r="KVK618" s="175"/>
      <c r="KVL618" s="175"/>
      <c r="KVM618" s="175"/>
      <c r="KVN618" s="175"/>
      <c r="KVO618" s="175"/>
      <c r="KVP618" s="175"/>
      <c r="KVQ618" s="175"/>
      <c r="KVR618" s="175"/>
      <c r="KVS618" s="175"/>
      <c r="KVT618" s="175"/>
      <c r="KVU618" s="175"/>
      <c r="KVV618" s="175"/>
      <c r="KVW618" s="175"/>
      <c r="KVX618" s="175"/>
      <c r="KVY618" s="175"/>
      <c r="KVZ618" s="175"/>
      <c r="KWA618" s="175"/>
      <c r="KWB618" s="175"/>
      <c r="KWC618" s="175"/>
      <c r="KWD618" s="175"/>
      <c r="KWE618" s="175"/>
      <c r="KWF618" s="175"/>
      <c r="KWG618" s="175"/>
      <c r="KWH618" s="175"/>
      <c r="KWI618" s="175"/>
      <c r="KWJ618" s="175"/>
      <c r="KWK618" s="175"/>
      <c r="KWL618" s="175"/>
      <c r="KWM618" s="175"/>
      <c r="KWN618" s="175"/>
      <c r="KWO618" s="175"/>
      <c r="KWP618" s="175"/>
      <c r="KWQ618" s="175"/>
      <c r="KWR618" s="175"/>
      <c r="KWS618" s="175"/>
      <c r="KWT618" s="175"/>
      <c r="KWU618" s="175"/>
      <c r="KWV618" s="175"/>
      <c r="KWW618" s="175"/>
      <c r="KWX618" s="175"/>
      <c r="KWY618" s="175"/>
      <c r="KWZ618" s="175"/>
      <c r="KXA618" s="175"/>
      <c r="KXB618" s="175"/>
      <c r="KXC618" s="175"/>
      <c r="KXD618" s="175"/>
      <c r="KXE618" s="175"/>
      <c r="KXF618" s="175"/>
      <c r="KXG618" s="175"/>
      <c r="KXH618" s="175"/>
      <c r="KXI618" s="175"/>
      <c r="KXJ618" s="175"/>
      <c r="KXK618" s="175"/>
      <c r="KXL618" s="175"/>
      <c r="KXM618" s="175"/>
      <c r="KXN618" s="175"/>
      <c r="KXO618" s="175"/>
      <c r="KXP618" s="175"/>
      <c r="KXQ618" s="175"/>
      <c r="KXR618" s="175"/>
      <c r="KXS618" s="175"/>
      <c r="KXT618" s="175"/>
      <c r="KXU618" s="175"/>
      <c r="KXV618" s="175"/>
      <c r="KXW618" s="175"/>
      <c r="KXX618" s="175"/>
      <c r="KXY618" s="175"/>
      <c r="KXZ618" s="175"/>
      <c r="KYA618" s="175"/>
      <c r="KYB618" s="175"/>
      <c r="KYC618" s="175"/>
      <c r="KYD618" s="175"/>
      <c r="KYE618" s="175"/>
      <c r="KYF618" s="175"/>
      <c r="KYG618" s="175"/>
      <c r="KYH618" s="175"/>
      <c r="KYI618" s="175"/>
      <c r="KYJ618" s="175"/>
      <c r="KYK618" s="175"/>
      <c r="KYL618" s="175"/>
      <c r="KYM618" s="175"/>
      <c r="KYN618" s="175"/>
      <c r="KYO618" s="175"/>
      <c r="KYP618" s="175"/>
      <c r="KYQ618" s="175"/>
      <c r="KYR618" s="175"/>
      <c r="KYS618" s="175"/>
      <c r="KYT618" s="175"/>
      <c r="KYU618" s="175"/>
      <c r="KYV618" s="175"/>
      <c r="KYW618" s="175"/>
      <c r="KYX618" s="175"/>
      <c r="KYY618" s="175"/>
      <c r="KYZ618" s="175"/>
      <c r="KZA618" s="175"/>
      <c r="KZB618" s="175"/>
      <c r="KZC618" s="175"/>
      <c r="KZD618" s="175"/>
      <c r="KZE618" s="175"/>
      <c r="KZF618" s="175"/>
      <c r="KZG618" s="175"/>
      <c r="KZH618" s="175"/>
      <c r="KZI618" s="175"/>
      <c r="KZJ618" s="175"/>
      <c r="KZK618" s="175"/>
      <c r="KZL618" s="175"/>
      <c r="KZM618" s="175"/>
      <c r="KZN618" s="175"/>
      <c r="KZO618" s="175"/>
      <c r="KZP618" s="175"/>
      <c r="KZQ618" s="175"/>
      <c r="KZR618" s="175"/>
      <c r="KZS618" s="175"/>
      <c r="KZT618" s="175"/>
      <c r="KZU618" s="175"/>
      <c r="KZV618" s="175"/>
      <c r="KZW618" s="175"/>
      <c r="KZX618" s="175"/>
      <c r="KZY618" s="175"/>
      <c r="KZZ618" s="175"/>
      <c r="LAA618" s="175"/>
      <c r="LAB618" s="175"/>
      <c r="LAC618" s="175"/>
      <c r="LAD618" s="175"/>
      <c r="LAE618" s="175"/>
      <c r="LAF618" s="175"/>
      <c r="LAG618" s="175"/>
      <c r="LAH618" s="175"/>
      <c r="LAI618" s="175"/>
      <c r="LAJ618" s="175"/>
      <c r="LAK618" s="175"/>
      <c r="LAL618" s="175"/>
      <c r="LAM618" s="175"/>
      <c r="LAN618" s="175"/>
      <c r="LAO618" s="175"/>
      <c r="LAP618" s="175"/>
      <c r="LAQ618" s="175"/>
      <c r="LAR618" s="175"/>
      <c r="LAS618" s="175"/>
      <c r="LAT618" s="175"/>
      <c r="LAU618" s="175"/>
      <c r="LAV618" s="175"/>
      <c r="LAW618" s="175"/>
      <c r="LAX618" s="175"/>
      <c r="LAY618" s="175"/>
      <c r="LAZ618" s="175"/>
      <c r="LBA618" s="175"/>
      <c r="LBB618" s="175"/>
      <c r="LBC618" s="175"/>
      <c r="LBD618" s="175"/>
      <c r="LBE618" s="175"/>
      <c r="LBF618" s="175"/>
      <c r="LBG618" s="175"/>
      <c r="LBH618" s="175"/>
      <c r="LBI618" s="175"/>
      <c r="LBJ618" s="175"/>
      <c r="LBK618" s="175"/>
      <c r="LBL618" s="175"/>
      <c r="LBM618" s="175"/>
      <c r="LBN618" s="175"/>
      <c r="LBO618" s="175"/>
      <c r="LBP618" s="175"/>
      <c r="LBQ618" s="175"/>
      <c r="LBR618" s="175"/>
      <c r="LBS618" s="175"/>
      <c r="LBT618" s="175"/>
      <c r="LBU618" s="175"/>
      <c r="LBV618" s="175"/>
      <c r="LBW618" s="175"/>
      <c r="LBX618" s="175"/>
      <c r="LBY618" s="175"/>
      <c r="LBZ618" s="175"/>
      <c r="LCA618" s="175"/>
      <c r="LCB618" s="175"/>
      <c r="LCC618" s="175"/>
      <c r="LCD618" s="175"/>
      <c r="LCE618" s="175"/>
      <c r="LCF618" s="175"/>
      <c r="LCG618" s="175"/>
      <c r="LCH618" s="175"/>
      <c r="LCI618" s="175"/>
      <c r="LCJ618" s="175"/>
      <c r="LCK618" s="175"/>
      <c r="LCL618" s="175"/>
      <c r="LCM618" s="175"/>
      <c r="LCN618" s="175"/>
      <c r="LCO618" s="175"/>
      <c r="LCP618" s="175"/>
      <c r="LCQ618" s="175"/>
      <c r="LCR618" s="175"/>
      <c r="LCS618" s="175"/>
      <c r="LCT618" s="175"/>
      <c r="LCU618" s="175"/>
      <c r="LCV618" s="175"/>
      <c r="LCW618" s="175"/>
      <c r="LCX618" s="175"/>
      <c r="LCY618" s="175"/>
      <c r="LCZ618" s="175"/>
      <c r="LDA618" s="175"/>
      <c r="LDB618" s="175"/>
      <c r="LDC618" s="175"/>
      <c r="LDD618" s="175"/>
      <c r="LDE618" s="175"/>
      <c r="LDF618" s="175"/>
      <c r="LDG618" s="175"/>
      <c r="LDH618" s="175"/>
      <c r="LDI618" s="175"/>
      <c r="LDJ618" s="175"/>
      <c r="LDK618" s="175"/>
      <c r="LDL618" s="175"/>
      <c r="LDM618" s="175"/>
      <c r="LDN618" s="175"/>
      <c r="LDO618" s="175"/>
      <c r="LDP618" s="175"/>
      <c r="LDQ618" s="175"/>
      <c r="LDR618" s="175"/>
      <c r="LDS618" s="175"/>
      <c r="LDT618" s="175"/>
      <c r="LDU618" s="175"/>
      <c r="LDV618" s="175"/>
      <c r="LDW618" s="175"/>
      <c r="LDX618" s="175"/>
      <c r="LDY618" s="175"/>
      <c r="LDZ618" s="175"/>
      <c r="LEA618" s="175"/>
      <c r="LEB618" s="175"/>
      <c r="LEC618" s="175"/>
      <c r="LED618" s="175"/>
      <c r="LEE618" s="175"/>
      <c r="LEF618" s="175"/>
      <c r="LEG618" s="175"/>
      <c r="LEH618" s="175"/>
      <c r="LEI618" s="175"/>
      <c r="LEJ618" s="175"/>
      <c r="LEK618" s="175"/>
      <c r="LEL618" s="175"/>
      <c r="LEM618" s="175"/>
      <c r="LEN618" s="175"/>
      <c r="LEO618" s="175"/>
      <c r="LEP618" s="175"/>
      <c r="LEQ618" s="175"/>
      <c r="LER618" s="175"/>
      <c r="LES618" s="175"/>
      <c r="LET618" s="175"/>
      <c r="LEU618" s="175"/>
      <c r="LEV618" s="175"/>
      <c r="LEW618" s="175"/>
      <c r="LEX618" s="175"/>
      <c r="LEY618" s="175"/>
      <c r="LEZ618" s="175"/>
      <c r="LFA618" s="175"/>
      <c r="LFB618" s="175"/>
      <c r="LFC618" s="175"/>
      <c r="LFD618" s="175"/>
      <c r="LFE618" s="175"/>
      <c r="LFF618" s="175"/>
      <c r="LFG618" s="175"/>
      <c r="LFH618" s="175"/>
      <c r="LFI618" s="175"/>
      <c r="LFJ618" s="175"/>
      <c r="LFK618" s="175"/>
      <c r="LFL618" s="175"/>
      <c r="LFM618" s="175"/>
      <c r="LFN618" s="175"/>
      <c r="LFO618" s="175"/>
      <c r="LFP618" s="175"/>
      <c r="LFQ618" s="175"/>
      <c r="LFR618" s="175"/>
      <c r="LFS618" s="175"/>
      <c r="LFT618" s="175"/>
      <c r="LFU618" s="175"/>
      <c r="LFV618" s="175"/>
      <c r="LFW618" s="175"/>
      <c r="LFX618" s="175"/>
      <c r="LFY618" s="175"/>
      <c r="LFZ618" s="175"/>
      <c r="LGA618" s="175"/>
      <c r="LGB618" s="175"/>
      <c r="LGC618" s="175"/>
      <c r="LGD618" s="175"/>
      <c r="LGE618" s="175"/>
      <c r="LGF618" s="175"/>
      <c r="LGG618" s="175"/>
      <c r="LGH618" s="175"/>
      <c r="LGI618" s="175"/>
      <c r="LGJ618" s="175"/>
      <c r="LGK618" s="175"/>
      <c r="LGL618" s="175"/>
      <c r="LGM618" s="175"/>
      <c r="LGN618" s="175"/>
      <c r="LGO618" s="175"/>
      <c r="LGP618" s="175"/>
      <c r="LGQ618" s="175"/>
      <c r="LGR618" s="175"/>
      <c r="LGS618" s="175"/>
      <c r="LGT618" s="175"/>
      <c r="LGU618" s="175"/>
      <c r="LGV618" s="175"/>
      <c r="LGW618" s="175"/>
      <c r="LGX618" s="175"/>
      <c r="LGY618" s="175"/>
      <c r="LGZ618" s="175"/>
      <c r="LHA618" s="175"/>
      <c r="LHB618" s="175"/>
      <c r="LHC618" s="175"/>
      <c r="LHD618" s="175"/>
      <c r="LHE618" s="175"/>
      <c r="LHF618" s="175"/>
      <c r="LHG618" s="175"/>
      <c r="LHH618" s="175"/>
      <c r="LHI618" s="175"/>
      <c r="LHJ618" s="175"/>
      <c r="LHK618" s="175"/>
      <c r="LHL618" s="175"/>
      <c r="LHM618" s="175"/>
      <c r="LHN618" s="175"/>
      <c r="LHO618" s="175"/>
      <c r="LHP618" s="175"/>
      <c r="LHQ618" s="175"/>
      <c r="LHR618" s="175"/>
      <c r="LHS618" s="175"/>
      <c r="LHT618" s="175"/>
      <c r="LHU618" s="175"/>
      <c r="LHV618" s="175"/>
      <c r="LHW618" s="175"/>
      <c r="LHX618" s="175"/>
      <c r="LHY618" s="175"/>
      <c r="LHZ618" s="175"/>
      <c r="LIA618" s="175"/>
      <c r="LIB618" s="175"/>
      <c r="LIC618" s="175"/>
      <c r="LID618" s="175"/>
      <c r="LIE618" s="175"/>
      <c r="LIF618" s="175"/>
      <c r="LIG618" s="175"/>
      <c r="LIH618" s="175"/>
      <c r="LII618" s="175"/>
      <c r="LIJ618" s="175"/>
      <c r="LIK618" s="175"/>
      <c r="LIL618" s="175"/>
      <c r="LIM618" s="175"/>
      <c r="LIN618" s="175"/>
      <c r="LIO618" s="175"/>
      <c r="LIP618" s="175"/>
      <c r="LIQ618" s="175"/>
      <c r="LIR618" s="175"/>
      <c r="LIS618" s="175"/>
      <c r="LIT618" s="175"/>
      <c r="LIU618" s="175"/>
      <c r="LIV618" s="175"/>
      <c r="LIW618" s="175"/>
      <c r="LIX618" s="175"/>
      <c r="LIY618" s="175"/>
      <c r="LIZ618" s="175"/>
      <c r="LJA618" s="175"/>
      <c r="LJB618" s="175"/>
      <c r="LJC618" s="175"/>
      <c r="LJD618" s="175"/>
      <c r="LJE618" s="175"/>
      <c r="LJF618" s="175"/>
      <c r="LJG618" s="175"/>
      <c r="LJH618" s="175"/>
      <c r="LJI618" s="175"/>
      <c r="LJJ618" s="175"/>
      <c r="LJK618" s="175"/>
      <c r="LJL618" s="175"/>
      <c r="LJM618" s="175"/>
      <c r="LJN618" s="175"/>
      <c r="LJO618" s="175"/>
      <c r="LJP618" s="175"/>
      <c r="LJQ618" s="175"/>
      <c r="LJR618" s="175"/>
      <c r="LJS618" s="175"/>
      <c r="LJT618" s="175"/>
      <c r="LJU618" s="175"/>
      <c r="LJV618" s="175"/>
      <c r="LJW618" s="175"/>
      <c r="LJX618" s="175"/>
      <c r="LJY618" s="175"/>
      <c r="LJZ618" s="175"/>
      <c r="LKA618" s="175"/>
      <c r="LKB618" s="175"/>
      <c r="LKC618" s="175"/>
      <c r="LKD618" s="175"/>
      <c r="LKE618" s="175"/>
      <c r="LKF618" s="175"/>
      <c r="LKG618" s="175"/>
      <c r="LKH618" s="175"/>
      <c r="LKI618" s="175"/>
      <c r="LKJ618" s="175"/>
      <c r="LKK618" s="175"/>
      <c r="LKL618" s="175"/>
      <c r="LKM618" s="175"/>
      <c r="LKN618" s="175"/>
      <c r="LKO618" s="175"/>
      <c r="LKP618" s="175"/>
      <c r="LKQ618" s="175"/>
      <c r="LKR618" s="175"/>
      <c r="LKS618" s="175"/>
      <c r="LKT618" s="175"/>
      <c r="LKU618" s="175"/>
      <c r="LKV618" s="175"/>
      <c r="LKW618" s="175"/>
      <c r="LKX618" s="175"/>
      <c r="LKY618" s="175"/>
      <c r="LKZ618" s="175"/>
      <c r="LLA618" s="175"/>
      <c r="LLB618" s="175"/>
      <c r="LLC618" s="175"/>
      <c r="LLD618" s="175"/>
      <c r="LLE618" s="175"/>
      <c r="LLF618" s="175"/>
      <c r="LLG618" s="175"/>
      <c r="LLH618" s="175"/>
      <c r="LLI618" s="175"/>
      <c r="LLJ618" s="175"/>
      <c r="LLK618" s="175"/>
      <c r="LLL618" s="175"/>
      <c r="LLM618" s="175"/>
      <c r="LLN618" s="175"/>
      <c r="LLO618" s="175"/>
      <c r="LLP618" s="175"/>
      <c r="LLQ618" s="175"/>
      <c r="LLR618" s="175"/>
      <c r="LLS618" s="175"/>
      <c r="LLT618" s="175"/>
      <c r="LLU618" s="175"/>
      <c r="LLV618" s="175"/>
      <c r="LLW618" s="175"/>
      <c r="LLX618" s="175"/>
      <c r="LLY618" s="175"/>
      <c r="LLZ618" s="175"/>
      <c r="LMA618" s="175"/>
      <c r="LMB618" s="175"/>
      <c r="LMC618" s="175"/>
      <c r="LMD618" s="175"/>
      <c r="LME618" s="175"/>
      <c r="LMF618" s="175"/>
      <c r="LMG618" s="175"/>
      <c r="LMH618" s="175"/>
      <c r="LMI618" s="175"/>
      <c r="LMJ618" s="175"/>
      <c r="LMK618" s="175"/>
      <c r="LML618" s="175"/>
      <c r="LMM618" s="175"/>
      <c r="LMN618" s="175"/>
      <c r="LMO618" s="175"/>
      <c r="LMP618" s="175"/>
      <c r="LMQ618" s="175"/>
      <c r="LMR618" s="175"/>
      <c r="LMS618" s="175"/>
      <c r="LMT618" s="175"/>
      <c r="LMU618" s="175"/>
      <c r="LMV618" s="175"/>
      <c r="LMW618" s="175"/>
      <c r="LMX618" s="175"/>
      <c r="LMY618" s="175"/>
      <c r="LMZ618" s="175"/>
      <c r="LNA618" s="175"/>
      <c r="LNB618" s="175"/>
      <c r="LNC618" s="175"/>
      <c r="LND618" s="175"/>
      <c r="LNE618" s="175"/>
      <c r="LNF618" s="175"/>
      <c r="LNG618" s="175"/>
      <c r="LNH618" s="175"/>
      <c r="LNI618" s="175"/>
      <c r="LNJ618" s="175"/>
      <c r="LNK618" s="175"/>
      <c r="LNL618" s="175"/>
      <c r="LNM618" s="175"/>
      <c r="LNN618" s="175"/>
      <c r="LNO618" s="175"/>
      <c r="LNP618" s="175"/>
      <c r="LNQ618" s="175"/>
      <c r="LNR618" s="175"/>
      <c r="LNS618" s="175"/>
      <c r="LNT618" s="175"/>
      <c r="LNU618" s="175"/>
      <c r="LNV618" s="175"/>
      <c r="LNW618" s="175"/>
      <c r="LNX618" s="175"/>
      <c r="LNY618" s="175"/>
      <c r="LNZ618" s="175"/>
      <c r="LOA618" s="175"/>
      <c r="LOB618" s="175"/>
      <c r="LOC618" s="175"/>
      <c r="LOD618" s="175"/>
      <c r="LOE618" s="175"/>
      <c r="LOF618" s="175"/>
      <c r="LOG618" s="175"/>
      <c r="LOH618" s="175"/>
      <c r="LOI618" s="175"/>
      <c r="LOJ618" s="175"/>
      <c r="LOK618" s="175"/>
      <c r="LOL618" s="175"/>
      <c r="LOM618" s="175"/>
      <c r="LON618" s="175"/>
      <c r="LOO618" s="175"/>
      <c r="LOP618" s="175"/>
      <c r="LOQ618" s="175"/>
      <c r="LOR618" s="175"/>
      <c r="LOS618" s="175"/>
      <c r="LOT618" s="175"/>
      <c r="LOU618" s="175"/>
      <c r="LOV618" s="175"/>
      <c r="LOW618" s="175"/>
      <c r="LOX618" s="175"/>
      <c r="LOY618" s="175"/>
      <c r="LOZ618" s="175"/>
      <c r="LPA618" s="175"/>
      <c r="LPB618" s="175"/>
      <c r="LPC618" s="175"/>
      <c r="LPD618" s="175"/>
      <c r="LPE618" s="175"/>
      <c r="LPF618" s="175"/>
      <c r="LPG618" s="175"/>
      <c r="LPH618" s="175"/>
      <c r="LPI618" s="175"/>
      <c r="LPJ618" s="175"/>
      <c r="LPK618" s="175"/>
      <c r="LPL618" s="175"/>
      <c r="LPM618" s="175"/>
      <c r="LPN618" s="175"/>
      <c r="LPO618" s="175"/>
      <c r="LPP618" s="175"/>
      <c r="LPQ618" s="175"/>
      <c r="LPR618" s="175"/>
      <c r="LPS618" s="175"/>
      <c r="LPT618" s="175"/>
      <c r="LPU618" s="175"/>
      <c r="LPV618" s="175"/>
      <c r="LPW618" s="175"/>
      <c r="LPX618" s="175"/>
      <c r="LPY618" s="175"/>
      <c r="LPZ618" s="175"/>
      <c r="LQA618" s="175"/>
      <c r="LQB618" s="175"/>
      <c r="LQC618" s="175"/>
      <c r="LQD618" s="175"/>
      <c r="LQE618" s="175"/>
      <c r="LQF618" s="175"/>
      <c r="LQG618" s="175"/>
      <c r="LQH618" s="175"/>
      <c r="LQI618" s="175"/>
      <c r="LQJ618" s="175"/>
      <c r="LQK618" s="175"/>
      <c r="LQL618" s="175"/>
      <c r="LQM618" s="175"/>
      <c r="LQN618" s="175"/>
      <c r="LQO618" s="175"/>
      <c r="LQP618" s="175"/>
      <c r="LQQ618" s="175"/>
      <c r="LQR618" s="175"/>
      <c r="LQS618" s="175"/>
      <c r="LQT618" s="175"/>
      <c r="LQU618" s="175"/>
      <c r="LQV618" s="175"/>
      <c r="LQW618" s="175"/>
      <c r="LQX618" s="175"/>
      <c r="LQY618" s="175"/>
      <c r="LQZ618" s="175"/>
      <c r="LRA618" s="175"/>
      <c r="LRB618" s="175"/>
      <c r="LRC618" s="175"/>
      <c r="LRD618" s="175"/>
      <c r="LRE618" s="175"/>
      <c r="LRF618" s="175"/>
      <c r="LRG618" s="175"/>
      <c r="LRH618" s="175"/>
      <c r="LRI618" s="175"/>
      <c r="LRJ618" s="175"/>
      <c r="LRK618" s="175"/>
      <c r="LRL618" s="175"/>
      <c r="LRM618" s="175"/>
      <c r="LRN618" s="175"/>
      <c r="LRO618" s="175"/>
      <c r="LRP618" s="175"/>
      <c r="LRQ618" s="175"/>
      <c r="LRR618" s="175"/>
      <c r="LRS618" s="175"/>
      <c r="LRT618" s="175"/>
      <c r="LRU618" s="175"/>
      <c r="LRV618" s="175"/>
      <c r="LRW618" s="175"/>
      <c r="LRX618" s="175"/>
      <c r="LRY618" s="175"/>
      <c r="LRZ618" s="175"/>
      <c r="LSA618" s="175"/>
      <c r="LSB618" s="175"/>
      <c r="LSC618" s="175"/>
      <c r="LSD618" s="175"/>
      <c r="LSE618" s="175"/>
      <c r="LSF618" s="175"/>
      <c r="LSG618" s="175"/>
      <c r="LSH618" s="175"/>
      <c r="LSI618" s="175"/>
      <c r="LSJ618" s="175"/>
      <c r="LSK618" s="175"/>
      <c r="LSL618" s="175"/>
      <c r="LSM618" s="175"/>
      <c r="LSN618" s="175"/>
      <c r="LSO618" s="175"/>
      <c r="LSP618" s="175"/>
      <c r="LSQ618" s="175"/>
      <c r="LSR618" s="175"/>
      <c r="LSS618" s="175"/>
      <c r="LST618" s="175"/>
      <c r="LSU618" s="175"/>
      <c r="LSV618" s="175"/>
      <c r="LSW618" s="175"/>
      <c r="LSX618" s="175"/>
      <c r="LSY618" s="175"/>
      <c r="LSZ618" s="175"/>
      <c r="LTA618" s="175"/>
      <c r="LTB618" s="175"/>
      <c r="LTC618" s="175"/>
      <c r="LTD618" s="175"/>
      <c r="LTE618" s="175"/>
      <c r="LTF618" s="175"/>
      <c r="LTG618" s="175"/>
      <c r="LTH618" s="175"/>
      <c r="LTI618" s="175"/>
      <c r="LTJ618" s="175"/>
      <c r="LTK618" s="175"/>
      <c r="LTL618" s="175"/>
      <c r="LTM618" s="175"/>
      <c r="LTN618" s="175"/>
      <c r="LTO618" s="175"/>
      <c r="LTP618" s="175"/>
      <c r="LTQ618" s="175"/>
      <c r="LTR618" s="175"/>
      <c r="LTS618" s="175"/>
      <c r="LTT618" s="175"/>
      <c r="LTU618" s="175"/>
      <c r="LTV618" s="175"/>
      <c r="LTW618" s="175"/>
      <c r="LTX618" s="175"/>
      <c r="LTY618" s="175"/>
      <c r="LTZ618" s="175"/>
      <c r="LUA618" s="175"/>
      <c r="LUB618" s="175"/>
      <c r="LUC618" s="175"/>
      <c r="LUD618" s="175"/>
      <c r="LUE618" s="175"/>
      <c r="LUF618" s="175"/>
      <c r="LUG618" s="175"/>
      <c r="LUH618" s="175"/>
      <c r="LUI618" s="175"/>
      <c r="LUJ618" s="175"/>
      <c r="LUK618" s="175"/>
      <c r="LUL618" s="175"/>
      <c r="LUM618" s="175"/>
      <c r="LUN618" s="175"/>
      <c r="LUO618" s="175"/>
      <c r="LUP618" s="175"/>
      <c r="LUQ618" s="175"/>
      <c r="LUR618" s="175"/>
      <c r="LUS618" s="175"/>
      <c r="LUT618" s="175"/>
      <c r="LUU618" s="175"/>
      <c r="LUV618" s="175"/>
      <c r="LUW618" s="175"/>
      <c r="LUX618" s="175"/>
      <c r="LUY618" s="175"/>
      <c r="LUZ618" s="175"/>
      <c r="LVA618" s="175"/>
      <c r="LVB618" s="175"/>
      <c r="LVC618" s="175"/>
      <c r="LVD618" s="175"/>
      <c r="LVE618" s="175"/>
      <c r="LVF618" s="175"/>
      <c r="LVG618" s="175"/>
      <c r="LVH618" s="175"/>
      <c r="LVI618" s="175"/>
      <c r="LVJ618" s="175"/>
      <c r="LVK618" s="175"/>
      <c r="LVL618" s="175"/>
      <c r="LVM618" s="175"/>
      <c r="LVN618" s="175"/>
      <c r="LVO618" s="175"/>
      <c r="LVP618" s="175"/>
      <c r="LVQ618" s="175"/>
      <c r="LVR618" s="175"/>
      <c r="LVS618" s="175"/>
      <c r="LVT618" s="175"/>
      <c r="LVU618" s="175"/>
      <c r="LVV618" s="175"/>
      <c r="LVW618" s="175"/>
      <c r="LVX618" s="175"/>
      <c r="LVY618" s="175"/>
      <c r="LVZ618" s="175"/>
      <c r="LWA618" s="175"/>
      <c r="LWB618" s="175"/>
      <c r="LWC618" s="175"/>
      <c r="LWD618" s="175"/>
      <c r="LWE618" s="175"/>
      <c r="LWF618" s="175"/>
      <c r="LWG618" s="175"/>
      <c r="LWH618" s="175"/>
      <c r="LWI618" s="175"/>
      <c r="LWJ618" s="175"/>
      <c r="LWK618" s="175"/>
      <c r="LWL618" s="175"/>
      <c r="LWM618" s="175"/>
      <c r="LWN618" s="175"/>
      <c r="LWO618" s="175"/>
      <c r="LWP618" s="175"/>
      <c r="LWQ618" s="175"/>
      <c r="LWR618" s="175"/>
      <c r="LWS618" s="175"/>
      <c r="LWT618" s="175"/>
      <c r="LWU618" s="175"/>
      <c r="LWV618" s="175"/>
      <c r="LWW618" s="175"/>
      <c r="LWX618" s="175"/>
      <c r="LWY618" s="175"/>
      <c r="LWZ618" s="175"/>
      <c r="LXA618" s="175"/>
      <c r="LXB618" s="175"/>
      <c r="LXC618" s="175"/>
      <c r="LXD618" s="175"/>
      <c r="LXE618" s="175"/>
      <c r="LXF618" s="175"/>
      <c r="LXG618" s="175"/>
      <c r="LXH618" s="175"/>
      <c r="LXI618" s="175"/>
      <c r="LXJ618" s="175"/>
      <c r="LXK618" s="175"/>
      <c r="LXL618" s="175"/>
      <c r="LXM618" s="175"/>
      <c r="LXN618" s="175"/>
      <c r="LXO618" s="175"/>
      <c r="LXP618" s="175"/>
      <c r="LXQ618" s="175"/>
      <c r="LXR618" s="175"/>
      <c r="LXS618" s="175"/>
      <c r="LXT618" s="175"/>
      <c r="LXU618" s="175"/>
      <c r="LXV618" s="175"/>
      <c r="LXW618" s="175"/>
      <c r="LXX618" s="175"/>
      <c r="LXY618" s="175"/>
      <c r="LXZ618" s="175"/>
      <c r="LYA618" s="175"/>
      <c r="LYB618" s="175"/>
      <c r="LYC618" s="175"/>
      <c r="LYD618" s="175"/>
      <c r="LYE618" s="175"/>
      <c r="LYF618" s="175"/>
      <c r="LYG618" s="175"/>
      <c r="LYH618" s="175"/>
      <c r="LYI618" s="175"/>
      <c r="LYJ618" s="175"/>
      <c r="LYK618" s="175"/>
      <c r="LYL618" s="175"/>
      <c r="LYM618" s="175"/>
      <c r="LYN618" s="175"/>
      <c r="LYO618" s="175"/>
      <c r="LYP618" s="175"/>
      <c r="LYQ618" s="175"/>
      <c r="LYR618" s="175"/>
      <c r="LYS618" s="175"/>
      <c r="LYT618" s="175"/>
      <c r="LYU618" s="175"/>
      <c r="LYV618" s="175"/>
      <c r="LYW618" s="175"/>
      <c r="LYX618" s="175"/>
      <c r="LYY618" s="175"/>
      <c r="LYZ618" s="175"/>
      <c r="LZA618" s="175"/>
      <c r="LZB618" s="175"/>
      <c r="LZC618" s="175"/>
      <c r="LZD618" s="175"/>
      <c r="LZE618" s="175"/>
      <c r="LZF618" s="175"/>
      <c r="LZG618" s="175"/>
      <c r="LZH618" s="175"/>
      <c r="LZI618" s="175"/>
      <c r="LZJ618" s="175"/>
      <c r="LZK618" s="175"/>
      <c r="LZL618" s="175"/>
      <c r="LZM618" s="175"/>
      <c r="LZN618" s="175"/>
      <c r="LZO618" s="175"/>
      <c r="LZP618" s="175"/>
      <c r="LZQ618" s="175"/>
      <c r="LZR618" s="175"/>
      <c r="LZS618" s="175"/>
      <c r="LZT618" s="175"/>
      <c r="LZU618" s="175"/>
      <c r="LZV618" s="175"/>
      <c r="LZW618" s="175"/>
      <c r="LZX618" s="175"/>
      <c r="LZY618" s="175"/>
      <c r="LZZ618" s="175"/>
      <c r="MAA618" s="175"/>
      <c r="MAB618" s="175"/>
      <c r="MAC618" s="175"/>
      <c r="MAD618" s="175"/>
      <c r="MAE618" s="175"/>
      <c r="MAF618" s="175"/>
      <c r="MAG618" s="175"/>
      <c r="MAH618" s="175"/>
      <c r="MAI618" s="175"/>
      <c r="MAJ618" s="175"/>
      <c r="MAK618" s="175"/>
      <c r="MAL618" s="175"/>
      <c r="MAM618" s="175"/>
      <c r="MAN618" s="175"/>
      <c r="MAO618" s="175"/>
      <c r="MAP618" s="175"/>
      <c r="MAQ618" s="175"/>
      <c r="MAR618" s="175"/>
      <c r="MAS618" s="175"/>
      <c r="MAT618" s="175"/>
      <c r="MAU618" s="175"/>
      <c r="MAV618" s="175"/>
      <c r="MAW618" s="175"/>
      <c r="MAX618" s="175"/>
      <c r="MAY618" s="175"/>
      <c r="MAZ618" s="175"/>
      <c r="MBA618" s="175"/>
      <c r="MBB618" s="175"/>
      <c r="MBC618" s="175"/>
      <c r="MBD618" s="175"/>
      <c r="MBE618" s="175"/>
      <c r="MBF618" s="175"/>
      <c r="MBG618" s="175"/>
      <c r="MBH618" s="175"/>
      <c r="MBI618" s="175"/>
      <c r="MBJ618" s="175"/>
      <c r="MBK618" s="175"/>
      <c r="MBL618" s="175"/>
      <c r="MBM618" s="175"/>
      <c r="MBN618" s="175"/>
      <c r="MBO618" s="175"/>
      <c r="MBP618" s="175"/>
      <c r="MBQ618" s="175"/>
      <c r="MBR618" s="175"/>
      <c r="MBS618" s="175"/>
      <c r="MBT618" s="175"/>
      <c r="MBU618" s="175"/>
      <c r="MBV618" s="175"/>
      <c r="MBW618" s="175"/>
      <c r="MBX618" s="175"/>
      <c r="MBY618" s="175"/>
      <c r="MBZ618" s="175"/>
      <c r="MCA618" s="175"/>
      <c r="MCB618" s="175"/>
      <c r="MCC618" s="175"/>
      <c r="MCD618" s="175"/>
      <c r="MCE618" s="175"/>
      <c r="MCF618" s="175"/>
      <c r="MCG618" s="175"/>
      <c r="MCH618" s="175"/>
      <c r="MCI618" s="175"/>
      <c r="MCJ618" s="175"/>
      <c r="MCK618" s="175"/>
      <c r="MCL618" s="175"/>
      <c r="MCM618" s="175"/>
      <c r="MCN618" s="175"/>
      <c r="MCO618" s="175"/>
      <c r="MCP618" s="175"/>
      <c r="MCQ618" s="175"/>
      <c r="MCR618" s="175"/>
      <c r="MCS618" s="175"/>
      <c r="MCT618" s="175"/>
      <c r="MCU618" s="175"/>
      <c r="MCV618" s="175"/>
      <c r="MCW618" s="175"/>
      <c r="MCX618" s="175"/>
      <c r="MCY618" s="175"/>
      <c r="MCZ618" s="175"/>
      <c r="MDA618" s="175"/>
      <c r="MDB618" s="175"/>
      <c r="MDC618" s="175"/>
      <c r="MDD618" s="175"/>
      <c r="MDE618" s="175"/>
      <c r="MDF618" s="175"/>
      <c r="MDG618" s="175"/>
      <c r="MDH618" s="175"/>
      <c r="MDI618" s="175"/>
      <c r="MDJ618" s="175"/>
      <c r="MDK618" s="175"/>
      <c r="MDL618" s="175"/>
      <c r="MDM618" s="175"/>
      <c r="MDN618" s="175"/>
      <c r="MDO618" s="175"/>
      <c r="MDP618" s="175"/>
      <c r="MDQ618" s="175"/>
      <c r="MDR618" s="175"/>
      <c r="MDS618" s="175"/>
      <c r="MDT618" s="175"/>
      <c r="MDU618" s="175"/>
      <c r="MDV618" s="175"/>
      <c r="MDW618" s="175"/>
      <c r="MDX618" s="175"/>
      <c r="MDY618" s="175"/>
      <c r="MDZ618" s="175"/>
      <c r="MEA618" s="175"/>
      <c r="MEB618" s="175"/>
      <c r="MEC618" s="175"/>
      <c r="MED618" s="175"/>
      <c r="MEE618" s="175"/>
      <c r="MEF618" s="175"/>
      <c r="MEG618" s="175"/>
      <c r="MEH618" s="175"/>
      <c r="MEI618" s="175"/>
      <c r="MEJ618" s="175"/>
      <c r="MEK618" s="175"/>
      <c r="MEL618" s="175"/>
      <c r="MEM618" s="175"/>
      <c r="MEN618" s="175"/>
      <c r="MEO618" s="175"/>
      <c r="MEP618" s="175"/>
      <c r="MEQ618" s="175"/>
      <c r="MER618" s="175"/>
      <c r="MES618" s="175"/>
      <c r="MET618" s="175"/>
      <c r="MEU618" s="175"/>
      <c r="MEV618" s="175"/>
      <c r="MEW618" s="175"/>
      <c r="MEX618" s="175"/>
      <c r="MEY618" s="175"/>
      <c r="MEZ618" s="175"/>
      <c r="MFA618" s="175"/>
      <c r="MFB618" s="175"/>
      <c r="MFC618" s="175"/>
      <c r="MFD618" s="175"/>
      <c r="MFE618" s="175"/>
      <c r="MFF618" s="175"/>
      <c r="MFG618" s="175"/>
      <c r="MFH618" s="175"/>
      <c r="MFI618" s="175"/>
      <c r="MFJ618" s="175"/>
      <c r="MFK618" s="175"/>
      <c r="MFL618" s="175"/>
      <c r="MFM618" s="175"/>
      <c r="MFN618" s="175"/>
      <c r="MFO618" s="175"/>
      <c r="MFP618" s="175"/>
      <c r="MFQ618" s="175"/>
      <c r="MFR618" s="175"/>
      <c r="MFS618" s="175"/>
      <c r="MFT618" s="175"/>
      <c r="MFU618" s="175"/>
      <c r="MFV618" s="175"/>
      <c r="MFW618" s="175"/>
      <c r="MFX618" s="175"/>
      <c r="MFY618" s="175"/>
      <c r="MFZ618" s="175"/>
      <c r="MGA618" s="175"/>
      <c r="MGB618" s="175"/>
      <c r="MGC618" s="175"/>
      <c r="MGD618" s="175"/>
      <c r="MGE618" s="175"/>
      <c r="MGF618" s="175"/>
      <c r="MGG618" s="175"/>
      <c r="MGH618" s="175"/>
      <c r="MGI618" s="175"/>
      <c r="MGJ618" s="175"/>
      <c r="MGK618" s="175"/>
      <c r="MGL618" s="175"/>
      <c r="MGM618" s="175"/>
      <c r="MGN618" s="175"/>
      <c r="MGO618" s="175"/>
      <c r="MGP618" s="175"/>
      <c r="MGQ618" s="175"/>
      <c r="MGR618" s="175"/>
      <c r="MGS618" s="175"/>
      <c r="MGT618" s="175"/>
      <c r="MGU618" s="175"/>
      <c r="MGV618" s="175"/>
      <c r="MGW618" s="175"/>
      <c r="MGX618" s="175"/>
      <c r="MGY618" s="175"/>
      <c r="MGZ618" s="175"/>
      <c r="MHA618" s="175"/>
      <c r="MHB618" s="175"/>
      <c r="MHC618" s="175"/>
      <c r="MHD618" s="175"/>
      <c r="MHE618" s="175"/>
      <c r="MHF618" s="175"/>
      <c r="MHG618" s="175"/>
      <c r="MHH618" s="175"/>
      <c r="MHI618" s="175"/>
      <c r="MHJ618" s="175"/>
      <c r="MHK618" s="175"/>
      <c r="MHL618" s="175"/>
      <c r="MHM618" s="175"/>
      <c r="MHN618" s="175"/>
      <c r="MHO618" s="175"/>
      <c r="MHP618" s="175"/>
      <c r="MHQ618" s="175"/>
      <c r="MHR618" s="175"/>
      <c r="MHS618" s="175"/>
      <c r="MHT618" s="175"/>
      <c r="MHU618" s="175"/>
      <c r="MHV618" s="175"/>
      <c r="MHW618" s="175"/>
      <c r="MHX618" s="175"/>
      <c r="MHY618" s="175"/>
      <c r="MHZ618" s="175"/>
      <c r="MIA618" s="175"/>
      <c r="MIB618" s="175"/>
      <c r="MIC618" s="175"/>
      <c r="MID618" s="175"/>
      <c r="MIE618" s="175"/>
      <c r="MIF618" s="175"/>
      <c r="MIG618" s="175"/>
      <c r="MIH618" s="175"/>
      <c r="MII618" s="175"/>
      <c r="MIJ618" s="175"/>
      <c r="MIK618" s="175"/>
      <c r="MIL618" s="175"/>
      <c r="MIM618" s="175"/>
      <c r="MIN618" s="175"/>
      <c r="MIO618" s="175"/>
      <c r="MIP618" s="175"/>
      <c r="MIQ618" s="175"/>
      <c r="MIR618" s="175"/>
      <c r="MIS618" s="175"/>
      <c r="MIT618" s="175"/>
      <c r="MIU618" s="175"/>
      <c r="MIV618" s="175"/>
      <c r="MIW618" s="175"/>
      <c r="MIX618" s="175"/>
      <c r="MIY618" s="175"/>
      <c r="MIZ618" s="175"/>
      <c r="MJA618" s="175"/>
      <c r="MJB618" s="175"/>
      <c r="MJC618" s="175"/>
      <c r="MJD618" s="175"/>
      <c r="MJE618" s="175"/>
      <c r="MJF618" s="175"/>
      <c r="MJG618" s="175"/>
      <c r="MJH618" s="175"/>
      <c r="MJI618" s="175"/>
      <c r="MJJ618" s="175"/>
      <c r="MJK618" s="175"/>
      <c r="MJL618" s="175"/>
      <c r="MJM618" s="175"/>
      <c r="MJN618" s="175"/>
      <c r="MJO618" s="175"/>
      <c r="MJP618" s="175"/>
      <c r="MJQ618" s="175"/>
      <c r="MJR618" s="175"/>
      <c r="MJS618" s="175"/>
      <c r="MJT618" s="175"/>
      <c r="MJU618" s="175"/>
      <c r="MJV618" s="175"/>
      <c r="MJW618" s="175"/>
      <c r="MJX618" s="175"/>
      <c r="MJY618" s="175"/>
      <c r="MJZ618" s="175"/>
      <c r="MKA618" s="175"/>
      <c r="MKB618" s="175"/>
      <c r="MKC618" s="175"/>
      <c r="MKD618" s="175"/>
      <c r="MKE618" s="175"/>
      <c r="MKF618" s="175"/>
      <c r="MKG618" s="175"/>
      <c r="MKH618" s="175"/>
      <c r="MKI618" s="175"/>
      <c r="MKJ618" s="175"/>
      <c r="MKK618" s="175"/>
      <c r="MKL618" s="175"/>
      <c r="MKM618" s="175"/>
      <c r="MKN618" s="175"/>
      <c r="MKO618" s="175"/>
      <c r="MKP618" s="175"/>
      <c r="MKQ618" s="175"/>
      <c r="MKR618" s="175"/>
      <c r="MKS618" s="175"/>
      <c r="MKT618" s="175"/>
      <c r="MKU618" s="175"/>
      <c r="MKV618" s="175"/>
      <c r="MKW618" s="175"/>
      <c r="MKX618" s="175"/>
      <c r="MKY618" s="175"/>
      <c r="MKZ618" s="175"/>
      <c r="MLA618" s="175"/>
      <c r="MLB618" s="175"/>
      <c r="MLC618" s="175"/>
      <c r="MLD618" s="175"/>
      <c r="MLE618" s="175"/>
      <c r="MLF618" s="175"/>
      <c r="MLG618" s="175"/>
      <c r="MLH618" s="175"/>
      <c r="MLI618" s="175"/>
      <c r="MLJ618" s="175"/>
      <c r="MLK618" s="175"/>
      <c r="MLL618" s="175"/>
      <c r="MLM618" s="175"/>
      <c r="MLN618" s="175"/>
      <c r="MLO618" s="175"/>
      <c r="MLP618" s="175"/>
      <c r="MLQ618" s="175"/>
      <c r="MLR618" s="175"/>
      <c r="MLS618" s="175"/>
      <c r="MLT618" s="175"/>
      <c r="MLU618" s="175"/>
      <c r="MLV618" s="175"/>
      <c r="MLW618" s="175"/>
      <c r="MLX618" s="175"/>
      <c r="MLY618" s="175"/>
      <c r="MLZ618" s="175"/>
      <c r="MMA618" s="175"/>
      <c r="MMB618" s="175"/>
      <c r="MMC618" s="175"/>
      <c r="MMD618" s="175"/>
      <c r="MME618" s="175"/>
      <c r="MMF618" s="175"/>
      <c r="MMG618" s="175"/>
      <c r="MMH618" s="175"/>
      <c r="MMI618" s="175"/>
      <c r="MMJ618" s="175"/>
      <c r="MMK618" s="175"/>
      <c r="MML618" s="175"/>
      <c r="MMM618" s="175"/>
      <c r="MMN618" s="175"/>
      <c r="MMO618" s="175"/>
      <c r="MMP618" s="175"/>
      <c r="MMQ618" s="175"/>
      <c r="MMR618" s="175"/>
      <c r="MMS618" s="175"/>
      <c r="MMT618" s="175"/>
      <c r="MMU618" s="175"/>
      <c r="MMV618" s="175"/>
      <c r="MMW618" s="175"/>
      <c r="MMX618" s="175"/>
      <c r="MMY618" s="175"/>
      <c r="MMZ618" s="175"/>
      <c r="MNA618" s="175"/>
      <c r="MNB618" s="175"/>
      <c r="MNC618" s="175"/>
      <c r="MND618" s="175"/>
      <c r="MNE618" s="175"/>
      <c r="MNF618" s="175"/>
      <c r="MNG618" s="175"/>
      <c r="MNH618" s="175"/>
      <c r="MNI618" s="175"/>
      <c r="MNJ618" s="175"/>
      <c r="MNK618" s="175"/>
      <c r="MNL618" s="175"/>
      <c r="MNM618" s="175"/>
      <c r="MNN618" s="175"/>
      <c r="MNO618" s="175"/>
      <c r="MNP618" s="175"/>
      <c r="MNQ618" s="175"/>
      <c r="MNR618" s="175"/>
      <c r="MNS618" s="175"/>
      <c r="MNT618" s="175"/>
      <c r="MNU618" s="175"/>
      <c r="MNV618" s="175"/>
      <c r="MNW618" s="175"/>
      <c r="MNX618" s="175"/>
      <c r="MNY618" s="175"/>
      <c r="MNZ618" s="175"/>
      <c r="MOA618" s="175"/>
      <c r="MOB618" s="175"/>
      <c r="MOC618" s="175"/>
      <c r="MOD618" s="175"/>
      <c r="MOE618" s="175"/>
      <c r="MOF618" s="175"/>
      <c r="MOG618" s="175"/>
      <c r="MOH618" s="175"/>
      <c r="MOI618" s="175"/>
      <c r="MOJ618" s="175"/>
      <c r="MOK618" s="175"/>
      <c r="MOL618" s="175"/>
      <c r="MOM618" s="175"/>
      <c r="MON618" s="175"/>
      <c r="MOO618" s="175"/>
      <c r="MOP618" s="175"/>
      <c r="MOQ618" s="175"/>
      <c r="MOR618" s="175"/>
      <c r="MOS618" s="175"/>
      <c r="MOT618" s="175"/>
      <c r="MOU618" s="175"/>
      <c r="MOV618" s="175"/>
      <c r="MOW618" s="175"/>
      <c r="MOX618" s="175"/>
      <c r="MOY618" s="175"/>
      <c r="MOZ618" s="175"/>
      <c r="MPA618" s="175"/>
      <c r="MPB618" s="175"/>
      <c r="MPC618" s="175"/>
      <c r="MPD618" s="175"/>
      <c r="MPE618" s="175"/>
      <c r="MPF618" s="175"/>
      <c r="MPG618" s="175"/>
      <c r="MPH618" s="175"/>
      <c r="MPI618" s="175"/>
      <c r="MPJ618" s="175"/>
      <c r="MPK618" s="175"/>
      <c r="MPL618" s="175"/>
      <c r="MPM618" s="175"/>
      <c r="MPN618" s="175"/>
      <c r="MPO618" s="175"/>
      <c r="MPP618" s="175"/>
      <c r="MPQ618" s="175"/>
      <c r="MPR618" s="175"/>
      <c r="MPS618" s="175"/>
      <c r="MPT618" s="175"/>
      <c r="MPU618" s="175"/>
      <c r="MPV618" s="175"/>
      <c r="MPW618" s="175"/>
      <c r="MPX618" s="175"/>
      <c r="MPY618" s="175"/>
      <c r="MPZ618" s="175"/>
      <c r="MQA618" s="175"/>
      <c r="MQB618" s="175"/>
      <c r="MQC618" s="175"/>
      <c r="MQD618" s="175"/>
      <c r="MQE618" s="175"/>
      <c r="MQF618" s="175"/>
      <c r="MQG618" s="175"/>
      <c r="MQH618" s="175"/>
      <c r="MQI618" s="175"/>
      <c r="MQJ618" s="175"/>
      <c r="MQK618" s="175"/>
      <c r="MQL618" s="175"/>
      <c r="MQM618" s="175"/>
      <c r="MQN618" s="175"/>
      <c r="MQO618" s="175"/>
      <c r="MQP618" s="175"/>
      <c r="MQQ618" s="175"/>
      <c r="MQR618" s="175"/>
      <c r="MQS618" s="175"/>
      <c r="MQT618" s="175"/>
      <c r="MQU618" s="175"/>
      <c r="MQV618" s="175"/>
      <c r="MQW618" s="175"/>
      <c r="MQX618" s="175"/>
      <c r="MQY618" s="175"/>
      <c r="MQZ618" s="175"/>
      <c r="MRA618" s="175"/>
      <c r="MRB618" s="175"/>
      <c r="MRC618" s="175"/>
      <c r="MRD618" s="175"/>
      <c r="MRE618" s="175"/>
      <c r="MRF618" s="175"/>
      <c r="MRG618" s="175"/>
      <c r="MRH618" s="175"/>
      <c r="MRI618" s="175"/>
      <c r="MRJ618" s="175"/>
      <c r="MRK618" s="175"/>
      <c r="MRL618" s="175"/>
      <c r="MRM618" s="175"/>
      <c r="MRN618" s="175"/>
      <c r="MRO618" s="175"/>
      <c r="MRP618" s="175"/>
      <c r="MRQ618" s="175"/>
      <c r="MRR618" s="175"/>
      <c r="MRS618" s="175"/>
      <c r="MRT618" s="175"/>
      <c r="MRU618" s="175"/>
      <c r="MRV618" s="175"/>
      <c r="MRW618" s="175"/>
      <c r="MRX618" s="175"/>
      <c r="MRY618" s="175"/>
      <c r="MRZ618" s="175"/>
      <c r="MSA618" s="175"/>
      <c r="MSB618" s="175"/>
      <c r="MSC618" s="175"/>
      <c r="MSD618" s="175"/>
      <c r="MSE618" s="175"/>
      <c r="MSF618" s="175"/>
      <c r="MSG618" s="175"/>
      <c r="MSH618" s="175"/>
      <c r="MSI618" s="175"/>
      <c r="MSJ618" s="175"/>
      <c r="MSK618" s="175"/>
      <c r="MSL618" s="175"/>
      <c r="MSM618" s="175"/>
      <c r="MSN618" s="175"/>
      <c r="MSO618" s="175"/>
      <c r="MSP618" s="175"/>
      <c r="MSQ618" s="175"/>
      <c r="MSR618" s="175"/>
      <c r="MSS618" s="175"/>
      <c r="MST618" s="175"/>
      <c r="MSU618" s="175"/>
      <c r="MSV618" s="175"/>
      <c r="MSW618" s="175"/>
      <c r="MSX618" s="175"/>
      <c r="MSY618" s="175"/>
      <c r="MSZ618" s="175"/>
      <c r="MTA618" s="175"/>
      <c r="MTB618" s="175"/>
      <c r="MTC618" s="175"/>
      <c r="MTD618" s="175"/>
      <c r="MTE618" s="175"/>
      <c r="MTF618" s="175"/>
      <c r="MTG618" s="175"/>
      <c r="MTH618" s="175"/>
      <c r="MTI618" s="175"/>
      <c r="MTJ618" s="175"/>
      <c r="MTK618" s="175"/>
      <c r="MTL618" s="175"/>
      <c r="MTM618" s="175"/>
      <c r="MTN618" s="175"/>
      <c r="MTO618" s="175"/>
      <c r="MTP618" s="175"/>
      <c r="MTQ618" s="175"/>
      <c r="MTR618" s="175"/>
      <c r="MTS618" s="175"/>
      <c r="MTT618" s="175"/>
      <c r="MTU618" s="175"/>
      <c r="MTV618" s="175"/>
      <c r="MTW618" s="175"/>
      <c r="MTX618" s="175"/>
      <c r="MTY618" s="175"/>
      <c r="MTZ618" s="175"/>
      <c r="MUA618" s="175"/>
      <c r="MUB618" s="175"/>
      <c r="MUC618" s="175"/>
      <c r="MUD618" s="175"/>
      <c r="MUE618" s="175"/>
      <c r="MUF618" s="175"/>
      <c r="MUG618" s="175"/>
      <c r="MUH618" s="175"/>
      <c r="MUI618" s="175"/>
      <c r="MUJ618" s="175"/>
      <c r="MUK618" s="175"/>
      <c r="MUL618" s="175"/>
      <c r="MUM618" s="175"/>
      <c r="MUN618" s="175"/>
      <c r="MUO618" s="175"/>
      <c r="MUP618" s="175"/>
      <c r="MUQ618" s="175"/>
      <c r="MUR618" s="175"/>
      <c r="MUS618" s="175"/>
      <c r="MUT618" s="175"/>
      <c r="MUU618" s="175"/>
      <c r="MUV618" s="175"/>
      <c r="MUW618" s="175"/>
      <c r="MUX618" s="175"/>
      <c r="MUY618" s="175"/>
      <c r="MUZ618" s="175"/>
      <c r="MVA618" s="175"/>
      <c r="MVB618" s="175"/>
      <c r="MVC618" s="175"/>
      <c r="MVD618" s="175"/>
      <c r="MVE618" s="175"/>
      <c r="MVF618" s="175"/>
      <c r="MVG618" s="175"/>
      <c r="MVH618" s="175"/>
      <c r="MVI618" s="175"/>
      <c r="MVJ618" s="175"/>
      <c r="MVK618" s="175"/>
      <c r="MVL618" s="175"/>
      <c r="MVM618" s="175"/>
      <c r="MVN618" s="175"/>
      <c r="MVO618" s="175"/>
      <c r="MVP618" s="175"/>
      <c r="MVQ618" s="175"/>
      <c r="MVR618" s="175"/>
      <c r="MVS618" s="175"/>
      <c r="MVT618" s="175"/>
      <c r="MVU618" s="175"/>
      <c r="MVV618" s="175"/>
      <c r="MVW618" s="175"/>
      <c r="MVX618" s="175"/>
      <c r="MVY618" s="175"/>
      <c r="MVZ618" s="175"/>
      <c r="MWA618" s="175"/>
      <c r="MWB618" s="175"/>
      <c r="MWC618" s="175"/>
      <c r="MWD618" s="175"/>
      <c r="MWE618" s="175"/>
      <c r="MWF618" s="175"/>
      <c r="MWG618" s="175"/>
      <c r="MWH618" s="175"/>
      <c r="MWI618" s="175"/>
      <c r="MWJ618" s="175"/>
      <c r="MWK618" s="175"/>
      <c r="MWL618" s="175"/>
      <c r="MWM618" s="175"/>
      <c r="MWN618" s="175"/>
      <c r="MWO618" s="175"/>
      <c r="MWP618" s="175"/>
      <c r="MWQ618" s="175"/>
      <c r="MWR618" s="175"/>
      <c r="MWS618" s="175"/>
      <c r="MWT618" s="175"/>
      <c r="MWU618" s="175"/>
      <c r="MWV618" s="175"/>
      <c r="MWW618" s="175"/>
      <c r="MWX618" s="175"/>
      <c r="MWY618" s="175"/>
      <c r="MWZ618" s="175"/>
      <c r="MXA618" s="175"/>
      <c r="MXB618" s="175"/>
      <c r="MXC618" s="175"/>
      <c r="MXD618" s="175"/>
      <c r="MXE618" s="175"/>
      <c r="MXF618" s="175"/>
      <c r="MXG618" s="175"/>
      <c r="MXH618" s="175"/>
      <c r="MXI618" s="175"/>
      <c r="MXJ618" s="175"/>
      <c r="MXK618" s="175"/>
      <c r="MXL618" s="175"/>
      <c r="MXM618" s="175"/>
      <c r="MXN618" s="175"/>
      <c r="MXO618" s="175"/>
      <c r="MXP618" s="175"/>
      <c r="MXQ618" s="175"/>
      <c r="MXR618" s="175"/>
      <c r="MXS618" s="175"/>
      <c r="MXT618" s="175"/>
      <c r="MXU618" s="175"/>
      <c r="MXV618" s="175"/>
      <c r="MXW618" s="175"/>
      <c r="MXX618" s="175"/>
      <c r="MXY618" s="175"/>
      <c r="MXZ618" s="175"/>
      <c r="MYA618" s="175"/>
      <c r="MYB618" s="175"/>
      <c r="MYC618" s="175"/>
      <c r="MYD618" s="175"/>
      <c r="MYE618" s="175"/>
      <c r="MYF618" s="175"/>
      <c r="MYG618" s="175"/>
      <c r="MYH618" s="175"/>
      <c r="MYI618" s="175"/>
      <c r="MYJ618" s="175"/>
      <c r="MYK618" s="175"/>
      <c r="MYL618" s="175"/>
      <c r="MYM618" s="175"/>
      <c r="MYN618" s="175"/>
      <c r="MYO618" s="175"/>
      <c r="MYP618" s="175"/>
      <c r="MYQ618" s="175"/>
      <c r="MYR618" s="175"/>
      <c r="MYS618" s="175"/>
      <c r="MYT618" s="175"/>
      <c r="MYU618" s="175"/>
      <c r="MYV618" s="175"/>
      <c r="MYW618" s="175"/>
      <c r="MYX618" s="175"/>
      <c r="MYY618" s="175"/>
      <c r="MYZ618" s="175"/>
      <c r="MZA618" s="175"/>
      <c r="MZB618" s="175"/>
      <c r="MZC618" s="175"/>
      <c r="MZD618" s="175"/>
      <c r="MZE618" s="175"/>
      <c r="MZF618" s="175"/>
      <c r="MZG618" s="175"/>
      <c r="MZH618" s="175"/>
      <c r="MZI618" s="175"/>
      <c r="MZJ618" s="175"/>
      <c r="MZK618" s="175"/>
      <c r="MZL618" s="175"/>
      <c r="MZM618" s="175"/>
      <c r="MZN618" s="175"/>
      <c r="MZO618" s="175"/>
      <c r="MZP618" s="175"/>
      <c r="MZQ618" s="175"/>
      <c r="MZR618" s="175"/>
      <c r="MZS618" s="175"/>
      <c r="MZT618" s="175"/>
      <c r="MZU618" s="175"/>
      <c r="MZV618" s="175"/>
      <c r="MZW618" s="175"/>
      <c r="MZX618" s="175"/>
      <c r="MZY618" s="175"/>
      <c r="MZZ618" s="175"/>
      <c r="NAA618" s="175"/>
      <c r="NAB618" s="175"/>
      <c r="NAC618" s="175"/>
      <c r="NAD618" s="175"/>
      <c r="NAE618" s="175"/>
      <c r="NAF618" s="175"/>
      <c r="NAG618" s="175"/>
      <c r="NAH618" s="175"/>
      <c r="NAI618" s="175"/>
      <c r="NAJ618" s="175"/>
      <c r="NAK618" s="175"/>
      <c r="NAL618" s="175"/>
      <c r="NAM618" s="175"/>
      <c r="NAN618" s="175"/>
      <c r="NAO618" s="175"/>
      <c r="NAP618" s="175"/>
      <c r="NAQ618" s="175"/>
      <c r="NAR618" s="175"/>
      <c r="NAS618" s="175"/>
      <c r="NAT618" s="175"/>
      <c r="NAU618" s="175"/>
      <c r="NAV618" s="175"/>
      <c r="NAW618" s="175"/>
      <c r="NAX618" s="175"/>
      <c r="NAY618" s="175"/>
      <c r="NAZ618" s="175"/>
      <c r="NBA618" s="175"/>
      <c r="NBB618" s="175"/>
      <c r="NBC618" s="175"/>
      <c r="NBD618" s="175"/>
      <c r="NBE618" s="175"/>
      <c r="NBF618" s="175"/>
      <c r="NBG618" s="175"/>
      <c r="NBH618" s="175"/>
      <c r="NBI618" s="175"/>
      <c r="NBJ618" s="175"/>
      <c r="NBK618" s="175"/>
      <c r="NBL618" s="175"/>
      <c r="NBM618" s="175"/>
      <c r="NBN618" s="175"/>
      <c r="NBO618" s="175"/>
      <c r="NBP618" s="175"/>
      <c r="NBQ618" s="175"/>
      <c r="NBR618" s="175"/>
      <c r="NBS618" s="175"/>
      <c r="NBT618" s="175"/>
      <c r="NBU618" s="175"/>
      <c r="NBV618" s="175"/>
      <c r="NBW618" s="175"/>
      <c r="NBX618" s="175"/>
      <c r="NBY618" s="175"/>
      <c r="NBZ618" s="175"/>
      <c r="NCA618" s="175"/>
      <c r="NCB618" s="175"/>
      <c r="NCC618" s="175"/>
      <c r="NCD618" s="175"/>
      <c r="NCE618" s="175"/>
      <c r="NCF618" s="175"/>
      <c r="NCG618" s="175"/>
      <c r="NCH618" s="175"/>
      <c r="NCI618" s="175"/>
      <c r="NCJ618" s="175"/>
      <c r="NCK618" s="175"/>
      <c r="NCL618" s="175"/>
      <c r="NCM618" s="175"/>
      <c r="NCN618" s="175"/>
      <c r="NCO618" s="175"/>
      <c r="NCP618" s="175"/>
      <c r="NCQ618" s="175"/>
      <c r="NCR618" s="175"/>
      <c r="NCS618" s="175"/>
      <c r="NCT618" s="175"/>
      <c r="NCU618" s="175"/>
      <c r="NCV618" s="175"/>
      <c r="NCW618" s="175"/>
      <c r="NCX618" s="175"/>
      <c r="NCY618" s="175"/>
      <c r="NCZ618" s="175"/>
      <c r="NDA618" s="175"/>
      <c r="NDB618" s="175"/>
      <c r="NDC618" s="175"/>
      <c r="NDD618" s="175"/>
      <c r="NDE618" s="175"/>
      <c r="NDF618" s="175"/>
      <c r="NDG618" s="175"/>
      <c r="NDH618" s="175"/>
      <c r="NDI618" s="175"/>
      <c r="NDJ618" s="175"/>
      <c r="NDK618" s="175"/>
      <c r="NDL618" s="175"/>
      <c r="NDM618" s="175"/>
      <c r="NDN618" s="175"/>
      <c r="NDO618" s="175"/>
      <c r="NDP618" s="175"/>
      <c r="NDQ618" s="175"/>
      <c r="NDR618" s="175"/>
      <c r="NDS618" s="175"/>
      <c r="NDT618" s="175"/>
      <c r="NDU618" s="175"/>
      <c r="NDV618" s="175"/>
      <c r="NDW618" s="175"/>
      <c r="NDX618" s="175"/>
      <c r="NDY618" s="175"/>
      <c r="NDZ618" s="175"/>
      <c r="NEA618" s="175"/>
      <c r="NEB618" s="175"/>
      <c r="NEC618" s="175"/>
      <c r="NED618" s="175"/>
      <c r="NEE618" s="175"/>
      <c r="NEF618" s="175"/>
      <c r="NEG618" s="175"/>
      <c r="NEH618" s="175"/>
      <c r="NEI618" s="175"/>
      <c r="NEJ618" s="175"/>
      <c r="NEK618" s="175"/>
      <c r="NEL618" s="175"/>
      <c r="NEM618" s="175"/>
      <c r="NEN618" s="175"/>
      <c r="NEO618" s="175"/>
      <c r="NEP618" s="175"/>
      <c r="NEQ618" s="175"/>
      <c r="NER618" s="175"/>
      <c r="NES618" s="175"/>
      <c r="NET618" s="175"/>
      <c r="NEU618" s="175"/>
      <c r="NEV618" s="175"/>
      <c r="NEW618" s="175"/>
      <c r="NEX618" s="175"/>
      <c r="NEY618" s="175"/>
      <c r="NEZ618" s="175"/>
      <c r="NFA618" s="175"/>
      <c r="NFB618" s="175"/>
      <c r="NFC618" s="175"/>
      <c r="NFD618" s="175"/>
      <c r="NFE618" s="175"/>
      <c r="NFF618" s="175"/>
      <c r="NFG618" s="175"/>
      <c r="NFH618" s="175"/>
      <c r="NFI618" s="175"/>
      <c r="NFJ618" s="175"/>
      <c r="NFK618" s="175"/>
      <c r="NFL618" s="175"/>
      <c r="NFM618" s="175"/>
      <c r="NFN618" s="175"/>
      <c r="NFO618" s="175"/>
      <c r="NFP618" s="175"/>
      <c r="NFQ618" s="175"/>
      <c r="NFR618" s="175"/>
      <c r="NFS618" s="175"/>
      <c r="NFT618" s="175"/>
      <c r="NFU618" s="175"/>
      <c r="NFV618" s="175"/>
      <c r="NFW618" s="175"/>
      <c r="NFX618" s="175"/>
      <c r="NFY618" s="175"/>
      <c r="NFZ618" s="175"/>
      <c r="NGA618" s="175"/>
      <c r="NGB618" s="175"/>
      <c r="NGC618" s="175"/>
      <c r="NGD618" s="175"/>
      <c r="NGE618" s="175"/>
      <c r="NGF618" s="175"/>
      <c r="NGG618" s="175"/>
      <c r="NGH618" s="175"/>
      <c r="NGI618" s="175"/>
      <c r="NGJ618" s="175"/>
      <c r="NGK618" s="175"/>
      <c r="NGL618" s="175"/>
      <c r="NGM618" s="175"/>
      <c r="NGN618" s="175"/>
      <c r="NGO618" s="175"/>
      <c r="NGP618" s="175"/>
      <c r="NGQ618" s="175"/>
      <c r="NGR618" s="175"/>
      <c r="NGS618" s="175"/>
      <c r="NGT618" s="175"/>
      <c r="NGU618" s="175"/>
      <c r="NGV618" s="175"/>
      <c r="NGW618" s="175"/>
      <c r="NGX618" s="175"/>
      <c r="NGY618" s="175"/>
      <c r="NGZ618" s="175"/>
      <c r="NHA618" s="175"/>
      <c r="NHB618" s="175"/>
      <c r="NHC618" s="175"/>
      <c r="NHD618" s="175"/>
      <c r="NHE618" s="175"/>
      <c r="NHF618" s="175"/>
      <c r="NHG618" s="175"/>
      <c r="NHH618" s="175"/>
      <c r="NHI618" s="175"/>
      <c r="NHJ618" s="175"/>
      <c r="NHK618" s="175"/>
      <c r="NHL618" s="175"/>
      <c r="NHM618" s="175"/>
      <c r="NHN618" s="175"/>
      <c r="NHO618" s="175"/>
      <c r="NHP618" s="175"/>
      <c r="NHQ618" s="175"/>
      <c r="NHR618" s="175"/>
      <c r="NHS618" s="175"/>
      <c r="NHT618" s="175"/>
      <c r="NHU618" s="175"/>
      <c r="NHV618" s="175"/>
      <c r="NHW618" s="175"/>
      <c r="NHX618" s="175"/>
      <c r="NHY618" s="175"/>
      <c r="NHZ618" s="175"/>
      <c r="NIA618" s="175"/>
      <c r="NIB618" s="175"/>
      <c r="NIC618" s="175"/>
      <c r="NID618" s="175"/>
      <c r="NIE618" s="175"/>
      <c r="NIF618" s="175"/>
      <c r="NIG618" s="175"/>
      <c r="NIH618" s="175"/>
      <c r="NII618" s="175"/>
      <c r="NIJ618" s="175"/>
      <c r="NIK618" s="175"/>
      <c r="NIL618" s="175"/>
      <c r="NIM618" s="175"/>
      <c r="NIN618" s="175"/>
      <c r="NIO618" s="175"/>
      <c r="NIP618" s="175"/>
      <c r="NIQ618" s="175"/>
      <c r="NIR618" s="175"/>
      <c r="NIS618" s="175"/>
      <c r="NIT618" s="175"/>
      <c r="NIU618" s="175"/>
      <c r="NIV618" s="175"/>
      <c r="NIW618" s="175"/>
      <c r="NIX618" s="175"/>
      <c r="NIY618" s="175"/>
      <c r="NIZ618" s="175"/>
      <c r="NJA618" s="175"/>
      <c r="NJB618" s="175"/>
      <c r="NJC618" s="175"/>
      <c r="NJD618" s="175"/>
      <c r="NJE618" s="175"/>
      <c r="NJF618" s="175"/>
      <c r="NJG618" s="175"/>
      <c r="NJH618" s="175"/>
      <c r="NJI618" s="175"/>
      <c r="NJJ618" s="175"/>
      <c r="NJK618" s="175"/>
      <c r="NJL618" s="175"/>
      <c r="NJM618" s="175"/>
      <c r="NJN618" s="175"/>
      <c r="NJO618" s="175"/>
      <c r="NJP618" s="175"/>
      <c r="NJQ618" s="175"/>
      <c r="NJR618" s="175"/>
      <c r="NJS618" s="175"/>
      <c r="NJT618" s="175"/>
      <c r="NJU618" s="175"/>
      <c r="NJV618" s="175"/>
      <c r="NJW618" s="175"/>
      <c r="NJX618" s="175"/>
      <c r="NJY618" s="175"/>
      <c r="NJZ618" s="175"/>
      <c r="NKA618" s="175"/>
      <c r="NKB618" s="175"/>
      <c r="NKC618" s="175"/>
      <c r="NKD618" s="175"/>
      <c r="NKE618" s="175"/>
      <c r="NKF618" s="175"/>
      <c r="NKG618" s="175"/>
      <c r="NKH618" s="175"/>
      <c r="NKI618" s="175"/>
      <c r="NKJ618" s="175"/>
      <c r="NKK618" s="175"/>
      <c r="NKL618" s="175"/>
      <c r="NKM618" s="175"/>
      <c r="NKN618" s="175"/>
      <c r="NKO618" s="175"/>
      <c r="NKP618" s="175"/>
      <c r="NKQ618" s="175"/>
      <c r="NKR618" s="175"/>
      <c r="NKS618" s="175"/>
      <c r="NKT618" s="175"/>
      <c r="NKU618" s="175"/>
      <c r="NKV618" s="175"/>
      <c r="NKW618" s="175"/>
      <c r="NKX618" s="175"/>
      <c r="NKY618" s="175"/>
      <c r="NKZ618" s="175"/>
      <c r="NLA618" s="175"/>
      <c r="NLB618" s="175"/>
      <c r="NLC618" s="175"/>
      <c r="NLD618" s="175"/>
      <c r="NLE618" s="175"/>
      <c r="NLF618" s="175"/>
      <c r="NLG618" s="175"/>
      <c r="NLH618" s="175"/>
      <c r="NLI618" s="175"/>
      <c r="NLJ618" s="175"/>
      <c r="NLK618" s="175"/>
      <c r="NLL618" s="175"/>
      <c r="NLM618" s="175"/>
      <c r="NLN618" s="175"/>
      <c r="NLO618" s="175"/>
      <c r="NLP618" s="175"/>
      <c r="NLQ618" s="175"/>
      <c r="NLR618" s="175"/>
      <c r="NLS618" s="175"/>
      <c r="NLT618" s="175"/>
      <c r="NLU618" s="175"/>
      <c r="NLV618" s="175"/>
      <c r="NLW618" s="175"/>
      <c r="NLX618" s="175"/>
      <c r="NLY618" s="175"/>
      <c r="NLZ618" s="175"/>
      <c r="NMA618" s="175"/>
      <c r="NMB618" s="175"/>
      <c r="NMC618" s="175"/>
      <c r="NMD618" s="175"/>
      <c r="NME618" s="175"/>
      <c r="NMF618" s="175"/>
      <c r="NMG618" s="175"/>
      <c r="NMH618" s="175"/>
      <c r="NMI618" s="175"/>
      <c r="NMJ618" s="175"/>
      <c r="NMK618" s="175"/>
      <c r="NML618" s="175"/>
      <c r="NMM618" s="175"/>
      <c r="NMN618" s="175"/>
      <c r="NMO618" s="175"/>
      <c r="NMP618" s="175"/>
      <c r="NMQ618" s="175"/>
      <c r="NMR618" s="175"/>
      <c r="NMS618" s="175"/>
      <c r="NMT618" s="175"/>
      <c r="NMU618" s="175"/>
      <c r="NMV618" s="175"/>
      <c r="NMW618" s="175"/>
      <c r="NMX618" s="175"/>
      <c r="NMY618" s="175"/>
      <c r="NMZ618" s="175"/>
      <c r="NNA618" s="175"/>
      <c r="NNB618" s="175"/>
      <c r="NNC618" s="175"/>
      <c r="NND618" s="175"/>
      <c r="NNE618" s="175"/>
      <c r="NNF618" s="175"/>
      <c r="NNG618" s="175"/>
      <c r="NNH618" s="175"/>
      <c r="NNI618" s="175"/>
      <c r="NNJ618" s="175"/>
      <c r="NNK618" s="175"/>
      <c r="NNL618" s="175"/>
      <c r="NNM618" s="175"/>
      <c r="NNN618" s="175"/>
      <c r="NNO618" s="175"/>
      <c r="NNP618" s="175"/>
      <c r="NNQ618" s="175"/>
      <c r="NNR618" s="175"/>
      <c r="NNS618" s="175"/>
      <c r="NNT618" s="175"/>
      <c r="NNU618" s="175"/>
      <c r="NNV618" s="175"/>
      <c r="NNW618" s="175"/>
      <c r="NNX618" s="175"/>
      <c r="NNY618" s="175"/>
      <c r="NNZ618" s="175"/>
      <c r="NOA618" s="175"/>
      <c r="NOB618" s="175"/>
      <c r="NOC618" s="175"/>
      <c r="NOD618" s="175"/>
      <c r="NOE618" s="175"/>
      <c r="NOF618" s="175"/>
      <c r="NOG618" s="175"/>
      <c r="NOH618" s="175"/>
      <c r="NOI618" s="175"/>
      <c r="NOJ618" s="175"/>
      <c r="NOK618" s="175"/>
      <c r="NOL618" s="175"/>
      <c r="NOM618" s="175"/>
      <c r="NON618" s="175"/>
      <c r="NOO618" s="175"/>
      <c r="NOP618" s="175"/>
      <c r="NOQ618" s="175"/>
      <c r="NOR618" s="175"/>
      <c r="NOS618" s="175"/>
      <c r="NOT618" s="175"/>
      <c r="NOU618" s="175"/>
      <c r="NOV618" s="175"/>
      <c r="NOW618" s="175"/>
      <c r="NOX618" s="175"/>
      <c r="NOY618" s="175"/>
      <c r="NOZ618" s="175"/>
      <c r="NPA618" s="175"/>
      <c r="NPB618" s="175"/>
      <c r="NPC618" s="175"/>
      <c r="NPD618" s="175"/>
      <c r="NPE618" s="175"/>
      <c r="NPF618" s="175"/>
      <c r="NPG618" s="175"/>
      <c r="NPH618" s="175"/>
      <c r="NPI618" s="175"/>
      <c r="NPJ618" s="175"/>
      <c r="NPK618" s="175"/>
      <c r="NPL618" s="175"/>
      <c r="NPM618" s="175"/>
      <c r="NPN618" s="175"/>
      <c r="NPO618" s="175"/>
      <c r="NPP618" s="175"/>
      <c r="NPQ618" s="175"/>
      <c r="NPR618" s="175"/>
      <c r="NPS618" s="175"/>
      <c r="NPT618" s="175"/>
      <c r="NPU618" s="175"/>
      <c r="NPV618" s="175"/>
      <c r="NPW618" s="175"/>
      <c r="NPX618" s="175"/>
      <c r="NPY618" s="175"/>
      <c r="NPZ618" s="175"/>
      <c r="NQA618" s="175"/>
      <c r="NQB618" s="175"/>
      <c r="NQC618" s="175"/>
      <c r="NQD618" s="175"/>
      <c r="NQE618" s="175"/>
      <c r="NQF618" s="175"/>
      <c r="NQG618" s="175"/>
      <c r="NQH618" s="175"/>
      <c r="NQI618" s="175"/>
      <c r="NQJ618" s="175"/>
      <c r="NQK618" s="175"/>
      <c r="NQL618" s="175"/>
      <c r="NQM618" s="175"/>
      <c r="NQN618" s="175"/>
      <c r="NQO618" s="175"/>
      <c r="NQP618" s="175"/>
      <c r="NQQ618" s="175"/>
      <c r="NQR618" s="175"/>
      <c r="NQS618" s="175"/>
      <c r="NQT618" s="175"/>
      <c r="NQU618" s="175"/>
      <c r="NQV618" s="175"/>
      <c r="NQW618" s="175"/>
      <c r="NQX618" s="175"/>
      <c r="NQY618" s="175"/>
      <c r="NQZ618" s="175"/>
      <c r="NRA618" s="175"/>
      <c r="NRB618" s="175"/>
      <c r="NRC618" s="175"/>
      <c r="NRD618" s="175"/>
      <c r="NRE618" s="175"/>
      <c r="NRF618" s="175"/>
      <c r="NRG618" s="175"/>
      <c r="NRH618" s="175"/>
      <c r="NRI618" s="175"/>
      <c r="NRJ618" s="175"/>
      <c r="NRK618" s="175"/>
      <c r="NRL618" s="175"/>
      <c r="NRM618" s="175"/>
      <c r="NRN618" s="175"/>
      <c r="NRO618" s="175"/>
      <c r="NRP618" s="175"/>
      <c r="NRQ618" s="175"/>
      <c r="NRR618" s="175"/>
      <c r="NRS618" s="175"/>
      <c r="NRT618" s="175"/>
      <c r="NRU618" s="175"/>
      <c r="NRV618" s="175"/>
      <c r="NRW618" s="175"/>
      <c r="NRX618" s="175"/>
      <c r="NRY618" s="175"/>
      <c r="NRZ618" s="175"/>
      <c r="NSA618" s="175"/>
      <c r="NSB618" s="175"/>
      <c r="NSC618" s="175"/>
      <c r="NSD618" s="175"/>
      <c r="NSE618" s="175"/>
      <c r="NSF618" s="175"/>
      <c r="NSG618" s="175"/>
      <c r="NSH618" s="175"/>
      <c r="NSI618" s="175"/>
      <c r="NSJ618" s="175"/>
      <c r="NSK618" s="175"/>
      <c r="NSL618" s="175"/>
      <c r="NSM618" s="175"/>
      <c r="NSN618" s="175"/>
      <c r="NSO618" s="175"/>
      <c r="NSP618" s="175"/>
      <c r="NSQ618" s="175"/>
      <c r="NSR618" s="175"/>
      <c r="NSS618" s="175"/>
      <c r="NST618" s="175"/>
      <c r="NSU618" s="175"/>
      <c r="NSV618" s="175"/>
      <c r="NSW618" s="175"/>
      <c r="NSX618" s="175"/>
      <c r="NSY618" s="175"/>
      <c r="NSZ618" s="175"/>
      <c r="NTA618" s="175"/>
      <c r="NTB618" s="175"/>
      <c r="NTC618" s="175"/>
      <c r="NTD618" s="175"/>
      <c r="NTE618" s="175"/>
      <c r="NTF618" s="175"/>
      <c r="NTG618" s="175"/>
      <c r="NTH618" s="175"/>
      <c r="NTI618" s="175"/>
      <c r="NTJ618" s="175"/>
      <c r="NTK618" s="175"/>
      <c r="NTL618" s="175"/>
      <c r="NTM618" s="175"/>
      <c r="NTN618" s="175"/>
      <c r="NTO618" s="175"/>
      <c r="NTP618" s="175"/>
      <c r="NTQ618" s="175"/>
      <c r="NTR618" s="175"/>
      <c r="NTS618" s="175"/>
      <c r="NTT618" s="175"/>
      <c r="NTU618" s="175"/>
      <c r="NTV618" s="175"/>
      <c r="NTW618" s="175"/>
      <c r="NTX618" s="175"/>
      <c r="NTY618" s="175"/>
      <c r="NTZ618" s="175"/>
      <c r="NUA618" s="175"/>
      <c r="NUB618" s="175"/>
      <c r="NUC618" s="175"/>
      <c r="NUD618" s="175"/>
      <c r="NUE618" s="175"/>
      <c r="NUF618" s="175"/>
      <c r="NUG618" s="175"/>
      <c r="NUH618" s="175"/>
      <c r="NUI618" s="175"/>
      <c r="NUJ618" s="175"/>
      <c r="NUK618" s="175"/>
      <c r="NUL618" s="175"/>
      <c r="NUM618" s="175"/>
      <c r="NUN618" s="175"/>
      <c r="NUO618" s="175"/>
      <c r="NUP618" s="175"/>
      <c r="NUQ618" s="175"/>
      <c r="NUR618" s="175"/>
      <c r="NUS618" s="175"/>
      <c r="NUT618" s="175"/>
      <c r="NUU618" s="175"/>
      <c r="NUV618" s="175"/>
      <c r="NUW618" s="175"/>
      <c r="NUX618" s="175"/>
      <c r="NUY618" s="175"/>
      <c r="NUZ618" s="175"/>
      <c r="NVA618" s="175"/>
      <c r="NVB618" s="175"/>
      <c r="NVC618" s="175"/>
      <c r="NVD618" s="175"/>
      <c r="NVE618" s="175"/>
      <c r="NVF618" s="175"/>
      <c r="NVG618" s="175"/>
      <c r="NVH618" s="175"/>
      <c r="NVI618" s="175"/>
      <c r="NVJ618" s="175"/>
      <c r="NVK618" s="175"/>
      <c r="NVL618" s="175"/>
      <c r="NVM618" s="175"/>
      <c r="NVN618" s="175"/>
      <c r="NVO618" s="175"/>
      <c r="NVP618" s="175"/>
      <c r="NVQ618" s="175"/>
      <c r="NVR618" s="175"/>
      <c r="NVS618" s="175"/>
      <c r="NVT618" s="175"/>
      <c r="NVU618" s="175"/>
      <c r="NVV618" s="175"/>
      <c r="NVW618" s="175"/>
      <c r="NVX618" s="175"/>
      <c r="NVY618" s="175"/>
      <c r="NVZ618" s="175"/>
      <c r="NWA618" s="175"/>
      <c r="NWB618" s="175"/>
      <c r="NWC618" s="175"/>
      <c r="NWD618" s="175"/>
      <c r="NWE618" s="175"/>
      <c r="NWF618" s="175"/>
      <c r="NWG618" s="175"/>
      <c r="NWH618" s="175"/>
      <c r="NWI618" s="175"/>
      <c r="NWJ618" s="175"/>
      <c r="NWK618" s="175"/>
      <c r="NWL618" s="175"/>
      <c r="NWM618" s="175"/>
      <c r="NWN618" s="175"/>
      <c r="NWO618" s="175"/>
      <c r="NWP618" s="175"/>
      <c r="NWQ618" s="175"/>
      <c r="NWR618" s="175"/>
      <c r="NWS618" s="175"/>
      <c r="NWT618" s="175"/>
      <c r="NWU618" s="175"/>
      <c r="NWV618" s="175"/>
      <c r="NWW618" s="175"/>
      <c r="NWX618" s="175"/>
      <c r="NWY618" s="175"/>
      <c r="NWZ618" s="175"/>
      <c r="NXA618" s="175"/>
      <c r="NXB618" s="175"/>
      <c r="NXC618" s="175"/>
      <c r="NXD618" s="175"/>
      <c r="NXE618" s="175"/>
      <c r="NXF618" s="175"/>
      <c r="NXG618" s="175"/>
      <c r="NXH618" s="175"/>
      <c r="NXI618" s="175"/>
      <c r="NXJ618" s="175"/>
      <c r="NXK618" s="175"/>
      <c r="NXL618" s="175"/>
      <c r="NXM618" s="175"/>
      <c r="NXN618" s="175"/>
      <c r="NXO618" s="175"/>
      <c r="NXP618" s="175"/>
      <c r="NXQ618" s="175"/>
      <c r="NXR618" s="175"/>
      <c r="NXS618" s="175"/>
      <c r="NXT618" s="175"/>
      <c r="NXU618" s="175"/>
      <c r="NXV618" s="175"/>
      <c r="NXW618" s="175"/>
      <c r="NXX618" s="175"/>
      <c r="NXY618" s="175"/>
      <c r="NXZ618" s="175"/>
      <c r="NYA618" s="175"/>
      <c r="NYB618" s="175"/>
      <c r="NYC618" s="175"/>
      <c r="NYD618" s="175"/>
      <c r="NYE618" s="175"/>
      <c r="NYF618" s="175"/>
      <c r="NYG618" s="175"/>
      <c r="NYH618" s="175"/>
      <c r="NYI618" s="175"/>
      <c r="NYJ618" s="175"/>
      <c r="NYK618" s="175"/>
      <c r="NYL618" s="175"/>
      <c r="NYM618" s="175"/>
      <c r="NYN618" s="175"/>
      <c r="NYO618" s="175"/>
      <c r="NYP618" s="175"/>
      <c r="NYQ618" s="175"/>
      <c r="NYR618" s="175"/>
      <c r="NYS618" s="175"/>
      <c r="NYT618" s="175"/>
      <c r="NYU618" s="175"/>
      <c r="NYV618" s="175"/>
      <c r="NYW618" s="175"/>
      <c r="NYX618" s="175"/>
      <c r="NYY618" s="175"/>
      <c r="NYZ618" s="175"/>
      <c r="NZA618" s="175"/>
      <c r="NZB618" s="175"/>
      <c r="NZC618" s="175"/>
      <c r="NZD618" s="175"/>
      <c r="NZE618" s="175"/>
      <c r="NZF618" s="175"/>
      <c r="NZG618" s="175"/>
      <c r="NZH618" s="175"/>
      <c r="NZI618" s="175"/>
      <c r="NZJ618" s="175"/>
      <c r="NZK618" s="175"/>
      <c r="NZL618" s="175"/>
      <c r="NZM618" s="175"/>
      <c r="NZN618" s="175"/>
      <c r="NZO618" s="175"/>
      <c r="NZP618" s="175"/>
      <c r="NZQ618" s="175"/>
      <c r="NZR618" s="175"/>
      <c r="NZS618" s="175"/>
      <c r="NZT618" s="175"/>
      <c r="NZU618" s="175"/>
      <c r="NZV618" s="175"/>
      <c r="NZW618" s="175"/>
      <c r="NZX618" s="175"/>
      <c r="NZY618" s="175"/>
      <c r="NZZ618" s="175"/>
      <c r="OAA618" s="175"/>
      <c r="OAB618" s="175"/>
      <c r="OAC618" s="175"/>
      <c r="OAD618" s="175"/>
      <c r="OAE618" s="175"/>
      <c r="OAF618" s="175"/>
      <c r="OAG618" s="175"/>
      <c r="OAH618" s="175"/>
      <c r="OAI618" s="175"/>
      <c r="OAJ618" s="175"/>
      <c r="OAK618" s="175"/>
      <c r="OAL618" s="175"/>
      <c r="OAM618" s="175"/>
      <c r="OAN618" s="175"/>
      <c r="OAO618" s="175"/>
      <c r="OAP618" s="175"/>
      <c r="OAQ618" s="175"/>
      <c r="OAR618" s="175"/>
      <c r="OAS618" s="175"/>
      <c r="OAT618" s="175"/>
      <c r="OAU618" s="175"/>
      <c r="OAV618" s="175"/>
      <c r="OAW618" s="175"/>
      <c r="OAX618" s="175"/>
      <c r="OAY618" s="175"/>
      <c r="OAZ618" s="175"/>
      <c r="OBA618" s="175"/>
      <c r="OBB618" s="175"/>
      <c r="OBC618" s="175"/>
      <c r="OBD618" s="175"/>
      <c r="OBE618" s="175"/>
      <c r="OBF618" s="175"/>
      <c r="OBG618" s="175"/>
      <c r="OBH618" s="175"/>
      <c r="OBI618" s="175"/>
      <c r="OBJ618" s="175"/>
      <c r="OBK618" s="175"/>
      <c r="OBL618" s="175"/>
      <c r="OBM618" s="175"/>
      <c r="OBN618" s="175"/>
      <c r="OBO618" s="175"/>
      <c r="OBP618" s="175"/>
      <c r="OBQ618" s="175"/>
      <c r="OBR618" s="175"/>
      <c r="OBS618" s="175"/>
      <c r="OBT618" s="175"/>
      <c r="OBU618" s="175"/>
      <c r="OBV618" s="175"/>
      <c r="OBW618" s="175"/>
      <c r="OBX618" s="175"/>
      <c r="OBY618" s="175"/>
      <c r="OBZ618" s="175"/>
      <c r="OCA618" s="175"/>
      <c r="OCB618" s="175"/>
      <c r="OCC618" s="175"/>
      <c r="OCD618" s="175"/>
      <c r="OCE618" s="175"/>
      <c r="OCF618" s="175"/>
      <c r="OCG618" s="175"/>
      <c r="OCH618" s="175"/>
      <c r="OCI618" s="175"/>
      <c r="OCJ618" s="175"/>
      <c r="OCK618" s="175"/>
      <c r="OCL618" s="175"/>
      <c r="OCM618" s="175"/>
      <c r="OCN618" s="175"/>
      <c r="OCO618" s="175"/>
      <c r="OCP618" s="175"/>
      <c r="OCQ618" s="175"/>
      <c r="OCR618" s="175"/>
      <c r="OCS618" s="175"/>
      <c r="OCT618" s="175"/>
      <c r="OCU618" s="175"/>
      <c r="OCV618" s="175"/>
      <c r="OCW618" s="175"/>
      <c r="OCX618" s="175"/>
      <c r="OCY618" s="175"/>
      <c r="OCZ618" s="175"/>
      <c r="ODA618" s="175"/>
      <c r="ODB618" s="175"/>
      <c r="ODC618" s="175"/>
      <c r="ODD618" s="175"/>
      <c r="ODE618" s="175"/>
      <c r="ODF618" s="175"/>
      <c r="ODG618" s="175"/>
      <c r="ODH618" s="175"/>
      <c r="ODI618" s="175"/>
      <c r="ODJ618" s="175"/>
      <c r="ODK618" s="175"/>
      <c r="ODL618" s="175"/>
      <c r="ODM618" s="175"/>
      <c r="ODN618" s="175"/>
      <c r="ODO618" s="175"/>
      <c r="ODP618" s="175"/>
      <c r="ODQ618" s="175"/>
      <c r="ODR618" s="175"/>
      <c r="ODS618" s="175"/>
      <c r="ODT618" s="175"/>
      <c r="ODU618" s="175"/>
      <c r="ODV618" s="175"/>
      <c r="ODW618" s="175"/>
      <c r="ODX618" s="175"/>
      <c r="ODY618" s="175"/>
      <c r="ODZ618" s="175"/>
      <c r="OEA618" s="175"/>
      <c r="OEB618" s="175"/>
      <c r="OEC618" s="175"/>
      <c r="OED618" s="175"/>
      <c r="OEE618" s="175"/>
      <c r="OEF618" s="175"/>
      <c r="OEG618" s="175"/>
      <c r="OEH618" s="175"/>
      <c r="OEI618" s="175"/>
      <c r="OEJ618" s="175"/>
      <c r="OEK618" s="175"/>
      <c r="OEL618" s="175"/>
      <c r="OEM618" s="175"/>
      <c r="OEN618" s="175"/>
      <c r="OEO618" s="175"/>
      <c r="OEP618" s="175"/>
      <c r="OEQ618" s="175"/>
      <c r="OER618" s="175"/>
      <c r="OES618" s="175"/>
      <c r="OET618" s="175"/>
      <c r="OEU618" s="175"/>
      <c r="OEV618" s="175"/>
      <c r="OEW618" s="175"/>
      <c r="OEX618" s="175"/>
      <c r="OEY618" s="175"/>
      <c r="OEZ618" s="175"/>
      <c r="OFA618" s="175"/>
      <c r="OFB618" s="175"/>
      <c r="OFC618" s="175"/>
      <c r="OFD618" s="175"/>
      <c r="OFE618" s="175"/>
      <c r="OFF618" s="175"/>
      <c r="OFG618" s="175"/>
      <c r="OFH618" s="175"/>
      <c r="OFI618" s="175"/>
      <c r="OFJ618" s="175"/>
      <c r="OFK618" s="175"/>
      <c r="OFL618" s="175"/>
      <c r="OFM618" s="175"/>
      <c r="OFN618" s="175"/>
      <c r="OFO618" s="175"/>
      <c r="OFP618" s="175"/>
      <c r="OFQ618" s="175"/>
      <c r="OFR618" s="175"/>
      <c r="OFS618" s="175"/>
      <c r="OFT618" s="175"/>
      <c r="OFU618" s="175"/>
      <c r="OFV618" s="175"/>
      <c r="OFW618" s="175"/>
      <c r="OFX618" s="175"/>
      <c r="OFY618" s="175"/>
      <c r="OFZ618" s="175"/>
      <c r="OGA618" s="175"/>
      <c r="OGB618" s="175"/>
      <c r="OGC618" s="175"/>
      <c r="OGD618" s="175"/>
      <c r="OGE618" s="175"/>
      <c r="OGF618" s="175"/>
      <c r="OGG618" s="175"/>
      <c r="OGH618" s="175"/>
      <c r="OGI618" s="175"/>
      <c r="OGJ618" s="175"/>
      <c r="OGK618" s="175"/>
      <c r="OGL618" s="175"/>
      <c r="OGM618" s="175"/>
      <c r="OGN618" s="175"/>
      <c r="OGO618" s="175"/>
      <c r="OGP618" s="175"/>
      <c r="OGQ618" s="175"/>
      <c r="OGR618" s="175"/>
      <c r="OGS618" s="175"/>
      <c r="OGT618" s="175"/>
      <c r="OGU618" s="175"/>
      <c r="OGV618" s="175"/>
      <c r="OGW618" s="175"/>
      <c r="OGX618" s="175"/>
      <c r="OGY618" s="175"/>
      <c r="OGZ618" s="175"/>
      <c r="OHA618" s="175"/>
      <c r="OHB618" s="175"/>
      <c r="OHC618" s="175"/>
      <c r="OHD618" s="175"/>
      <c r="OHE618" s="175"/>
      <c r="OHF618" s="175"/>
      <c r="OHG618" s="175"/>
      <c r="OHH618" s="175"/>
      <c r="OHI618" s="175"/>
      <c r="OHJ618" s="175"/>
      <c r="OHK618" s="175"/>
      <c r="OHL618" s="175"/>
      <c r="OHM618" s="175"/>
      <c r="OHN618" s="175"/>
      <c r="OHO618" s="175"/>
      <c r="OHP618" s="175"/>
      <c r="OHQ618" s="175"/>
      <c r="OHR618" s="175"/>
      <c r="OHS618" s="175"/>
      <c r="OHT618" s="175"/>
      <c r="OHU618" s="175"/>
      <c r="OHV618" s="175"/>
      <c r="OHW618" s="175"/>
      <c r="OHX618" s="175"/>
      <c r="OHY618" s="175"/>
      <c r="OHZ618" s="175"/>
      <c r="OIA618" s="175"/>
      <c r="OIB618" s="175"/>
      <c r="OIC618" s="175"/>
      <c r="OID618" s="175"/>
      <c r="OIE618" s="175"/>
      <c r="OIF618" s="175"/>
      <c r="OIG618" s="175"/>
      <c r="OIH618" s="175"/>
      <c r="OII618" s="175"/>
      <c r="OIJ618" s="175"/>
      <c r="OIK618" s="175"/>
      <c r="OIL618" s="175"/>
      <c r="OIM618" s="175"/>
      <c r="OIN618" s="175"/>
      <c r="OIO618" s="175"/>
      <c r="OIP618" s="175"/>
      <c r="OIQ618" s="175"/>
      <c r="OIR618" s="175"/>
      <c r="OIS618" s="175"/>
      <c r="OIT618" s="175"/>
      <c r="OIU618" s="175"/>
      <c r="OIV618" s="175"/>
      <c r="OIW618" s="175"/>
      <c r="OIX618" s="175"/>
      <c r="OIY618" s="175"/>
      <c r="OIZ618" s="175"/>
      <c r="OJA618" s="175"/>
      <c r="OJB618" s="175"/>
      <c r="OJC618" s="175"/>
      <c r="OJD618" s="175"/>
      <c r="OJE618" s="175"/>
      <c r="OJF618" s="175"/>
      <c r="OJG618" s="175"/>
      <c r="OJH618" s="175"/>
      <c r="OJI618" s="175"/>
      <c r="OJJ618" s="175"/>
      <c r="OJK618" s="175"/>
      <c r="OJL618" s="175"/>
      <c r="OJM618" s="175"/>
      <c r="OJN618" s="175"/>
      <c r="OJO618" s="175"/>
      <c r="OJP618" s="175"/>
      <c r="OJQ618" s="175"/>
      <c r="OJR618" s="175"/>
      <c r="OJS618" s="175"/>
      <c r="OJT618" s="175"/>
      <c r="OJU618" s="175"/>
      <c r="OJV618" s="175"/>
      <c r="OJW618" s="175"/>
      <c r="OJX618" s="175"/>
      <c r="OJY618" s="175"/>
      <c r="OJZ618" s="175"/>
      <c r="OKA618" s="175"/>
      <c r="OKB618" s="175"/>
      <c r="OKC618" s="175"/>
      <c r="OKD618" s="175"/>
      <c r="OKE618" s="175"/>
      <c r="OKF618" s="175"/>
      <c r="OKG618" s="175"/>
      <c r="OKH618" s="175"/>
      <c r="OKI618" s="175"/>
      <c r="OKJ618" s="175"/>
      <c r="OKK618" s="175"/>
      <c r="OKL618" s="175"/>
      <c r="OKM618" s="175"/>
      <c r="OKN618" s="175"/>
      <c r="OKO618" s="175"/>
      <c r="OKP618" s="175"/>
      <c r="OKQ618" s="175"/>
      <c r="OKR618" s="175"/>
      <c r="OKS618" s="175"/>
      <c r="OKT618" s="175"/>
      <c r="OKU618" s="175"/>
      <c r="OKV618" s="175"/>
      <c r="OKW618" s="175"/>
      <c r="OKX618" s="175"/>
      <c r="OKY618" s="175"/>
      <c r="OKZ618" s="175"/>
      <c r="OLA618" s="175"/>
      <c r="OLB618" s="175"/>
      <c r="OLC618" s="175"/>
      <c r="OLD618" s="175"/>
      <c r="OLE618" s="175"/>
      <c r="OLF618" s="175"/>
      <c r="OLG618" s="175"/>
      <c r="OLH618" s="175"/>
      <c r="OLI618" s="175"/>
      <c r="OLJ618" s="175"/>
      <c r="OLK618" s="175"/>
      <c r="OLL618" s="175"/>
      <c r="OLM618" s="175"/>
      <c r="OLN618" s="175"/>
      <c r="OLO618" s="175"/>
      <c r="OLP618" s="175"/>
      <c r="OLQ618" s="175"/>
      <c r="OLR618" s="175"/>
      <c r="OLS618" s="175"/>
      <c r="OLT618" s="175"/>
      <c r="OLU618" s="175"/>
      <c r="OLV618" s="175"/>
      <c r="OLW618" s="175"/>
      <c r="OLX618" s="175"/>
      <c r="OLY618" s="175"/>
      <c r="OLZ618" s="175"/>
      <c r="OMA618" s="175"/>
      <c r="OMB618" s="175"/>
      <c r="OMC618" s="175"/>
      <c r="OMD618" s="175"/>
      <c r="OME618" s="175"/>
      <c r="OMF618" s="175"/>
      <c r="OMG618" s="175"/>
      <c r="OMH618" s="175"/>
      <c r="OMI618" s="175"/>
      <c r="OMJ618" s="175"/>
      <c r="OMK618" s="175"/>
      <c r="OML618" s="175"/>
      <c r="OMM618" s="175"/>
      <c r="OMN618" s="175"/>
      <c r="OMO618" s="175"/>
      <c r="OMP618" s="175"/>
      <c r="OMQ618" s="175"/>
      <c r="OMR618" s="175"/>
      <c r="OMS618" s="175"/>
      <c r="OMT618" s="175"/>
      <c r="OMU618" s="175"/>
      <c r="OMV618" s="175"/>
      <c r="OMW618" s="175"/>
      <c r="OMX618" s="175"/>
      <c r="OMY618" s="175"/>
      <c r="OMZ618" s="175"/>
      <c r="ONA618" s="175"/>
      <c r="ONB618" s="175"/>
      <c r="ONC618" s="175"/>
      <c r="OND618" s="175"/>
      <c r="ONE618" s="175"/>
      <c r="ONF618" s="175"/>
      <c r="ONG618" s="175"/>
      <c r="ONH618" s="175"/>
      <c r="ONI618" s="175"/>
      <c r="ONJ618" s="175"/>
      <c r="ONK618" s="175"/>
      <c r="ONL618" s="175"/>
      <c r="ONM618" s="175"/>
      <c r="ONN618" s="175"/>
      <c r="ONO618" s="175"/>
      <c r="ONP618" s="175"/>
      <c r="ONQ618" s="175"/>
      <c r="ONR618" s="175"/>
      <c r="ONS618" s="175"/>
      <c r="ONT618" s="175"/>
      <c r="ONU618" s="175"/>
      <c r="ONV618" s="175"/>
      <c r="ONW618" s="175"/>
      <c r="ONX618" s="175"/>
      <c r="ONY618" s="175"/>
      <c r="ONZ618" s="175"/>
      <c r="OOA618" s="175"/>
      <c r="OOB618" s="175"/>
      <c r="OOC618" s="175"/>
      <c r="OOD618" s="175"/>
      <c r="OOE618" s="175"/>
      <c r="OOF618" s="175"/>
      <c r="OOG618" s="175"/>
      <c r="OOH618" s="175"/>
      <c r="OOI618" s="175"/>
      <c r="OOJ618" s="175"/>
      <c r="OOK618" s="175"/>
      <c r="OOL618" s="175"/>
      <c r="OOM618" s="175"/>
      <c r="OON618" s="175"/>
      <c r="OOO618" s="175"/>
      <c r="OOP618" s="175"/>
      <c r="OOQ618" s="175"/>
      <c r="OOR618" s="175"/>
      <c r="OOS618" s="175"/>
      <c r="OOT618" s="175"/>
      <c r="OOU618" s="175"/>
      <c r="OOV618" s="175"/>
      <c r="OOW618" s="175"/>
      <c r="OOX618" s="175"/>
      <c r="OOY618" s="175"/>
      <c r="OOZ618" s="175"/>
      <c r="OPA618" s="175"/>
      <c r="OPB618" s="175"/>
      <c r="OPC618" s="175"/>
      <c r="OPD618" s="175"/>
      <c r="OPE618" s="175"/>
      <c r="OPF618" s="175"/>
      <c r="OPG618" s="175"/>
      <c r="OPH618" s="175"/>
      <c r="OPI618" s="175"/>
      <c r="OPJ618" s="175"/>
      <c r="OPK618" s="175"/>
      <c r="OPL618" s="175"/>
      <c r="OPM618" s="175"/>
      <c r="OPN618" s="175"/>
      <c r="OPO618" s="175"/>
      <c r="OPP618" s="175"/>
      <c r="OPQ618" s="175"/>
      <c r="OPR618" s="175"/>
      <c r="OPS618" s="175"/>
      <c r="OPT618" s="175"/>
      <c r="OPU618" s="175"/>
      <c r="OPV618" s="175"/>
      <c r="OPW618" s="175"/>
      <c r="OPX618" s="175"/>
      <c r="OPY618" s="175"/>
      <c r="OPZ618" s="175"/>
      <c r="OQA618" s="175"/>
      <c r="OQB618" s="175"/>
      <c r="OQC618" s="175"/>
      <c r="OQD618" s="175"/>
      <c r="OQE618" s="175"/>
      <c r="OQF618" s="175"/>
      <c r="OQG618" s="175"/>
      <c r="OQH618" s="175"/>
      <c r="OQI618" s="175"/>
      <c r="OQJ618" s="175"/>
      <c r="OQK618" s="175"/>
      <c r="OQL618" s="175"/>
      <c r="OQM618" s="175"/>
      <c r="OQN618" s="175"/>
      <c r="OQO618" s="175"/>
      <c r="OQP618" s="175"/>
      <c r="OQQ618" s="175"/>
      <c r="OQR618" s="175"/>
      <c r="OQS618" s="175"/>
      <c r="OQT618" s="175"/>
      <c r="OQU618" s="175"/>
      <c r="OQV618" s="175"/>
      <c r="OQW618" s="175"/>
      <c r="OQX618" s="175"/>
      <c r="OQY618" s="175"/>
      <c r="OQZ618" s="175"/>
      <c r="ORA618" s="175"/>
      <c r="ORB618" s="175"/>
      <c r="ORC618" s="175"/>
      <c r="ORD618" s="175"/>
      <c r="ORE618" s="175"/>
      <c r="ORF618" s="175"/>
      <c r="ORG618" s="175"/>
      <c r="ORH618" s="175"/>
      <c r="ORI618" s="175"/>
      <c r="ORJ618" s="175"/>
      <c r="ORK618" s="175"/>
      <c r="ORL618" s="175"/>
      <c r="ORM618" s="175"/>
      <c r="ORN618" s="175"/>
      <c r="ORO618" s="175"/>
      <c r="ORP618" s="175"/>
      <c r="ORQ618" s="175"/>
      <c r="ORR618" s="175"/>
      <c r="ORS618" s="175"/>
      <c r="ORT618" s="175"/>
      <c r="ORU618" s="175"/>
      <c r="ORV618" s="175"/>
      <c r="ORW618" s="175"/>
      <c r="ORX618" s="175"/>
      <c r="ORY618" s="175"/>
      <c r="ORZ618" s="175"/>
      <c r="OSA618" s="175"/>
      <c r="OSB618" s="175"/>
      <c r="OSC618" s="175"/>
      <c r="OSD618" s="175"/>
      <c r="OSE618" s="175"/>
      <c r="OSF618" s="175"/>
      <c r="OSG618" s="175"/>
      <c r="OSH618" s="175"/>
      <c r="OSI618" s="175"/>
      <c r="OSJ618" s="175"/>
      <c r="OSK618" s="175"/>
      <c r="OSL618" s="175"/>
      <c r="OSM618" s="175"/>
      <c r="OSN618" s="175"/>
      <c r="OSO618" s="175"/>
      <c r="OSP618" s="175"/>
      <c r="OSQ618" s="175"/>
      <c r="OSR618" s="175"/>
      <c r="OSS618" s="175"/>
      <c r="OST618" s="175"/>
      <c r="OSU618" s="175"/>
      <c r="OSV618" s="175"/>
      <c r="OSW618" s="175"/>
      <c r="OSX618" s="175"/>
      <c r="OSY618" s="175"/>
      <c r="OSZ618" s="175"/>
      <c r="OTA618" s="175"/>
      <c r="OTB618" s="175"/>
      <c r="OTC618" s="175"/>
      <c r="OTD618" s="175"/>
      <c r="OTE618" s="175"/>
      <c r="OTF618" s="175"/>
      <c r="OTG618" s="175"/>
      <c r="OTH618" s="175"/>
      <c r="OTI618" s="175"/>
      <c r="OTJ618" s="175"/>
      <c r="OTK618" s="175"/>
      <c r="OTL618" s="175"/>
      <c r="OTM618" s="175"/>
      <c r="OTN618" s="175"/>
      <c r="OTO618" s="175"/>
      <c r="OTP618" s="175"/>
      <c r="OTQ618" s="175"/>
      <c r="OTR618" s="175"/>
      <c r="OTS618" s="175"/>
      <c r="OTT618" s="175"/>
      <c r="OTU618" s="175"/>
      <c r="OTV618" s="175"/>
      <c r="OTW618" s="175"/>
      <c r="OTX618" s="175"/>
      <c r="OTY618" s="175"/>
      <c r="OTZ618" s="175"/>
      <c r="OUA618" s="175"/>
      <c r="OUB618" s="175"/>
      <c r="OUC618" s="175"/>
      <c r="OUD618" s="175"/>
      <c r="OUE618" s="175"/>
      <c r="OUF618" s="175"/>
      <c r="OUG618" s="175"/>
      <c r="OUH618" s="175"/>
      <c r="OUI618" s="175"/>
      <c r="OUJ618" s="175"/>
      <c r="OUK618" s="175"/>
      <c r="OUL618" s="175"/>
      <c r="OUM618" s="175"/>
      <c r="OUN618" s="175"/>
      <c r="OUO618" s="175"/>
      <c r="OUP618" s="175"/>
      <c r="OUQ618" s="175"/>
      <c r="OUR618" s="175"/>
      <c r="OUS618" s="175"/>
      <c r="OUT618" s="175"/>
      <c r="OUU618" s="175"/>
      <c r="OUV618" s="175"/>
      <c r="OUW618" s="175"/>
      <c r="OUX618" s="175"/>
      <c r="OUY618" s="175"/>
      <c r="OUZ618" s="175"/>
      <c r="OVA618" s="175"/>
      <c r="OVB618" s="175"/>
      <c r="OVC618" s="175"/>
      <c r="OVD618" s="175"/>
      <c r="OVE618" s="175"/>
      <c r="OVF618" s="175"/>
      <c r="OVG618" s="175"/>
      <c r="OVH618" s="175"/>
      <c r="OVI618" s="175"/>
      <c r="OVJ618" s="175"/>
      <c r="OVK618" s="175"/>
      <c r="OVL618" s="175"/>
      <c r="OVM618" s="175"/>
      <c r="OVN618" s="175"/>
      <c r="OVO618" s="175"/>
      <c r="OVP618" s="175"/>
      <c r="OVQ618" s="175"/>
      <c r="OVR618" s="175"/>
      <c r="OVS618" s="175"/>
      <c r="OVT618" s="175"/>
      <c r="OVU618" s="175"/>
      <c r="OVV618" s="175"/>
      <c r="OVW618" s="175"/>
      <c r="OVX618" s="175"/>
      <c r="OVY618" s="175"/>
      <c r="OVZ618" s="175"/>
      <c r="OWA618" s="175"/>
      <c r="OWB618" s="175"/>
      <c r="OWC618" s="175"/>
      <c r="OWD618" s="175"/>
      <c r="OWE618" s="175"/>
      <c r="OWF618" s="175"/>
      <c r="OWG618" s="175"/>
      <c r="OWH618" s="175"/>
      <c r="OWI618" s="175"/>
      <c r="OWJ618" s="175"/>
      <c r="OWK618" s="175"/>
      <c r="OWL618" s="175"/>
      <c r="OWM618" s="175"/>
      <c r="OWN618" s="175"/>
      <c r="OWO618" s="175"/>
      <c r="OWP618" s="175"/>
      <c r="OWQ618" s="175"/>
      <c r="OWR618" s="175"/>
      <c r="OWS618" s="175"/>
      <c r="OWT618" s="175"/>
      <c r="OWU618" s="175"/>
      <c r="OWV618" s="175"/>
      <c r="OWW618" s="175"/>
      <c r="OWX618" s="175"/>
      <c r="OWY618" s="175"/>
      <c r="OWZ618" s="175"/>
      <c r="OXA618" s="175"/>
      <c r="OXB618" s="175"/>
      <c r="OXC618" s="175"/>
      <c r="OXD618" s="175"/>
      <c r="OXE618" s="175"/>
      <c r="OXF618" s="175"/>
      <c r="OXG618" s="175"/>
      <c r="OXH618" s="175"/>
      <c r="OXI618" s="175"/>
      <c r="OXJ618" s="175"/>
      <c r="OXK618" s="175"/>
      <c r="OXL618" s="175"/>
      <c r="OXM618" s="175"/>
      <c r="OXN618" s="175"/>
      <c r="OXO618" s="175"/>
      <c r="OXP618" s="175"/>
      <c r="OXQ618" s="175"/>
      <c r="OXR618" s="175"/>
      <c r="OXS618" s="175"/>
      <c r="OXT618" s="175"/>
      <c r="OXU618" s="175"/>
      <c r="OXV618" s="175"/>
      <c r="OXW618" s="175"/>
      <c r="OXX618" s="175"/>
      <c r="OXY618" s="175"/>
      <c r="OXZ618" s="175"/>
      <c r="OYA618" s="175"/>
      <c r="OYB618" s="175"/>
      <c r="OYC618" s="175"/>
      <c r="OYD618" s="175"/>
      <c r="OYE618" s="175"/>
      <c r="OYF618" s="175"/>
      <c r="OYG618" s="175"/>
      <c r="OYH618" s="175"/>
      <c r="OYI618" s="175"/>
      <c r="OYJ618" s="175"/>
      <c r="OYK618" s="175"/>
      <c r="OYL618" s="175"/>
      <c r="OYM618" s="175"/>
      <c r="OYN618" s="175"/>
      <c r="OYO618" s="175"/>
      <c r="OYP618" s="175"/>
      <c r="OYQ618" s="175"/>
      <c r="OYR618" s="175"/>
      <c r="OYS618" s="175"/>
      <c r="OYT618" s="175"/>
      <c r="OYU618" s="175"/>
      <c r="OYV618" s="175"/>
      <c r="OYW618" s="175"/>
      <c r="OYX618" s="175"/>
      <c r="OYY618" s="175"/>
      <c r="OYZ618" s="175"/>
      <c r="OZA618" s="175"/>
      <c r="OZB618" s="175"/>
      <c r="OZC618" s="175"/>
      <c r="OZD618" s="175"/>
      <c r="OZE618" s="175"/>
      <c r="OZF618" s="175"/>
      <c r="OZG618" s="175"/>
      <c r="OZH618" s="175"/>
      <c r="OZI618" s="175"/>
      <c r="OZJ618" s="175"/>
      <c r="OZK618" s="175"/>
      <c r="OZL618" s="175"/>
      <c r="OZM618" s="175"/>
      <c r="OZN618" s="175"/>
      <c r="OZO618" s="175"/>
      <c r="OZP618" s="175"/>
      <c r="OZQ618" s="175"/>
      <c r="OZR618" s="175"/>
      <c r="OZS618" s="175"/>
      <c r="OZT618" s="175"/>
      <c r="OZU618" s="175"/>
      <c r="OZV618" s="175"/>
      <c r="OZW618" s="175"/>
      <c r="OZX618" s="175"/>
      <c r="OZY618" s="175"/>
      <c r="OZZ618" s="175"/>
      <c r="PAA618" s="175"/>
      <c r="PAB618" s="175"/>
      <c r="PAC618" s="175"/>
      <c r="PAD618" s="175"/>
      <c r="PAE618" s="175"/>
      <c r="PAF618" s="175"/>
      <c r="PAG618" s="175"/>
      <c r="PAH618" s="175"/>
      <c r="PAI618" s="175"/>
      <c r="PAJ618" s="175"/>
      <c r="PAK618" s="175"/>
      <c r="PAL618" s="175"/>
      <c r="PAM618" s="175"/>
      <c r="PAN618" s="175"/>
      <c r="PAO618" s="175"/>
      <c r="PAP618" s="175"/>
      <c r="PAQ618" s="175"/>
      <c r="PAR618" s="175"/>
      <c r="PAS618" s="175"/>
      <c r="PAT618" s="175"/>
      <c r="PAU618" s="175"/>
      <c r="PAV618" s="175"/>
      <c r="PAW618" s="175"/>
      <c r="PAX618" s="175"/>
      <c r="PAY618" s="175"/>
      <c r="PAZ618" s="175"/>
      <c r="PBA618" s="175"/>
      <c r="PBB618" s="175"/>
      <c r="PBC618" s="175"/>
      <c r="PBD618" s="175"/>
      <c r="PBE618" s="175"/>
      <c r="PBF618" s="175"/>
      <c r="PBG618" s="175"/>
      <c r="PBH618" s="175"/>
      <c r="PBI618" s="175"/>
      <c r="PBJ618" s="175"/>
      <c r="PBK618" s="175"/>
      <c r="PBL618" s="175"/>
      <c r="PBM618" s="175"/>
      <c r="PBN618" s="175"/>
      <c r="PBO618" s="175"/>
      <c r="PBP618" s="175"/>
      <c r="PBQ618" s="175"/>
      <c r="PBR618" s="175"/>
      <c r="PBS618" s="175"/>
      <c r="PBT618" s="175"/>
      <c r="PBU618" s="175"/>
      <c r="PBV618" s="175"/>
      <c r="PBW618" s="175"/>
      <c r="PBX618" s="175"/>
      <c r="PBY618" s="175"/>
      <c r="PBZ618" s="175"/>
      <c r="PCA618" s="175"/>
      <c r="PCB618" s="175"/>
      <c r="PCC618" s="175"/>
      <c r="PCD618" s="175"/>
      <c r="PCE618" s="175"/>
      <c r="PCF618" s="175"/>
      <c r="PCG618" s="175"/>
      <c r="PCH618" s="175"/>
      <c r="PCI618" s="175"/>
      <c r="PCJ618" s="175"/>
      <c r="PCK618" s="175"/>
      <c r="PCL618" s="175"/>
      <c r="PCM618" s="175"/>
      <c r="PCN618" s="175"/>
      <c r="PCO618" s="175"/>
      <c r="PCP618" s="175"/>
      <c r="PCQ618" s="175"/>
      <c r="PCR618" s="175"/>
      <c r="PCS618" s="175"/>
      <c r="PCT618" s="175"/>
      <c r="PCU618" s="175"/>
      <c r="PCV618" s="175"/>
      <c r="PCW618" s="175"/>
      <c r="PCX618" s="175"/>
      <c r="PCY618" s="175"/>
      <c r="PCZ618" s="175"/>
      <c r="PDA618" s="175"/>
      <c r="PDB618" s="175"/>
      <c r="PDC618" s="175"/>
      <c r="PDD618" s="175"/>
      <c r="PDE618" s="175"/>
      <c r="PDF618" s="175"/>
      <c r="PDG618" s="175"/>
      <c r="PDH618" s="175"/>
      <c r="PDI618" s="175"/>
      <c r="PDJ618" s="175"/>
      <c r="PDK618" s="175"/>
      <c r="PDL618" s="175"/>
      <c r="PDM618" s="175"/>
      <c r="PDN618" s="175"/>
      <c r="PDO618" s="175"/>
      <c r="PDP618" s="175"/>
      <c r="PDQ618" s="175"/>
      <c r="PDR618" s="175"/>
      <c r="PDS618" s="175"/>
      <c r="PDT618" s="175"/>
      <c r="PDU618" s="175"/>
      <c r="PDV618" s="175"/>
      <c r="PDW618" s="175"/>
      <c r="PDX618" s="175"/>
      <c r="PDY618" s="175"/>
      <c r="PDZ618" s="175"/>
      <c r="PEA618" s="175"/>
      <c r="PEB618" s="175"/>
      <c r="PEC618" s="175"/>
      <c r="PED618" s="175"/>
      <c r="PEE618" s="175"/>
      <c r="PEF618" s="175"/>
      <c r="PEG618" s="175"/>
      <c r="PEH618" s="175"/>
      <c r="PEI618" s="175"/>
      <c r="PEJ618" s="175"/>
      <c r="PEK618" s="175"/>
      <c r="PEL618" s="175"/>
      <c r="PEM618" s="175"/>
      <c r="PEN618" s="175"/>
      <c r="PEO618" s="175"/>
      <c r="PEP618" s="175"/>
      <c r="PEQ618" s="175"/>
      <c r="PER618" s="175"/>
      <c r="PES618" s="175"/>
      <c r="PET618" s="175"/>
      <c r="PEU618" s="175"/>
      <c r="PEV618" s="175"/>
      <c r="PEW618" s="175"/>
      <c r="PEX618" s="175"/>
      <c r="PEY618" s="175"/>
      <c r="PEZ618" s="175"/>
      <c r="PFA618" s="175"/>
      <c r="PFB618" s="175"/>
      <c r="PFC618" s="175"/>
      <c r="PFD618" s="175"/>
      <c r="PFE618" s="175"/>
      <c r="PFF618" s="175"/>
      <c r="PFG618" s="175"/>
      <c r="PFH618" s="175"/>
      <c r="PFI618" s="175"/>
      <c r="PFJ618" s="175"/>
      <c r="PFK618" s="175"/>
      <c r="PFL618" s="175"/>
      <c r="PFM618" s="175"/>
      <c r="PFN618" s="175"/>
      <c r="PFO618" s="175"/>
      <c r="PFP618" s="175"/>
      <c r="PFQ618" s="175"/>
      <c r="PFR618" s="175"/>
      <c r="PFS618" s="175"/>
      <c r="PFT618" s="175"/>
      <c r="PFU618" s="175"/>
      <c r="PFV618" s="175"/>
      <c r="PFW618" s="175"/>
      <c r="PFX618" s="175"/>
      <c r="PFY618" s="175"/>
      <c r="PFZ618" s="175"/>
      <c r="PGA618" s="175"/>
      <c r="PGB618" s="175"/>
      <c r="PGC618" s="175"/>
      <c r="PGD618" s="175"/>
      <c r="PGE618" s="175"/>
      <c r="PGF618" s="175"/>
      <c r="PGG618" s="175"/>
      <c r="PGH618" s="175"/>
      <c r="PGI618" s="175"/>
      <c r="PGJ618" s="175"/>
      <c r="PGK618" s="175"/>
      <c r="PGL618" s="175"/>
      <c r="PGM618" s="175"/>
      <c r="PGN618" s="175"/>
      <c r="PGO618" s="175"/>
      <c r="PGP618" s="175"/>
      <c r="PGQ618" s="175"/>
      <c r="PGR618" s="175"/>
      <c r="PGS618" s="175"/>
      <c r="PGT618" s="175"/>
      <c r="PGU618" s="175"/>
      <c r="PGV618" s="175"/>
      <c r="PGW618" s="175"/>
      <c r="PGX618" s="175"/>
      <c r="PGY618" s="175"/>
      <c r="PGZ618" s="175"/>
      <c r="PHA618" s="175"/>
      <c r="PHB618" s="175"/>
      <c r="PHC618" s="175"/>
      <c r="PHD618" s="175"/>
      <c r="PHE618" s="175"/>
      <c r="PHF618" s="175"/>
      <c r="PHG618" s="175"/>
      <c r="PHH618" s="175"/>
      <c r="PHI618" s="175"/>
      <c r="PHJ618" s="175"/>
      <c r="PHK618" s="175"/>
      <c r="PHL618" s="175"/>
      <c r="PHM618" s="175"/>
      <c r="PHN618" s="175"/>
      <c r="PHO618" s="175"/>
      <c r="PHP618" s="175"/>
      <c r="PHQ618" s="175"/>
      <c r="PHR618" s="175"/>
      <c r="PHS618" s="175"/>
      <c r="PHT618" s="175"/>
      <c r="PHU618" s="175"/>
      <c r="PHV618" s="175"/>
      <c r="PHW618" s="175"/>
      <c r="PHX618" s="175"/>
      <c r="PHY618" s="175"/>
      <c r="PHZ618" s="175"/>
      <c r="PIA618" s="175"/>
      <c r="PIB618" s="175"/>
      <c r="PIC618" s="175"/>
      <c r="PID618" s="175"/>
      <c r="PIE618" s="175"/>
      <c r="PIF618" s="175"/>
      <c r="PIG618" s="175"/>
      <c r="PIH618" s="175"/>
      <c r="PII618" s="175"/>
      <c r="PIJ618" s="175"/>
      <c r="PIK618" s="175"/>
      <c r="PIL618" s="175"/>
      <c r="PIM618" s="175"/>
      <c r="PIN618" s="175"/>
      <c r="PIO618" s="175"/>
      <c r="PIP618" s="175"/>
      <c r="PIQ618" s="175"/>
      <c r="PIR618" s="175"/>
      <c r="PIS618" s="175"/>
      <c r="PIT618" s="175"/>
      <c r="PIU618" s="175"/>
      <c r="PIV618" s="175"/>
      <c r="PIW618" s="175"/>
      <c r="PIX618" s="175"/>
      <c r="PIY618" s="175"/>
      <c r="PIZ618" s="175"/>
      <c r="PJA618" s="175"/>
      <c r="PJB618" s="175"/>
      <c r="PJC618" s="175"/>
      <c r="PJD618" s="175"/>
      <c r="PJE618" s="175"/>
      <c r="PJF618" s="175"/>
      <c r="PJG618" s="175"/>
      <c r="PJH618" s="175"/>
      <c r="PJI618" s="175"/>
      <c r="PJJ618" s="175"/>
      <c r="PJK618" s="175"/>
      <c r="PJL618" s="175"/>
      <c r="PJM618" s="175"/>
      <c r="PJN618" s="175"/>
      <c r="PJO618" s="175"/>
      <c r="PJP618" s="175"/>
      <c r="PJQ618" s="175"/>
      <c r="PJR618" s="175"/>
      <c r="PJS618" s="175"/>
      <c r="PJT618" s="175"/>
      <c r="PJU618" s="175"/>
      <c r="PJV618" s="175"/>
      <c r="PJW618" s="175"/>
      <c r="PJX618" s="175"/>
      <c r="PJY618" s="175"/>
      <c r="PJZ618" s="175"/>
      <c r="PKA618" s="175"/>
      <c r="PKB618" s="175"/>
      <c r="PKC618" s="175"/>
      <c r="PKD618" s="175"/>
      <c r="PKE618" s="175"/>
      <c r="PKF618" s="175"/>
      <c r="PKG618" s="175"/>
      <c r="PKH618" s="175"/>
      <c r="PKI618" s="175"/>
      <c r="PKJ618" s="175"/>
      <c r="PKK618" s="175"/>
      <c r="PKL618" s="175"/>
      <c r="PKM618" s="175"/>
      <c r="PKN618" s="175"/>
      <c r="PKO618" s="175"/>
      <c r="PKP618" s="175"/>
      <c r="PKQ618" s="175"/>
      <c r="PKR618" s="175"/>
      <c r="PKS618" s="175"/>
      <c r="PKT618" s="175"/>
      <c r="PKU618" s="175"/>
      <c r="PKV618" s="175"/>
      <c r="PKW618" s="175"/>
      <c r="PKX618" s="175"/>
      <c r="PKY618" s="175"/>
      <c r="PKZ618" s="175"/>
      <c r="PLA618" s="175"/>
      <c r="PLB618" s="175"/>
      <c r="PLC618" s="175"/>
      <c r="PLD618" s="175"/>
      <c r="PLE618" s="175"/>
      <c r="PLF618" s="175"/>
      <c r="PLG618" s="175"/>
      <c r="PLH618" s="175"/>
      <c r="PLI618" s="175"/>
      <c r="PLJ618" s="175"/>
      <c r="PLK618" s="175"/>
      <c r="PLL618" s="175"/>
      <c r="PLM618" s="175"/>
      <c r="PLN618" s="175"/>
      <c r="PLO618" s="175"/>
      <c r="PLP618" s="175"/>
      <c r="PLQ618" s="175"/>
      <c r="PLR618" s="175"/>
      <c r="PLS618" s="175"/>
      <c r="PLT618" s="175"/>
      <c r="PLU618" s="175"/>
      <c r="PLV618" s="175"/>
      <c r="PLW618" s="175"/>
      <c r="PLX618" s="175"/>
      <c r="PLY618" s="175"/>
      <c r="PLZ618" s="175"/>
      <c r="PMA618" s="175"/>
      <c r="PMB618" s="175"/>
      <c r="PMC618" s="175"/>
      <c r="PMD618" s="175"/>
      <c r="PME618" s="175"/>
      <c r="PMF618" s="175"/>
      <c r="PMG618" s="175"/>
      <c r="PMH618" s="175"/>
      <c r="PMI618" s="175"/>
      <c r="PMJ618" s="175"/>
      <c r="PMK618" s="175"/>
      <c r="PML618" s="175"/>
      <c r="PMM618" s="175"/>
      <c r="PMN618" s="175"/>
      <c r="PMO618" s="175"/>
      <c r="PMP618" s="175"/>
      <c r="PMQ618" s="175"/>
      <c r="PMR618" s="175"/>
      <c r="PMS618" s="175"/>
      <c r="PMT618" s="175"/>
      <c r="PMU618" s="175"/>
      <c r="PMV618" s="175"/>
      <c r="PMW618" s="175"/>
      <c r="PMX618" s="175"/>
      <c r="PMY618" s="175"/>
      <c r="PMZ618" s="175"/>
      <c r="PNA618" s="175"/>
      <c r="PNB618" s="175"/>
      <c r="PNC618" s="175"/>
      <c r="PND618" s="175"/>
      <c r="PNE618" s="175"/>
      <c r="PNF618" s="175"/>
      <c r="PNG618" s="175"/>
      <c r="PNH618" s="175"/>
      <c r="PNI618" s="175"/>
      <c r="PNJ618" s="175"/>
      <c r="PNK618" s="175"/>
      <c r="PNL618" s="175"/>
      <c r="PNM618" s="175"/>
      <c r="PNN618" s="175"/>
      <c r="PNO618" s="175"/>
      <c r="PNP618" s="175"/>
      <c r="PNQ618" s="175"/>
      <c r="PNR618" s="175"/>
      <c r="PNS618" s="175"/>
      <c r="PNT618" s="175"/>
      <c r="PNU618" s="175"/>
      <c r="PNV618" s="175"/>
      <c r="PNW618" s="175"/>
      <c r="PNX618" s="175"/>
      <c r="PNY618" s="175"/>
      <c r="PNZ618" s="175"/>
      <c r="POA618" s="175"/>
      <c r="POB618" s="175"/>
      <c r="POC618" s="175"/>
      <c r="POD618" s="175"/>
      <c r="POE618" s="175"/>
      <c r="POF618" s="175"/>
      <c r="POG618" s="175"/>
      <c r="POH618" s="175"/>
      <c r="POI618" s="175"/>
      <c r="POJ618" s="175"/>
      <c r="POK618" s="175"/>
      <c r="POL618" s="175"/>
      <c r="POM618" s="175"/>
      <c r="PON618" s="175"/>
      <c r="POO618" s="175"/>
      <c r="POP618" s="175"/>
      <c r="POQ618" s="175"/>
      <c r="POR618" s="175"/>
      <c r="POS618" s="175"/>
      <c r="POT618" s="175"/>
      <c r="POU618" s="175"/>
      <c r="POV618" s="175"/>
      <c r="POW618" s="175"/>
      <c r="POX618" s="175"/>
      <c r="POY618" s="175"/>
      <c r="POZ618" s="175"/>
      <c r="PPA618" s="175"/>
      <c r="PPB618" s="175"/>
      <c r="PPC618" s="175"/>
      <c r="PPD618" s="175"/>
      <c r="PPE618" s="175"/>
      <c r="PPF618" s="175"/>
      <c r="PPG618" s="175"/>
      <c r="PPH618" s="175"/>
      <c r="PPI618" s="175"/>
      <c r="PPJ618" s="175"/>
      <c r="PPK618" s="175"/>
      <c r="PPL618" s="175"/>
      <c r="PPM618" s="175"/>
      <c r="PPN618" s="175"/>
      <c r="PPO618" s="175"/>
      <c r="PPP618" s="175"/>
      <c r="PPQ618" s="175"/>
      <c r="PPR618" s="175"/>
      <c r="PPS618" s="175"/>
      <c r="PPT618" s="175"/>
      <c r="PPU618" s="175"/>
      <c r="PPV618" s="175"/>
      <c r="PPW618" s="175"/>
      <c r="PPX618" s="175"/>
      <c r="PPY618" s="175"/>
      <c r="PPZ618" s="175"/>
      <c r="PQA618" s="175"/>
      <c r="PQB618" s="175"/>
      <c r="PQC618" s="175"/>
      <c r="PQD618" s="175"/>
      <c r="PQE618" s="175"/>
      <c r="PQF618" s="175"/>
      <c r="PQG618" s="175"/>
      <c r="PQH618" s="175"/>
      <c r="PQI618" s="175"/>
      <c r="PQJ618" s="175"/>
      <c r="PQK618" s="175"/>
      <c r="PQL618" s="175"/>
      <c r="PQM618" s="175"/>
      <c r="PQN618" s="175"/>
      <c r="PQO618" s="175"/>
      <c r="PQP618" s="175"/>
      <c r="PQQ618" s="175"/>
      <c r="PQR618" s="175"/>
      <c r="PQS618" s="175"/>
      <c r="PQT618" s="175"/>
      <c r="PQU618" s="175"/>
      <c r="PQV618" s="175"/>
      <c r="PQW618" s="175"/>
      <c r="PQX618" s="175"/>
      <c r="PQY618" s="175"/>
      <c r="PQZ618" s="175"/>
      <c r="PRA618" s="175"/>
      <c r="PRB618" s="175"/>
      <c r="PRC618" s="175"/>
      <c r="PRD618" s="175"/>
      <c r="PRE618" s="175"/>
      <c r="PRF618" s="175"/>
      <c r="PRG618" s="175"/>
      <c r="PRH618" s="175"/>
      <c r="PRI618" s="175"/>
      <c r="PRJ618" s="175"/>
      <c r="PRK618" s="175"/>
      <c r="PRL618" s="175"/>
      <c r="PRM618" s="175"/>
      <c r="PRN618" s="175"/>
      <c r="PRO618" s="175"/>
      <c r="PRP618" s="175"/>
      <c r="PRQ618" s="175"/>
      <c r="PRR618" s="175"/>
      <c r="PRS618" s="175"/>
      <c r="PRT618" s="175"/>
      <c r="PRU618" s="175"/>
      <c r="PRV618" s="175"/>
      <c r="PRW618" s="175"/>
      <c r="PRX618" s="175"/>
      <c r="PRY618" s="175"/>
      <c r="PRZ618" s="175"/>
      <c r="PSA618" s="175"/>
      <c r="PSB618" s="175"/>
      <c r="PSC618" s="175"/>
      <c r="PSD618" s="175"/>
      <c r="PSE618" s="175"/>
      <c r="PSF618" s="175"/>
      <c r="PSG618" s="175"/>
      <c r="PSH618" s="175"/>
      <c r="PSI618" s="175"/>
      <c r="PSJ618" s="175"/>
      <c r="PSK618" s="175"/>
      <c r="PSL618" s="175"/>
      <c r="PSM618" s="175"/>
      <c r="PSN618" s="175"/>
      <c r="PSO618" s="175"/>
      <c r="PSP618" s="175"/>
      <c r="PSQ618" s="175"/>
      <c r="PSR618" s="175"/>
      <c r="PSS618" s="175"/>
      <c r="PST618" s="175"/>
      <c r="PSU618" s="175"/>
      <c r="PSV618" s="175"/>
      <c r="PSW618" s="175"/>
      <c r="PSX618" s="175"/>
      <c r="PSY618" s="175"/>
      <c r="PSZ618" s="175"/>
      <c r="PTA618" s="175"/>
      <c r="PTB618" s="175"/>
      <c r="PTC618" s="175"/>
      <c r="PTD618" s="175"/>
      <c r="PTE618" s="175"/>
      <c r="PTF618" s="175"/>
      <c r="PTG618" s="175"/>
      <c r="PTH618" s="175"/>
      <c r="PTI618" s="175"/>
      <c r="PTJ618" s="175"/>
      <c r="PTK618" s="175"/>
      <c r="PTL618" s="175"/>
      <c r="PTM618" s="175"/>
      <c r="PTN618" s="175"/>
      <c r="PTO618" s="175"/>
      <c r="PTP618" s="175"/>
      <c r="PTQ618" s="175"/>
      <c r="PTR618" s="175"/>
      <c r="PTS618" s="175"/>
      <c r="PTT618" s="175"/>
      <c r="PTU618" s="175"/>
      <c r="PTV618" s="175"/>
      <c r="PTW618" s="175"/>
      <c r="PTX618" s="175"/>
      <c r="PTY618" s="175"/>
      <c r="PTZ618" s="175"/>
      <c r="PUA618" s="175"/>
      <c r="PUB618" s="175"/>
      <c r="PUC618" s="175"/>
      <c r="PUD618" s="175"/>
      <c r="PUE618" s="175"/>
      <c r="PUF618" s="175"/>
      <c r="PUG618" s="175"/>
      <c r="PUH618" s="175"/>
      <c r="PUI618" s="175"/>
      <c r="PUJ618" s="175"/>
      <c r="PUK618" s="175"/>
      <c r="PUL618" s="175"/>
      <c r="PUM618" s="175"/>
      <c r="PUN618" s="175"/>
      <c r="PUO618" s="175"/>
      <c r="PUP618" s="175"/>
      <c r="PUQ618" s="175"/>
      <c r="PUR618" s="175"/>
      <c r="PUS618" s="175"/>
      <c r="PUT618" s="175"/>
      <c r="PUU618" s="175"/>
      <c r="PUV618" s="175"/>
      <c r="PUW618" s="175"/>
      <c r="PUX618" s="175"/>
      <c r="PUY618" s="175"/>
      <c r="PUZ618" s="175"/>
      <c r="PVA618" s="175"/>
      <c r="PVB618" s="175"/>
      <c r="PVC618" s="175"/>
      <c r="PVD618" s="175"/>
      <c r="PVE618" s="175"/>
      <c r="PVF618" s="175"/>
      <c r="PVG618" s="175"/>
      <c r="PVH618" s="175"/>
      <c r="PVI618" s="175"/>
      <c r="PVJ618" s="175"/>
      <c r="PVK618" s="175"/>
      <c r="PVL618" s="175"/>
      <c r="PVM618" s="175"/>
      <c r="PVN618" s="175"/>
      <c r="PVO618" s="175"/>
      <c r="PVP618" s="175"/>
      <c r="PVQ618" s="175"/>
      <c r="PVR618" s="175"/>
      <c r="PVS618" s="175"/>
      <c r="PVT618" s="175"/>
      <c r="PVU618" s="175"/>
      <c r="PVV618" s="175"/>
      <c r="PVW618" s="175"/>
      <c r="PVX618" s="175"/>
      <c r="PVY618" s="175"/>
      <c r="PVZ618" s="175"/>
      <c r="PWA618" s="175"/>
      <c r="PWB618" s="175"/>
      <c r="PWC618" s="175"/>
      <c r="PWD618" s="175"/>
      <c r="PWE618" s="175"/>
      <c r="PWF618" s="175"/>
      <c r="PWG618" s="175"/>
      <c r="PWH618" s="175"/>
      <c r="PWI618" s="175"/>
      <c r="PWJ618" s="175"/>
      <c r="PWK618" s="175"/>
      <c r="PWL618" s="175"/>
      <c r="PWM618" s="175"/>
      <c r="PWN618" s="175"/>
      <c r="PWO618" s="175"/>
      <c r="PWP618" s="175"/>
      <c r="PWQ618" s="175"/>
      <c r="PWR618" s="175"/>
      <c r="PWS618" s="175"/>
      <c r="PWT618" s="175"/>
      <c r="PWU618" s="175"/>
      <c r="PWV618" s="175"/>
      <c r="PWW618" s="175"/>
      <c r="PWX618" s="175"/>
      <c r="PWY618" s="175"/>
      <c r="PWZ618" s="175"/>
      <c r="PXA618" s="175"/>
      <c r="PXB618" s="175"/>
      <c r="PXC618" s="175"/>
      <c r="PXD618" s="175"/>
      <c r="PXE618" s="175"/>
      <c r="PXF618" s="175"/>
      <c r="PXG618" s="175"/>
      <c r="PXH618" s="175"/>
      <c r="PXI618" s="175"/>
      <c r="PXJ618" s="175"/>
      <c r="PXK618" s="175"/>
      <c r="PXL618" s="175"/>
      <c r="PXM618" s="175"/>
      <c r="PXN618" s="175"/>
      <c r="PXO618" s="175"/>
      <c r="PXP618" s="175"/>
      <c r="PXQ618" s="175"/>
      <c r="PXR618" s="175"/>
      <c r="PXS618" s="175"/>
      <c r="PXT618" s="175"/>
      <c r="PXU618" s="175"/>
      <c r="PXV618" s="175"/>
      <c r="PXW618" s="175"/>
      <c r="PXX618" s="175"/>
      <c r="PXY618" s="175"/>
      <c r="PXZ618" s="175"/>
      <c r="PYA618" s="175"/>
      <c r="PYB618" s="175"/>
      <c r="PYC618" s="175"/>
      <c r="PYD618" s="175"/>
      <c r="PYE618" s="175"/>
      <c r="PYF618" s="175"/>
      <c r="PYG618" s="175"/>
      <c r="PYH618" s="175"/>
      <c r="PYI618" s="175"/>
      <c r="PYJ618" s="175"/>
      <c r="PYK618" s="175"/>
      <c r="PYL618" s="175"/>
      <c r="PYM618" s="175"/>
      <c r="PYN618" s="175"/>
      <c r="PYO618" s="175"/>
      <c r="PYP618" s="175"/>
      <c r="PYQ618" s="175"/>
      <c r="PYR618" s="175"/>
      <c r="PYS618" s="175"/>
      <c r="PYT618" s="175"/>
      <c r="PYU618" s="175"/>
      <c r="PYV618" s="175"/>
      <c r="PYW618" s="175"/>
      <c r="PYX618" s="175"/>
      <c r="PYY618" s="175"/>
      <c r="PYZ618" s="175"/>
      <c r="PZA618" s="175"/>
      <c r="PZB618" s="175"/>
      <c r="PZC618" s="175"/>
      <c r="PZD618" s="175"/>
      <c r="PZE618" s="175"/>
      <c r="PZF618" s="175"/>
      <c r="PZG618" s="175"/>
      <c r="PZH618" s="175"/>
      <c r="PZI618" s="175"/>
      <c r="PZJ618" s="175"/>
      <c r="PZK618" s="175"/>
      <c r="PZL618" s="175"/>
      <c r="PZM618" s="175"/>
      <c r="PZN618" s="175"/>
      <c r="PZO618" s="175"/>
      <c r="PZP618" s="175"/>
      <c r="PZQ618" s="175"/>
      <c r="PZR618" s="175"/>
      <c r="PZS618" s="175"/>
      <c r="PZT618" s="175"/>
      <c r="PZU618" s="175"/>
      <c r="PZV618" s="175"/>
      <c r="PZW618" s="175"/>
      <c r="PZX618" s="175"/>
      <c r="PZY618" s="175"/>
      <c r="PZZ618" s="175"/>
      <c r="QAA618" s="175"/>
      <c r="QAB618" s="175"/>
      <c r="QAC618" s="175"/>
      <c r="QAD618" s="175"/>
      <c r="QAE618" s="175"/>
      <c r="QAF618" s="175"/>
      <c r="QAG618" s="175"/>
      <c r="QAH618" s="175"/>
      <c r="QAI618" s="175"/>
      <c r="QAJ618" s="175"/>
      <c r="QAK618" s="175"/>
      <c r="QAL618" s="175"/>
      <c r="QAM618" s="175"/>
      <c r="QAN618" s="175"/>
      <c r="QAO618" s="175"/>
      <c r="QAP618" s="175"/>
      <c r="QAQ618" s="175"/>
      <c r="QAR618" s="175"/>
      <c r="QAS618" s="175"/>
      <c r="QAT618" s="175"/>
      <c r="QAU618" s="175"/>
      <c r="QAV618" s="175"/>
      <c r="QAW618" s="175"/>
      <c r="QAX618" s="175"/>
      <c r="QAY618" s="175"/>
      <c r="QAZ618" s="175"/>
      <c r="QBA618" s="175"/>
      <c r="QBB618" s="175"/>
      <c r="QBC618" s="175"/>
      <c r="QBD618" s="175"/>
      <c r="QBE618" s="175"/>
      <c r="QBF618" s="175"/>
      <c r="QBG618" s="175"/>
      <c r="QBH618" s="175"/>
      <c r="QBI618" s="175"/>
      <c r="QBJ618" s="175"/>
      <c r="QBK618" s="175"/>
      <c r="QBL618" s="175"/>
      <c r="QBM618" s="175"/>
      <c r="QBN618" s="175"/>
      <c r="QBO618" s="175"/>
      <c r="QBP618" s="175"/>
      <c r="QBQ618" s="175"/>
      <c r="QBR618" s="175"/>
      <c r="QBS618" s="175"/>
      <c r="QBT618" s="175"/>
      <c r="QBU618" s="175"/>
      <c r="QBV618" s="175"/>
      <c r="QBW618" s="175"/>
      <c r="QBX618" s="175"/>
      <c r="QBY618" s="175"/>
      <c r="QBZ618" s="175"/>
      <c r="QCA618" s="175"/>
      <c r="QCB618" s="175"/>
      <c r="QCC618" s="175"/>
      <c r="QCD618" s="175"/>
      <c r="QCE618" s="175"/>
      <c r="QCF618" s="175"/>
      <c r="QCG618" s="175"/>
      <c r="QCH618" s="175"/>
      <c r="QCI618" s="175"/>
      <c r="QCJ618" s="175"/>
      <c r="QCK618" s="175"/>
      <c r="QCL618" s="175"/>
      <c r="QCM618" s="175"/>
      <c r="QCN618" s="175"/>
      <c r="QCO618" s="175"/>
      <c r="QCP618" s="175"/>
      <c r="QCQ618" s="175"/>
      <c r="QCR618" s="175"/>
      <c r="QCS618" s="175"/>
      <c r="QCT618" s="175"/>
      <c r="QCU618" s="175"/>
      <c r="QCV618" s="175"/>
      <c r="QCW618" s="175"/>
      <c r="QCX618" s="175"/>
      <c r="QCY618" s="175"/>
      <c r="QCZ618" s="175"/>
      <c r="QDA618" s="175"/>
      <c r="QDB618" s="175"/>
      <c r="QDC618" s="175"/>
      <c r="QDD618" s="175"/>
      <c r="QDE618" s="175"/>
      <c r="QDF618" s="175"/>
      <c r="QDG618" s="175"/>
      <c r="QDH618" s="175"/>
      <c r="QDI618" s="175"/>
      <c r="QDJ618" s="175"/>
      <c r="QDK618" s="175"/>
      <c r="QDL618" s="175"/>
      <c r="QDM618" s="175"/>
      <c r="QDN618" s="175"/>
      <c r="QDO618" s="175"/>
      <c r="QDP618" s="175"/>
      <c r="QDQ618" s="175"/>
      <c r="QDR618" s="175"/>
      <c r="QDS618" s="175"/>
      <c r="QDT618" s="175"/>
      <c r="QDU618" s="175"/>
      <c r="QDV618" s="175"/>
      <c r="QDW618" s="175"/>
      <c r="QDX618" s="175"/>
      <c r="QDY618" s="175"/>
      <c r="QDZ618" s="175"/>
      <c r="QEA618" s="175"/>
      <c r="QEB618" s="175"/>
      <c r="QEC618" s="175"/>
      <c r="QED618" s="175"/>
      <c r="QEE618" s="175"/>
      <c r="QEF618" s="175"/>
      <c r="QEG618" s="175"/>
      <c r="QEH618" s="175"/>
      <c r="QEI618" s="175"/>
      <c r="QEJ618" s="175"/>
      <c r="QEK618" s="175"/>
      <c r="QEL618" s="175"/>
      <c r="QEM618" s="175"/>
      <c r="QEN618" s="175"/>
      <c r="QEO618" s="175"/>
      <c r="QEP618" s="175"/>
      <c r="QEQ618" s="175"/>
      <c r="QER618" s="175"/>
      <c r="QES618" s="175"/>
      <c r="QET618" s="175"/>
      <c r="QEU618" s="175"/>
      <c r="QEV618" s="175"/>
      <c r="QEW618" s="175"/>
      <c r="QEX618" s="175"/>
      <c r="QEY618" s="175"/>
      <c r="QEZ618" s="175"/>
      <c r="QFA618" s="175"/>
      <c r="QFB618" s="175"/>
      <c r="QFC618" s="175"/>
      <c r="QFD618" s="175"/>
      <c r="QFE618" s="175"/>
      <c r="QFF618" s="175"/>
      <c r="QFG618" s="175"/>
      <c r="QFH618" s="175"/>
      <c r="QFI618" s="175"/>
      <c r="QFJ618" s="175"/>
      <c r="QFK618" s="175"/>
      <c r="QFL618" s="175"/>
      <c r="QFM618" s="175"/>
      <c r="QFN618" s="175"/>
      <c r="QFO618" s="175"/>
      <c r="QFP618" s="175"/>
      <c r="QFQ618" s="175"/>
      <c r="QFR618" s="175"/>
      <c r="QFS618" s="175"/>
      <c r="QFT618" s="175"/>
      <c r="QFU618" s="175"/>
      <c r="QFV618" s="175"/>
      <c r="QFW618" s="175"/>
      <c r="QFX618" s="175"/>
      <c r="QFY618" s="175"/>
      <c r="QFZ618" s="175"/>
      <c r="QGA618" s="175"/>
      <c r="QGB618" s="175"/>
      <c r="QGC618" s="175"/>
      <c r="QGD618" s="175"/>
      <c r="QGE618" s="175"/>
      <c r="QGF618" s="175"/>
      <c r="QGG618" s="175"/>
      <c r="QGH618" s="175"/>
      <c r="QGI618" s="175"/>
      <c r="QGJ618" s="175"/>
      <c r="QGK618" s="175"/>
      <c r="QGL618" s="175"/>
      <c r="QGM618" s="175"/>
      <c r="QGN618" s="175"/>
      <c r="QGO618" s="175"/>
      <c r="QGP618" s="175"/>
      <c r="QGQ618" s="175"/>
      <c r="QGR618" s="175"/>
      <c r="QGS618" s="175"/>
      <c r="QGT618" s="175"/>
      <c r="QGU618" s="175"/>
      <c r="QGV618" s="175"/>
      <c r="QGW618" s="175"/>
      <c r="QGX618" s="175"/>
      <c r="QGY618" s="175"/>
      <c r="QGZ618" s="175"/>
      <c r="QHA618" s="175"/>
      <c r="QHB618" s="175"/>
      <c r="QHC618" s="175"/>
      <c r="QHD618" s="175"/>
      <c r="QHE618" s="175"/>
      <c r="QHF618" s="175"/>
      <c r="QHG618" s="175"/>
      <c r="QHH618" s="175"/>
      <c r="QHI618" s="175"/>
      <c r="QHJ618" s="175"/>
      <c r="QHK618" s="175"/>
      <c r="QHL618" s="175"/>
      <c r="QHM618" s="175"/>
      <c r="QHN618" s="175"/>
      <c r="QHO618" s="175"/>
      <c r="QHP618" s="175"/>
      <c r="QHQ618" s="175"/>
      <c r="QHR618" s="175"/>
      <c r="QHS618" s="175"/>
      <c r="QHT618" s="175"/>
      <c r="QHU618" s="175"/>
      <c r="QHV618" s="175"/>
      <c r="QHW618" s="175"/>
      <c r="QHX618" s="175"/>
      <c r="QHY618" s="175"/>
      <c r="QHZ618" s="175"/>
      <c r="QIA618" s="175"/>
      <c r="QIB618" s="175"/>
      <c r="QIC618" s="175"/>
      <c r="QID618" s="175"/>
      <c r="QIE618" s="175"/>
      <c r="QIF618" s="175"/>
      <c r="QIG618" s="175"/>
      <c r="QIH618" s="175"/>
      <c r="QII618" s="175"/>
      <c r="QIJ618" s="175"/>
      <c r="QIK618" s="175"/>
      <c r="QIL618" s="175"/>
      <c r="QIM618" s="175"/>
      <c r="QIN618" s="175"/>
      <c r="QIO618" s="175"/>
      <c r="QIP618" s="175"/>
      <c r="QIQ618" s="175"/>
      <c r="QIR618" s="175"/>
      <c r="QIS618" s="175"/>
      <c r="QIT618" s="175"/>
      <c r="QIU618" s="175"/>
      <c r="QIV618" s="175"/>
      <c r="QIW618" s="175"/>
      <c r="QIX618" s="175"/>
      <c r="QIY618" s="175"/>
      <c r="QIZ618" s="175"/>
      <c r="QJA618" s="175"/>
      <c r="QJB618" s="175"/>
      <c r="QJC618" s="175"/>
      <c r="QJD618" s="175"/>
      <c r="QJE618" s="175"/>
      <c r="QJF618" s="175"/>
      <c r="QJG618" s="175"/>
      <c r="QJH618" s="175"/>
      <c r="QJI618" s="175"/>
      <c r="QJJ618" s="175"/>
      <c r="QJK618" s="175"/>
      <c r="QJL618" s="175"/>
      <c r="QJM618" s="175"/>
      <c r="QJN618" s="175"/>
      <c r="QJO618" s="175"/>
      <c r="QJP618" s="175"/>
      <c r="QJQ618" s="175"/>
      <c r="QJR618" s="175"/>
      <c r="QJS618" s="175"/>
      <c r="QJT618" s="175"/>
      <c r="QJU618" s="175"/>
      <c r="QJV618" s="175"/>
      <c r="QJW618" s="175"/>
      <c r="QJX618" s="175"/>
      <c r="QJY618" s="175"/>
      <c r="QJZ618" s="175"/>
      <c r="QKA618" s="175"/>
      <c r="QKB618" s="175"/>
      <c r="QKC618" s="175"/>
      <c r="QKD618" s="175"/>
      <c r="QKE618" s="175"/>
      <c r="QKF618" s="175"/>
      <c r="QKG618" s="175"/>
      <c r="QKH618" s="175"/>
      <c r="QKI618" s="175"/>
      <c r="QKJ618" s="175"/>
      <c r="QKK618" s="175"/>
      <c r="QKL618" s="175"/>
      <c r="QKM618" s="175"/>
      <c r="QKN618" s="175"/>
      <c r="QKO618" s="175"/>
      <c r="QKP618" s="175"/>
      <c r="QKQ618" s="175"/>
      <c r="QKR618" s="175"/>
      <c r="QKS618" s="175"/>
      <c r="QKT618" s="175"/>
      <c r="QKU618" s="175"/>
      <c r="QKV618" s="175"/>
      <c r="QKW618" s="175"/>
      <c r="QKX618" s="175"/>
      <c r="QKY618" s="175"/>
      <c r="QKZ618" s="175"/>
      <c r="QLA618" s="175"/>
      <c r="QLB618" s="175"/>
      <c r="QLC618" s="175"/>
      <c r="QLD618" s="175"/>
      <c r="QLE618" s="175"/>
      <c r="QLF618" s="175"/>
      <c r="QLG618" s="175"/>
      <c r="QLH618" s="175"/>
      <c r="QLI618" s="175"/>
      <c r="QLJ618" s="175"/>
      <c r="QLK618" s="175"/>
      <c r="QLL618" s="175"/>
      <c r="QLM618" s="175"/>
      <c r="QLN618" s="175"/>
      <c r="QLO618" s="175"/>
      <c r="QLP618" s="175"/>
      <c r="QLQ618" s="175"/>
      <c r="QLR618" s="175"/>
      <c r="QLS618" s="175"/>
      <c r="QLT618" s="175"/>
      <c r="QLU618" s="175"/>
      <c r="QLV618" s="175"/>
      <c r="QLW618" s="175"/>
      <c r="QLX618" s="175"/>
      <c r="QLY618" s="175"/>
      <c r="QLZ618" s="175"/>
      <c r="QMA618" s="175"/>
      <c r="QMB618" s="175"/>
      <c r="QMC618" s="175"/>
      <c r="QMD618" s="175"/>
      <c r="QME618" s="175"/>
      <c r="QMF618" s="175"/>
      <c r="QMG618" s="175"/>
      <c r="QMH618" s="175"/>
      <c r="QMI618" s="175"/>
      <c r="QMJ618" s="175"/>
      <c r="QMK618" s="175"/>
      <c r="QML618" s="175"/>
      <c r="QMM618" s="175"/>
      <c r="QMN618" s="175"/>
      <c r="QMO618" s="175"/>
      <c r="QMP618" s="175"/>
      <c r="QMQ618" s="175"/>
      <c r="QMR618" s="175"/>
      <c r="QMS618" s="175"/>
      <c r="QMT618" s="175"/>
      <c r="QMU618" s="175"/>
      <c r="QMV618" s="175"/>
      <c r="QMW618" s="175"/>
      <c r="QMX618" s="175"/>
      <c r="QMY618" s="175"/>
      <c r="QMZ618" s="175"/>
      <c r="QNA618" s="175"/>
      <c r="QNB618" s="175"/>
      <c r="QNC618" s="175"/>
      <c r="QND618" s="175"/>
      <c r="QNE618" s="175"/>
      <c r="QNF618" s="175"/>
      <c r="QNG618" s="175"/>
      <c r="QNH618" s="175"/>
      <c r="QNI618" s="175"/>
      <c r="QNJ618" s="175"/>
      <c r="QNK618" s="175"/>
      <c r="QNL618" s="175"/>
      <c r="QNM618" s="175"/>
      <c r="QNN618" s="175"/>
      <c r="QNO618" s="175"/>
      <c r="QNP618" s="175"/>
      <c r="QNQ618" s="175"/>
      <c r="QNR618" s="175"/>
      <c r="QNS618" s="175"/>
      <c r="QNT618" s="175"/>
      <c r="QNU618" s="175"/>
      <c r="QNV618" s="175"/>
      <c r="QNW618" s="175"/>
      <c r="QNX618" s="175"/>
      <c r="QNY618" s="175"/>
      <c r="QNZ618" s="175"/>
      <c r="QOA618" s="175"/>
      <c r="QOB618" s="175"/>
      <c r="QOC618" s="175"/>
      <c r="QOD618" s="175"/>
      <c r="QOE618" s="175"/>
      <c r="QOF618" s="175"/>
      <c r="QOG618" s="175"/>
      <c r="QOH618" s="175"/>
      <c r="QOI618" s="175"/>
      <c r="QOJ618" s="175"/>
      <c r="QOK618" s="175"/>
      <c r="QOL618" s="175"/>
      <c r="QOM618" s="175"/>
      <c r="QON618" s="175"/>
      <c r="QOO618" s="175"/>
      <c r="QOP618" s="175"/>
      <c r="QOQ618" s="175"/>
      <c r="QOR618" s="175"/>
      <c r="QOS618" s="175"/>
      <c r="QOT618" s="175"/>
      <c r="QOU618" s="175"/>
      <c r="QOV618" s="175"/>
      <c r="QOW618" s="175"/>
      <c r="QOX618" s="175"/>
      <c r="QOY618" s="175"/>
      <c r="QOZ618" s="175"/>
      <c r="QPA618" s="175"/>
      <c r="QPB618" s="175"/>
      <c r="QPC618" s="175"/>
      <c r="QPD618" s="175"/>
      <c r="QPE618" s="175"/>
      <c r="QPF618" s="175"/>
      <c r="QPG618" s="175"/>
      <c r="QPH618" s="175"/>
      <c r="QPI618" s="175"/>
      <c r="QPJ618" s="175"/>
      <c r="QPK618" s="175"/>
      <c r="QPL618" s="175"/>
      <c r="QPM618" s="175"/>
      <c r="QPN618" s="175"/>
      <c r="QPO618" s="175"/>
      <c r="QPP618" s="175"/>
      <c r="QPQ618" s="175"/>
      <c r="QPR618" s="175"/>
      <c r="QPS618" s="175"/>
      <c r="QPT618" s="175"/>
      <c r="QPU618" s="175"/>
      <c r="QPV618" s="175"/>
      <c r="QPW618" s="175"/>
      <c r="QPX618" s="175"/>
      <c r="QPY618" s="175"/>
      <c r="QPZ618" s="175"/>
      <c r="QQA618" s="175"/>
      <c r="QQB618" s="175"/>
      <c r="QQC618" s="175"/>
      <c r="QQD618" s="175"/>
      <c r="QQE618" s="175"/>
      <c r="QQF618" s="175"/>
      <c r="QQG618" s="175"/>
      <c r="QQH618" s="175"/>
      <c r="QQI618" s="175"/>
      <c r="QQJ618" s="175"/>
      <c r="QQK618" s="175"/>
      <c r="QQL618" s="175"/>
      <c r="QQM618" s="175"/>
      <c r="QQN618" s="175"/>
      <c r="QQO618" s="175"/>
      <c r="QQP618" s="175"/>
      <c r="QQQ618" s="175"/>
      <c r="QQR618" s="175"/>
      <c r="QQS618" s="175"/>
      <c r="QQT618" s="175"/>
      <c r="QQU618" s="175"/>
      <c r="QQV618" s="175"/>
      <c r="QQW618" s="175"/>
      <c r="QQX618" s="175"/>
      <c r="QQY618" s="175"/>
      <c r="QQZ618" s="175"/>
      <c r="QRA618" s="175"/>
      <c r="QRB618" s="175"/>
      <c r="QRC618" s="175"/>
      <c r="QRD618" s="175"/>
      <c r="QRE618" s="175"/>
      <c r="QRF618" s="175"/>
      <c r="QRG618" s="175"/>
      <c r="QRH618" s="175"/>
      <c r="QRI618" s="175"/>
      <c r="QRJ618" s="175"/>
      <c r="QRK618" s="175"/>
      <c r="QRL618" s="175"/>
      <c r="QRM618" s="175"/>
      <c r="QRN618" s="175"/>
      <c r="QRO618" s="175"/>
      <c r="QRP618" s="175"/>
      <c r="QRQ618" s="175"/>
      <c r="QRR618" s="175"/>
      <c r="QRS618" s="175"/>
      <c r="QRT618" s="175"/>
      <c r="QRU618" s="175"/>
      <c r="QRV618" s="175"/>
      <c r="QRW618" s="175"/>
      <c r="QRX618" s="175"/>
      <c r="QRY618" s="175"/>
      <c r="QRZ618" s="175"/>
      <c r="QSA618" s="175"/>
      <c r="QSB618" s="175"/>
      <c r="QSC618" s="175"/>
      <c r="QSD618" s="175"/>
      <c r="QSE618" s="175"/>
      <c r="QSF618" s="175"/>
      <c r="QSG618" s="175"/>
      <c r="QSH618" s="175"/>
      <c r="QSI618" s="175"/>
      <c r="QSJ618" s="175"/>
      <c r="QSK618" s="175"/>
      <c r="QSL618" s="175"/>
      <c r="QSM618" s="175"/>
      <c r="QSN618" s="175"/>
      <c r="QSO618" s="175"/>
      <c r="QSP618" s="175"/>
      <c r="QSQ618" s="175"/>
      <c r="QSR618" s="175"/>
      <c r="QSS618" s="175"/>
      <c r="QST618" s="175"/>
      <c r="QSU618" s="175"/>
      <c r="QSV618" s="175"/>
      <c r="QSW618" s="175"/>
      <c r="QSX618" s="175"/>
      <c r="QSY618" s="175"/>
      <c r="QSZ618" s="175"/>
      <c r="QTA618" s="175"/>
      <c r="QTB618" s="175"/>
      <c r="QTC618" s="175"/>
      <c r="QTD618" s="175"/>
      <c r="QTE618" s="175"/>
      <c r="QTF618" s="175"/>
      <c r="QTG618" s="175"/>
      <c r="QTH618" s="175"/>
      <c r="QTI618" s="175"/>
      <c r="QTJ618" s="175"/>
      <c r="QTK618" s="175"/>
      <c r="QTL618" s="175"/>
      <c r="QTM618" s="175"/>
      <c r="QTN618" s="175"/>
      <c r="QTO618" s="175"/>
      <c r="QTP618" s="175"/>
      <c r="QTQ618" s="175"/>
      <c r="QTR618" s="175"/>
      <c r="QTS618" s="175"/>
      <c r="QTT618" s="175"/>
      <c r="QTU618" s="175"/>
      <c r="QTV618" s="175"/>
      <c r="QTW618" s="175"/>
      <c r="QTX618" s="175"/>
      <c r="QTY618" s="175"/>
      <c r="QTZ618" s="175"/>
      <c r="QUA618" s="175"/>
      <c r="QUB618" s="175"/>
      <c r="QUC618" s="175"/>
      <c r="QUD618" s="175"/>
      <c r="QUE618" s="175"/>
      <c r="QUF618" s="175"/>
      <c r="QUG618" s="175"/>
      <c r="QUH618" s="175"/>
      <c r="QUI618" s="175"/>
      <c r="QUJ618" s="175"/>
      <c r="QUK618" s="175"/>
      <c r="QUL618" s="175"/>
      <c r="QUM618" s="175"/>
      <c r="QUN618" s="175"/>
      <c r="QUO618" s="175"/>
      <c r="QUP618" s="175"/>
      <c r="QUQ618" s="175"/>
      <c r="QUR618" s="175"/>
      <c r="QUS618" s="175"/>
      <c r="QUT618" s="175"/>
      <c r="QUU618" s="175"/>
      <c r="QUV618" s="175"/>
      <c r="QUW618" s="175"/>
      <c r="QUX618" s="175"/>
      <c r="QUY618" s="175"/>
      <c r="QUZ618" s="175"/>
      <c r="QVA618" s="175"/>
      <c r="QVB618" s="175"/>
      <c r="QVC618" s="175"/>
      <c r="QVD618" s="175"/>
      <c r="QVE618" s="175"/>
      <c r="QVF618" s="175"/>
      <c r="QVG618" s="175"/>
      <c r="QVH618" s="175"/>
      <c r="QVI618" s="175"/>
      <c r="QVJ618" s="175"/>
      <c r="QVK618" s="175"/>
      <c r="QVL618" s="175"/>
      <c r="QVM618" s="175"/>
      <c r="QVN618" s="175"/>
      <c r="QVO618" s="175"/>
      <c r="QVP618" s="175"/>
      <c r="QVQ618" s="175"/>
      <c r="QVR618" s="175"/>
      <c r="QVS618" s="175"/>
      <c r="QVT618" s="175"/>
      <c r="QVU618" s="175"/>
      <c r="QVV618" s="175"/>
      <c r="QVW618" s="175"/>
      <c r="QVX618" s="175"/>
      <c r="QVY618" s="175"/>
      <c r="QVZ618" s="175"/>
      <c r="QWA618" s="175"/>
      <c r="QWB618" s="175"/>
      <c r="QWC618" s="175"/>
      <c r="QWD618" s="175"/>
      <c r="QWE618" s="175"/>
      <c r="QWF618" s="175"/>
      <c r="QWG618" s="175"/>
      <c r="QWH618" s="175"/>
      <c r="QWI618" s="175"/>
      <c r="QWJ618" s="175"/>
      <c r="QWK618" s="175"/>
      <c r="QWL618" s="175"/>
      <c r="QWM618" s="175"/>
      <c r="QWN618" s="175"/>
      <c r="QWO618" s="175"/>
      <c r="QWP618" s="175"/>
      <c r="QWQ618" s="175"/>
      <c r="QWR618" s="175"/>
      <c r="QWS618" s="175"/>
      <c r="QWT618" s="175"/>
      <c r="QWU618" s="175"/>
      <c r="QWV618" s="175"/>
      <c r="QWW618" s="175"/>
      <c r="QWX618" s="175"/>
      <c r="QWY618" s="175"/>
      <c r="QWZ618" s="175"/>
      <c r="QXA618" s="175"/>
      <c r="QXB618" s="175"/>
      <c r="QXC618" s="175"/>
      <c r="QXD618" s="175"/>
      <c r="QXE618" s="175"/>
      <c r="QXF618" s="175"/>
      <c r="QXG618" s="175"/>
      <c r="QXH618" s="175"/>
      <c r="QXI618" s="175"/>
      <c r="QXJ618" s="175"/>
      <c r="QXK618" s="175"/>
      <c r="QXL618" s="175"/>
      <c r="QXM618" s="175"/>
      <c r="QXN618" s="175"/>
      <c r="QXO618" s="175"/>
      <c r="QXP618" s="175"/>
      <c r="QXQ618" s="175"/>
      <c r="QXR618" s="175"/>
      <c r="QXS618" s="175"/>
      <c r="QXT618" s="175"/>
      <c r="QXU618" s="175"/>
      <c r="QXV618" s="175"/>
      <c r="QXW618" s="175"/>
      <c r="QXX618" s="175"/>
      <c r="QXY618" s="175"/>
      <c r="QXZ618" s="175"/>
      <c r="QYA618" s="175"/>
      <c r="QYB618" s="175"/>
      <c r="QYC618" s="175"/>
      <c r="QYD618" s="175"/>
      <c r="QYE618" s="175"/>
      <c r="QYF618" s="175"/>
      <c r="QYG618" s="175"/>
      <c r="QYH618" s="175"/>
      <c r="QYI618" s="175"/>
      <c r="QYJ618" s="175"/>
      <c r="QYK618" s="175"/>
      <c r="QYL618" s="175"/>
      <c r="QYM618" s="175"/>
      <c r="QYN618" s="175"/>
      <c r="QYO618" s="175"/>
      <c r="QYP618" s="175"/>
      <c r="QYQ618" s="175"/>
      <c r="QYR618" s="175"/>
      <c r="QYS618" s="175"/>
      <c r="QYT618" s="175"/>
      <c r="QYU618" s="175"/>
      <c r="QYV618" s="175"/>
      <c r="QYW618" s="175"/>
      <c r="QYX618" s="175"/>
      <c r="QYY618" s="175"/>
      <c r="QYZ618" s="175"/>
      <c r="QZA618" s="175"/>
      <c r="QZB618" s="175"/>
      <c r="QZC618" s="175"/>
      <c r="QZD618" s="175"/>
      <c r="QZE618" s="175"/>
      <c r="QZF618" s="175"/>
      <c r="QZG618" s="175"/>
      <c r="QZH618" s="175"/>
      <c r="QZI618" s="175"/>
      <c r="QZJ618" s="175"/>
      <c r="QZK618" s="175"/>
      <c r="QZL618" s="175"/>
      <c r="QZM618" s="175"/>
      <c r="QZN618" s="175"/>
      <c r="QZO618" s="175"/>
      <c r="QZP618" s="175"/>
      <c r="QZQ618" s="175"/>
      <c r="QZR618" s="175"/>
      <c r="QZS618" s="175"/>
      <c r="QZT618" s="175"/>
      <c r="QZU618" s="175"/>
      <c r="QZV618" s="175"/>
      <c r="QZW618" s="175"/>
      <c r="QZX618" s="175"/>
      <c r="QZY618" s="175"/>
      <c r="QZZ618" s="175"/>
      <c r="RAA618" s="175"/>
      <c r="RAB618" s="175"/>
      <c r="RAC618" s="175"/>
      <c r="RAD618" s="175"/>
      <c r="RAE618" s="175"/>
      <c r="RAF618" s="175"/>
      <c r="RAG618" s="175"/>
      <c r="RAH618" s="175"/>
      <c r="RAI618" s="175"/>
      <c r="RAJ618" s="175"/>
      <c r="RAK618" s="175"/>
      <c r="RAL618" s="175"/>
      <c r="RAM618" s="175"/>
      <c r="RAN618" s="175"/>
      <c r="RAO618" s="175"/>
      <c r="RAP618" s="175"/>
      <c r="RAQ618" s="175"/>
      <c r="RAR618" s="175"/>
      <c r="RAS618" s="175"/>
      <c r="RAT618" s="175"/>
      <c r="RAU618" s="175"/>
      <c r="RAV618" s="175"/>
      <c r="RAW618" s="175"/>
      <c r="RAX618" s="175"/>
      <c r="RAY618" s="175"/>
      <c r="RAZ618" s="175"/>
      <c r="RBA618" s="175"/>
      <c r="RBB618" s="175"/>
      <c r="RBC618" s="175"/>
      <c r="RBD618" s="175"/>
      <c r="RBE618" s="175"/>
      <c r="RBF618" s="175"/>
      <c r="RBG618" s="175"/>
      <c r="RBH618" s="175"/>
      <c r="RBI618" s="175"/>
      <c r="RBJ618" s="175"/>
      <c r="RBK618" s="175"/>
      <c r="RBL618" s="175"/>
      <c r="RBM618" s="175"/>
      <c r="RBN618" s="175"/>
      <c r="RBO618" s="175"/>
      <c r="RBP618" s="175"/>
      <c r="RBQ618" s="175"/>
      <c r="RBR618" s="175"/>
      <c r="RBS618" s="175"/>
      <c r="RBT618" s="175"/>
      <c r="RBU618" s="175"/>
      <c r="RBV618" s="175"/>
      <c r="RBW618" s="175"/>
      <c r="RBX618" s="175"/>
      <c r="RBY618" s="175"/>
      <c r="RBZ618" s="175"/>
      <c r="RCA618" s="175"/>
      <c r="RCB618" s="175"/>
      <c r="RCC618" s="175"/>
      <c r="RCD618" s="175"/>
      <c r="RCE618" s="175"/>
      <c r="RCF618" s="175"/>
      <c r="RCG618" s="175"/>
      <c r="RCH618" s="175"/>
      <c r="RCI618" s="175"/>
      <c r="RCJ618" s="175"/>
      <c r="RCK618" s="175"/>
      <c r="RCL618" s="175"/>
      <c r="RCM618" s="175"/>
      <c r="RCN618" s="175"/>
      <c r="RCO618" s="175"/>
      <c r="RCP618" s="175"/>
      <c r="RCQ618" s="175"/>
      <c r="RCR618" s="175"/>
      <c r="RCS618" s="175"/>
      <c r="RCT618" s="175"/>
      <c r="RCU618" s="175"/>
      <c r="RCV618" s="175"/>
      <c r="RCW618" s="175"/>
      <c r="RCX618" s="175"/>
      <c r="RCY618" s="175"/>
      <c r="RCZ618" s="175"/>
      <c r="RDA618" s="175"/>
      <c r="RDB618" s="175"/>
      <c r="RDC618" s="175"/>
      <c r="RDD618" s="175"/>
      <c r="RDE618" s="175"/>
      <c r="RDF618" s="175"/>
      <c r="RDG618" s="175"/>
      <c r="RDH618" s="175"/>
      <c r="RDI618" s="175"/>
      <c r="RDJ618" s="175"/>
      <c r="RDK618" s="175"/>
      <c r="RDL618" s="175"/>
      <c r="RDM618" s="175"/>
      <c r="RDN618" s="175"/>
      <c r="RDO618" s="175"/>
      <c r="RDP618" s="175"/>
      <c r="RDQ618" s="175"/>
      <c r="RDR618" s="175"/>
      <c r="RDS618" s="175"/>
      <c r="RDT618" s="175"/>
      <c r="RDU618" s="175"/>
      <c r="RDV618" s="175"/>
      <c r="RDW618" s="175"/>
      <c r="RDX618" s="175"/>
      <c r="RDY618" s="175"/>
      <c r="RDZ618" s="175"/>
      <c r="REA618" s="175"/>
      <c r="REB618" s="175"/>
      <c r="REC618" s="175"/>
      <c r="RED618" s="175"/>
      <c r="REE618" s="175"/>
      <c r="REF618" s="175"/>
      <c r="REG618" s="175"/>
      <c r="REH618" s="175"/>
      <c r="REI618" s="175"/>
      <c r="REJ618" s="175"/>
      <c r="REK618" s="175"/>
      <c r="REL618" s="175"/>
      <c r="REM618" s="175"/>
      <c r="REN618" s="175"/>
      <c r="REO618" s="175"/>
      <c r="REP618" s="175"/>
      <c r="REQ618" s="175"/>
      <c r="RER618" s="175"/>
      <c r="RES618" s="175"/>
      <c r="RET618" s="175"/>
      <c r="REU618" s="175"/>
      <c r="REV618" s="175"/>
      <c r="REW618" s="175"/>
      <c r="REX618" s="175"/>
      <c r="REY618" s="175"/>
      <c r="REZ618" s="175"/>
      <c r="RFA618" s="175"/>
      <c r="RFB618" s="175"/>
      <c r="RFC618" s="175"/>
      <c r="RFD618" s="175"/>
      <c r="RFE618" s="175"/>
      <c r="RFF618" s="175"/>
      <c r="RFG618" s="175"/>
      <c r="RFH618" s="175"/>
      <c r="RFI618" s="175"/>
      <c r="RFJ618" s="175"/>
      <c r="RFK618" s="175"/>
      <c r="RFL618" s="175"/>
      <c r="RFM618" s="175"/>
      <c r="RFN618" s="175"/>
      <c r="RFO618" s="175"/>
      <c r="RFP618" s="175"/>
      <c r="RFQ618" s="175"/>
      <c r="RFR618" s="175"/>
      <c r="RFS618" s="175"/>
      <c r="RFT618" s="175"/>
      <c r="RFU618" s="175"/>
      <c r="RFV618" s="175"/>
      <c r="RFW618" s="175"/>
      <c r="RFX618" s="175"/>
      <c r="RFY618" s="175"/>
      <c r="RFZ618" s="175"/>
      <c r="RGA618" s="175"/>
      <c r="RGB618" s="175"/>
      <c r="RGC618" s="175"/>
      <c r="RGD618" s="175"/>
      <c r="RGE618" s="175"/>
      <c r="RGF618" s="175"/>
      <c r="RGG618" s="175"/>
      <c r="RGH618" s="175"/>
      <c r="RGI618" s="175"/>
      <c r="RGJ618" s="175"/>
      <c r="RGK618" s="175"/>
      <c r="RGL618" s="175"/>
      <c r="RGM618" s="175"/>
      <c r="RGN618" s="175"/>
      <c r="RGO618" s="175"/>
      <c r="RGP618" s="175"/>
      <c r="RGQ618" s="175"/>
      <c r="RGR618" s="175"/>
      <c r="RGS618" s="175"/>
      <c r="RGT618" s="175"/>
      <c r="RGU618" s="175"/>
      <c r="RGV618" s="175"/>
      <c r="RGW618" s="175"/>
      <c r="RGX618" s="175"/>
      <c r="RGY618" s="175"/>
      <c r="RGZ618" s="175"/>
      <c r="RHA618" s="175"/>
      <c r="RHB618" s="175"/>
      <c r="RHC618" s="175"/>
      <c r="RHD618" s="175"/>
      <c r="RHE618" s="175"/>
      <c r="RHF618" s="175"/>
      <c r="RHG618" s="175"/>
      <c r="RHH618" s="175"/>
      <c r="RHI618" s="175"/>
      <c r="RHJ618" s="175"/>
      <c r="RHK618" s="175"/>
      <c r="RHL618" s="175"/>
      <c r="RHM618" s="175"/>
      <c r="RHN618" s="175"/>
      <c r="RHO618" s="175"/>
      <c r="RHP618" s="175"/>
      <c r="RHQ618" s="175"/>
      <c r="RHR618" s="175"/>
      <c r="RHS618" s="175"/>
      <c r="RHT618" s="175"/>
      <c r="RHU618" s="175"/>
      <c r="RHV618" s="175"/>
      <c r="RHW618" s="175"/>
      <c r="RHX618" s="175"/>
      <c r="RHY618" s="175"/>
      <c r="RHZ618" s="175"/>
      <c r="RIA618" s="175"/>
      <c r="RIB618" s="175"/>
      <c r="RIC618" s="175"/>
      <c r="RID618" s="175"/>
      <c r="RIE618" s="175"/>
      <c r="RIF618" s="175"/>
      <c r="RIG618" s="175"/>
      <c r="RIH618" s="175"/>
      <c r="RII618" s="175"/>
      <c r="RIJ618" s="175"/>
      <c r="RIK618" s="175"/>
      <c r="RIL618" s="175"/>
      <c r="RIM618" s="175"/>
      <c r="RIN618" s="175"/>
      <c r="RIO618" s="175"/>
      <c r="RIP618" s="175"/>
      <c r="RIQ618" s="175"/>
      <c r="RIR618" s="175"/>
      <c r="RIS618" s="175"/>
      <c r="RIT618" s="175"/>
      <c r="RIU618" s="175"/>
      <c r="RIV618" s="175"/>
      <c r="RIW618" s="175"/>
      <c r="RIX618" s="175"/>
      <c r="RIY618" s="175"/>
      <c r="RIZ618" s="175"/>
      <c r="RJA618" s="175"/>
      <c r="RJB618" s="175"/>
      <c r="RJC618" s="175"/>
      <c r="RJD618" s="175"/>
      <c r="RJE618" s="175"/>
      <c r="RJF618" s="175"/>
      <c r="RJG618" s="175"/>
      <c r="RJH618" s="175"/>
      <c r="RJI618" s="175"/>
      <c r="RJJ618" s="175"/>
      <c r="RJK618" s="175"/>
      <c r="RJL618" s="175"/>
      <c r="RJM618" s="175"/>
      <c r="RJN618" s="175"/>
      <c r="RJO618" s="175"/>
      <c r="RJP618" s="175"/>
      <c r="RJQ618" s="175"/>
      <c r="RJR618" s="175"/>
      <c r="RJS618" s="175"/>
      <c r="RJT618" s="175"/>
      <c r="RJU618" s="175"/>
      <c r="RJV618" s="175"/>
      <c r="RJW618" s="175"/>
      <c r="RJX618" s="175"/>
      <c r="RJY618" s="175"/>
      <c r="RJZ618" s="175"/>
      <c r="RKA618" s="175"/>
      <c r="RKB618" s="175"/>
      <c r="RKC618" s="175"/>
      <c r="RKD618" s="175"/>
      <c r="RKE618" s="175"/>
      <c r="RKF618" s="175"/>
      <c r="RKG618" s="175"/>
      <c r="RKH618" s="175"/>
      <c r="RKI618" s="175"/>
      <c r="RKJ618" s="175"/>
      <c r="RKK618" s="175"/>
      <c r="RKL618" s="175"/>
      <c r="RKM618" s="175"/>
      <c r="RKN618" s="175"/>
      <c r="RKO618" s="175"/>
      <c r="RKP618" s="175"/>
      <c r="RKQ618" s="175"/>
      <c r="RKR618" s="175"/>
      <c r="RKS618" s="175"/>
      <c r="RKT618" s="175"/>
      <c r="RKU618" s="175"/>
      <c r="RKV618" s="175"/>
      <c r="RKW618" s="175"/>
      <c r="RKX618" s="175"/>
      <c r="RKY618" s="175"/>
      <c r="RKZ618" s="175"/>
      <c r="RLA618" s="175"/>
      <c r="RLB618" s="175"/>
      <c r="RLC618" s="175"/>
      <c r="RLD618" s="175"/>
      <c r="RLE618" s="175"/>
      <c r="RLF618" s="175"/>
      <c r="RLG618" s="175"/>
      <c r="RLH618" s="175"/>
      <c r="RLI618" s="175"/>
      <c r="RLJ618" s="175"/>
      <c r="RLK618" s="175"/>
      <c r="RLL618" s="175"/>
      <c r="RLM618" s="175"/>
      <c r="RLN618" s="175"/>
      <c r="RLO618" s="175"/>
      <c r="RLP618" s="175"/>
      <c r="RLQ618" s="175"/>
      <c r="RLR618" s="175"/>
      <c r="RLS618" s="175"/>
      <c r="RLT618" s="175"/>
      <c r="RLU618" s="175"/>
      <c r="RLV618" s="175"/>
      <c r="RLW618" s="175"/>
      <c r="RLX618" s="175"/>
      <c r="RLY618" s="175"/>
      <c r="RLZ618" s="175"/>
      <c r="RMA618" s="175"/>
      <c r="RMB618" s="175"/>
      <c r="RMC618" s="175"/>
      <c r="RMD618" s="175"/>
      <c r="RME618" s="175"/>
      <c r="RMF618" s="175"/>
      <c r="RMG618" s="175"/>
      <c r="RMH618" s="175"/>
      <c r="RMI618" s="175"/>
      <c r="RMJ618" s="175"/>
      <c r="RMK618" s="175"/>
      <c r="RML618" s="175"/>
      <c r="RMM618" s="175"/>
      <c r="RMN618" s="175"/>
      <c r="RMO618" s="175"/>
      <c r="RMP618" s="175"/>
      <c r="RMQ618" s="175"/>
      <c r="RMR618" s="175"/>
      <c r="RMS618" s="175"/>
      <c r="RMT618" s="175"/>
      <c r="RMU618" s="175"/>
      <c r="RMV618" s="175"/>
      <c r="RMW618" s="175"/>
      <c r="RMX618" s="175"/>
      <c r="RMY618" s="175"/>
      <c r="RMZ618" s="175"/>
      <c r="RNA618" s="175"/>
      <c r="RNB618" s="175"/>
      <c r="RNC618" s="175"/>
      <c r="RND618" s="175"/>
      <c r="RNE618" s="175"/>
      <c r="RNF618" s="175"/>
      <c r="RNG618" s="175"/>
      <c r="RNH618" s="175"/>
      <c r="RNI618" s="175"/>
      <c r="RNJ618" s="175"/>
      <c r="RNK618" s="175"/>
      <c r="RNL618" s="175"/>
      <c r="RNM618" s="175"/>
      <c r="RNN618" s="175"/>
      <c r="RNO618" s="175"/>
      <c r="RNP618" s="175"/>
      <c r="RNQ618" s="175"/>
      <c r="RNR618" s="175"/>
      <c r="RNS618" s="175"/>
      <c r="RNT618" s="175"/>
      <c r="RNU618" s="175"/>
      <c r="RNV618" s="175"/>
      <c r="RNW618" s="175"/>
      <c r="RNX618" s="175"/>
      <c r="RNY618" s="175"/>
      <c r="RNZ618" s="175"/>
      <c r="ROA618" s="175"/>
      <c r="ROB618" s="175"/>
      <c r="ROC618" s="175"/>
      <c r="ROD618" s="175"/>
      <c r="ROE618" s="175"/>
      <c r="ROF618" s="175"/>
      <c r="ROG618" s="175"/>
      <c r="ROH618" s="175"/>
      <c r="ROI618" s="175"/>
      <c r="ROJ618" s="175"/>
      <c r="ROK618" s="175"/>
      <c r="ROL618" s="175"/>
      <c r="ROM618" s="175"/>
      <c r="RON618" s="175"/>
      <c r="ROO618" s="175"/>
      <c r="ROP618" s="175"/>
      <c r="ROQ618" s="175"/>
      <c r="ROR618" s="175"/>
      <c r="ROS618" s="175"/>
      <c r="ROT618" s="175"/>
      <c r="ROU618" s="175"/>
      <c r="ROV618" s="175"/>
      <c r="ROW618" s="175"/>
      <c r="ROX618" s="175"/>
      <c r="ROY618" s="175"/>
      <c r="ROZ618" s="175"/>
      <c r="RPA618" s="175"/>
      <c r="RPB618" s="175"/>
      <c r="RPC618" s="175"/>
      <c r="RPD618" s="175"/>
      <c r="RPE618" s="175"/>
      <c r="RPF618" s="175"/>
      <c r="RPG618" s="175"/>
      <c r="RPH618" s="175"/>
      <c r="RPI618" s="175"/>
      <c r="RPJ618" s="175"/>
      <c r="RPK618" s="175"/>
      <c r="RPL618" s="175"/>
      <c r="RPM618" s="175"/>
      <c r="RPN618" s="175"/>
      <c r="RPO618" s="175"/>
      <c r="RPP618" s="175"/>
      <c r="RPQ618" s="175"/>
      <c r="RPR618" s="175"/>
      <c r="RPS618" s="175"/>
      <c r="RPT618" s="175"/>
      <c r="RPU618" s="175"/>
      <c r="RPV618" s="175"/>
      <c r="RPW618" s="175"/>
      <c r="RPX618" s="175"/>
      <c r="RPY618" s="175"/>
      <c r="RPZ618" s="175"/>
      <c r="RQA618" s="175"/>
      <c r="RQB618" s="175"/>
      <c r="RQC618" s="175"/>
      <c r="RQD618" s="175"/>
      <c r="RQE618" s="175"/>
      <c r="RQF618" s="175"/>
      <c r="RQG618" s="175"/>
      <c r="RQH618" s="175"/>
      <c r="RQI618" s="175"/>
      <c r="RQJ618" s="175"/>
      <c r="RQK618" s="175"/>
      <c r="RQL618" s="175"/>
      <c r="RQM618" s="175"/>
      <c r="RQN618" s="175"/>
      <c r="RQO618" s="175"/>
      <c r="RQP618" s="175"/>
      <c r="RQQ618" s="175"/>
      <c r="RQR618" s="175"/>
      <c r="RQS618" s="175"/>
      <c r="RQT618" s="175"/>
      <c r="RQU618" s="175"/>
      <c r="RQV618" s="175"/>
      <c r="RQW618" s="175"/>
      <c r="RQX618" s="175"/>
      <c r="RQY618" s="175"/>
      <c r="RQZ618" s="175"/>
      <c r="RRA618" s="175"/>
      <c r="RRB618" s="175"/>
      <c r="RRC618" s="175"/>
      <c r="RRD618" s="175"/>
      <c r="RRE618" s="175"/>
      <c r="RRF618" s="175"/>
      <c r="RRG618" s="175"/>
      <c r="RRH618" s="175"/>
      <c r="RRI618" s="175"/>
      <c r="RRJ618" s="175"/>
      <c r="RRK618" s="175"/>
      <c r="RRL618" s="175"/>
      <c r="RRM618" s="175"/>
      <c r="RRN618" s="175"/>
      <c r="RRO618" s="175"/>
      <c r="RRP618" s="175"/>
      <c r="RRQ618" s="175"/>
      <c r="RRR618" s="175"/>
      <c r="RRS618" s="175"/>
      <c r="RRT618" s="175"/>
      <c r="RRU618" s="175"/>
      <c r="RRV618" s="175"/>
      <c r="RRW618" s="175"/>
      <c r="RRX618" s="175"/>
      <c r="RRY618" s="175"/>
      <c r="RRZ618" s="175"/>
      <c r="RSA618" s="175"/>
      <c r="RSB618" s="175"/>
      <c r="RSC618" s="175"/>
      <c r="RSD618" s="175"/>
      <c r="RSE618" s="175"/>
      <c r="RSF618" s="175"/>
      <c r="RSG618" s="175"/>
      <c r="RSH618" s="175"/>
      <c r="RSI618" s="175"/>
      <c r="RSJ618" s="175"/>
      <c r="RSK618" s="175"/>
      <c r="RSL618" s="175"/>
      <c r="RSM618" s="175"/>
      <c r="RSN618" s="175"/>
      <c r="RSO618" s="175"/>
      <c r="RSP618" s="175"/>
      <c r="RSQ618" s="175"/>
      <c r="RSR618" s="175"/>
      <c r="RSS618" s="175"/>
      <c r="RST618" s="175"/>
      <c r="RSU618" s="175"/>
      <c r="RSV618" s="175"/>
      <c r="RSW618" s="175"/>
      <c r="RSX618" s="175"/>
      <c r="RSY618" s="175"/>
      <c r="RSZ618" s="175"/>
      <c r="RTA618" s="175"/>
      <c r="RTB618" s="175"/>
      <c r="RTC618" s="175"/>
      <c r="RTD618" s="175"/>
      <c r="RTE618" s="175"/>
      <c r="RTF618" s="175"/>
      <c r="RTG618" s="175"/>
      <c r="RTH618" s="175"/>
      <c r="RTI618" s="175"/>
      <c r="RTJ618" s="175"/>
      <c r="RTK618" s="175"/>
      <c r="RTL618" s="175"/>
      <c r="RTM618" s="175"/>
      <c r="RTN618" s="175"/>
      <c r="RTO618" s="175"/>
      <c r="RTP618" s="175"/>
      <c r="RTQ618" s="175"/>
      <c r="RTR618" s="175"/>
      <c r="RTS618" s="175"/>
      <c r="RTT618" s="175"/>
      <c r="RTU618" s="175"/>
      <c r="RTV618" s="175"/>
      <c r="RTW618" s="175"/>
      <c r="RTX618" s="175"/>
      <c r="RTY618" s="175"/>
      <c r="RTZ618" s="175"/>
      <c r="RUA618" s="175"/>
      <c r="RUB618" s="175"/>
      <c r="RUC618" s="175"/>
      <c r="RUD618" s="175"/>
      <c r="RUE618" s="175"/>
      <c r="RUF618" s="175"/>
      <c r="RUG618" s="175"/>
      <c r="RUH618" s="175"/>
      <c r="RUI618" s="175"/>
      <c r="RUJ618" s="175"/>
      <c r="RUK618" s="175"/>
      <c r="RUL618" s="175"/>
      <c r="RUM618" s="175"/>
      <c r="RUN618" s="175"/>
      <c r="RUO618" s="175"/>
      <c r="RUP618" s="175"/>
      <c r="RUQ618" s="175"/>
      <c r="RUR618" s="175"/>
      <c r="RUS618" s="175"/>
      <c r="RUT618" s="175"/>
      <c r="RUU618" s="175"/>
      <c r="RUV618" s="175"/>
      <c r="RUW618" s="175"/>
      <c r="RUX618" s="175"/>
      <c r="RUY618" s="175"/>
      <c r="RUZ618" s="175"/>
      <c r="RVA618" s="175"/>
      <c r="RVB618" s="175"/>
      <c r="RVC618" s="175"/>
      <c r="RVD618" s="175"/>
      <c r="RVE618" s="175"/>
      <c r="RVF618" s="175"/>
      <c r="RVG618" s="175"/>
      <c r="RVH618" s="175"/>
      <c r="RVI618" s="175"/>
      <c r="RVJ618" s="175"/>
      <c r="RVK618" s="175"/>
      <c r="RVL618" s="175"/>
      <c r="RVM618" s="175"/>
      <c r="RVN618" s="175"/>
      <c r="RVO618" s="175"/>
      <c r="RVP618" s="175"/>
      <c r="RVQ618" s="175"/>
      <c r="RVR618" s="175"/>
      <c r="RVS618" s="175"/>
      <c r="RVT618" s="175"/>
      <c r="RVU618" s="175"/>
      <c r="RVV618" s="175"/>
      <c r="RVW618" s="175"/>
      <c r="RVX618" s="175"/>
      <c r="RVY618" s="175"/>
      <c r="RVZ618" s="175"/>
      <c r="RWA618" s="175"/>
      <c r="RWB618" s="175"/>
      <c r="RWC618" s="175"/>
      <c r="RWD618" s="175"/>
      <c r="RWE618" s="175"/>
      <c r="RWF618" s="175"/>
      <c r="RWG618" s="175"/>
      <c r="RWH618" s="175"/>
      <c r="RWI618" s="175"/>
      <c r="RWJ618" s="175"/>
      <c r="RWK618" s="175"/>
      <c r="RWL618" s="175"/>
      <c r="RWM618" s="175"/>
      <c r="RWN618" s="175"/>
      <c r="RWO618" s="175"/>
      <c r="RWP618" s="175"/>
      <c r="RWQ618" s="175"/>
      <c r="RWR618" s="175"/>
      <c r="RWS618" s="175"/>
      <c r="RWT618" s="175"/>
      <c r="RWU618" s="175"/>
      <c r="RWV618" s="175"/>
      <c r="RWW618" s="175"/>
      <c r="RWX618" s="175"/>
      <c r="RWY618" s="175"/>
      <c r="RWZ618" s="175"/>
      <c r="RXA618" s="175"/>
      <c r="RXB618" s="175"/>
      <c r="RXC618" s="175"/>
      <c r="RXD618" s="175"/>
      <c r="RXE618" s="175"/>
      <c r="RXF618" s="175"/>
      <c r="RXG618" s="175"/>
      <c r="RXH618" s="175"/>
      <c r="RXI618" s="175"/>
      <c r="RXJ618" s="175"/>
      <c r="RXK618" s="175"/>
      <c r="RXL618" s="175"/>
      <c r="RXM618" s="175"/>
      <c r="RXN618" s="175"/>
      <c r="RXO618" s="175"/>
      <c r="RXP618" s="175"/>
      <c r="RXQ618" s="175"/>
      <c r="RXR618" s="175"/>
      <c r="RXS618" s="175"/>
      <c r="RXT618" s="175"/>
      <c r="RXU618" s="175"/>
      <c r="RXV618" s="175"/>
      <c r="RXW618" s="175"/>
      <c r="RXX618" s="175"/>
      <c r="RXY618" s="175"/>
      <c r="RXZ618" s="175"/>
      <c r="RYA618" s="175"/>
      <c r="RYB618" s="175"/>
      <c r="RYC618" s="175"/>
      <c r="RYD618" s="175"/>
      <c r="RYE618" s="175"/>
      <c r="RYF618" s="175"/>
      <c r="RYG618" s="175"/>
      <c r="RYH618" s="175"/>
      <c r="RYI618" s="175"/>
      <c r="RYJ618" s="175"/>
      <c r="RYK618" s="175"/>
      <c r="RYL618" s="175"/>
      <c r="RYM618" s="175"/>
      <c r="RYN618" s="175"/>
      <c r="RYO618" s="175"/>
      <c r="RYP618" s="175"/>
      <c r="RYQ618" s="175"/>
      <c r="RYR618" s="175"/>
      <c r="RYS618" s="175"/>
      <c r="RYT618" s="175"/>
      <c r="RYU618" s="175"/>
      <c r="RYV618" s="175"/>
      <c r="RYW618" s="175"/>
      <c r="RYX618" s="175"/>
      <c r="RYY618" s="175"/>
      <c r="RYZ618" s="175"/>
      <c r="RZA618" s="175"/>
      <c r="RZB618" s="175"/>
      <c r="RZC618" s="175"/>
      <c r="RZD618" s="175"/>
      <c r="RZE618" s="175"/>
      <c r="RZF618" s="175"/>
      <c r="RZG618" s="175"/>
      <c r="RZH618" s="175"/>
      <c r="RZI618" s="175"/>
      <c r="RZJ618" s="175"/>
      <c r="RZK618" s="175"/>
      <c r="RZL618" s="175"/>
      <c r="RZM618" s="175"/>
      <c r="RZN618" s="175"/>
      <c r="RZO618" s="175"/>
      <c r="RZP618" s="175"/>
      <c r="RZQ618" s="175"/>
      <c r="RZR618" s="175"/>
      <c r="RZS618" s="175"/>
      <c r="RZT618" s="175"/>
      <c r="RZU618" s="175"/>
      <c r="RZV618" s="175"/>
      <c r="RZW618" s="175"/>
      <c r="RZX618" s="175"/>
      <c r="RZY618" s="175"/>
      <c r="RZZ618" s="175"/>
      <c r="SAA618" s="175"/>
      <c r="SAB618" s="175"/>
      <c r="SAC618" s="175"/>
      <c r="SAD618" s="175"/>
      <c r="SAE618" s="175"/>
      <c r="SAF618" s="175"/>
      <c r="SAG618" s="175"/>
      <c r="SAH618" s="175"/>
      <c r="SAI618" s="175"/>
      <c r="SAJ618" s="175"/>
      <c r="SAK618" s="175"/>
      <c r="SAL618" s="175"/>
      <c r="SAM618" s="175"/>
      <c r="SAN618" s="175"/>
      <c r="SAO618" s="175"/>
      <c r="SAP618" s="175"/>
      <c r="SAQ618" s="175"/>
      <c r="SAR618" s="175"/>
      <c r="SAS618" s="175"/>
      <c r="SAT618" s="175"/>
      <c r="SAU618" s="175"/>
      <c r="SAV618" s="175"/>
      <c r="SAW618" s="175"/>
      <c r="SAX618" s="175"/>
      <c r="SAY618" s="175"/>
      <c r="SAZ618" s="175"/>
      <c r="SBA618" s="175"/>
      <c r="SBB618" s="175"/>
      <c r="SBC618" s="175"/>
      <c r="SBD618" s="175"/>
      <c r="SBE618" s="175"/>
      <c r="SBF618" s="175"/>
      <c r="SBG618" s="175"/>
      <c r="SBH618" s="175"/>
      <c r="SBI618" s="175"/>
      <c r="SBJ618" s="175"/>
      <c r="SBK618" s="175"/>
      <c r="SBL618" s="175"/>
      <c r="SBM618" s="175"/>
      <c r="SBN618" s="175"/>
      <c r="SBO618" s="175"/>
      <c r="SBP618" s="175"/>
      <c r="SBQ618" s="175"/>
      <c r="SBR618" s="175"/>
      <c r="SBS618" s="175"/>
      <c r="SBT618" s="175"/>
      <c r="SBU618" s="175"/>
      <c r="SBV618" s="175"/>
      <c r="SBW618" s="175"/>
      <c r="SBX618" s="175"/>
      <c r="SBY618" s="175"/>
      <c r="SBZ618" s="175"/>
      <c r="SCA618" s="175"/>
      <c r="SCB618" s="175"/>
      <c r="SCC618" s="175"/>
      <c r="SCD618" s="175"/>
      <c r="SCE618" s="175"/>
      <c r="SCF618" s="175"/>
      <c r="SCG618" s="175"/>
      <c r="SCH618" s="175"/>
      <c r="SCI618" s="175"/>
      <c r="SCJ618" s="175"/>
      <c r="SCK618" s="175"/>
      <c r="SCL618" s="175"/>
      <c r="SCM618" s="175"/>
      <c r="SCN618" s="175"/>
      <c r="SCO618" s="175"/>
      <c r="SCP618" s="175"/>
      <c r="SCQ618" s="175"/>
      <c r="SCR618" s="175"/>
      <c r="SCS618" s="175"/>
      <c r="SCT618" s="175"/>
      <c r="SCU618" s="175"/>
      <c r="SCV618" s="175"/>
      <c r="SCW618" s="175"/>
      <c r="SCX618" s="175"/>
      <c r="SCY618" s="175"/>
      <c r="SCZ618" s="175"/>
      <c r="SDA618" s="175"/>
      <c r="SDB618" s="175"/>
      <c r="SDC618" s="175"/>
      <c r="SDD618" s="175"/>
      <c r="SDE618" s="175"/>
      <c r="SDF618" s="175"/>
      <c r="SDG618" s="175"/>
      <c r="SDH618" s="175"/>
      <c r="SDI618" s="175"/>
      <c r="SDJ618" s="175"/>
      <c r="SDK618" s="175"/>
      <c r="SDL618" s="175"/>
      <c r="SDM618" s="175"/>
      <c r="SDN618" s="175"/>
      <c r="SDO618" s="175"/>
      <c r="SDP618" s="175"/>
      <c r="SDQ618" s="175"/>
      <c r="SDR618" s="175"/>
      <c r="SDS618" s="175"/>
      <c r="SDT618" s="175"/>
      <c r="SDU618" s="175"/>
      <c r="SDV618" s="175"/>
      <c r="SDW618" s="175"/>
      <c r="SDX618" s="175"/>
      <c r="SDY618" s="175"/>
      <c r="SDZ618" s="175"/>
      <c r="SEA618" s="175"/>
      <c r="SEB618" s="175"/>
      <c r="SEC618" s="175"/>
      <c r="SED618" s="175"/>
      <c r="SEE618" s="175"/>
      <c r="SEF618" s="175"/>
      <c r="SEG618" s="175"/>
      <c r="SEH618" s="175"/>
      <c r="SEI618" s="175"/>
      <c r="SEJ618" s="175"/>
      <c r="SEK618" s="175"/>
      <c r="SEL618" s="175"/>
      <c r="SEM618" s="175"/>
      <c r="SEN618" s="175"/>
      <c r="SEO618" s="175"/>
      <c r="SEP618" s="175"/>
      <c r="SEQ618" s="175"/>
      <c r="SER618" s="175"/>
      <c r="SES618" s="175"/>
      <c r="SET618" s="175"/>
      <c r="SEU618" s="175"/>
      <c r="SEV618" s="175"/>
      <c r="SEW618" s="175"/>
      <c r="SEX618" s="175"/>
      <c r="SEY618" s="175"/>
      <c r="SEZ618" s="175"/>
      <c r="SFA618" s="175"/>
      <c r="SFB618" s="175"/>
      <c r="SFC618" s="175"/>
      <c r="SFD618" s="175"/>
      <c r="SFE618" s="175"/>
      <c r="SFF618" s="175"/>
      <c r="SFG618" s="175"/>
      <c r="SFH618" s="175"/>
      <c r="SFI618" s="175"/>
      <c r="SFJ618" s="175"/>
      <c r="SFK618" s="175"/>
      <c r="SFL618" s="175"/>
      <c r="SFM618" s="175"/>
      <c r="SFN618" s="175"/>
      <c r="SFO618" s="175"/>
      <c r="SFP618" s="175"/>
      <c r="SFQ618" s="175"/>
      <c r="SFR618" s="175"/>
      <c r="SFS618" s="175"/>
      <c r="SFT618" s="175"/>
      <c r="SFU618" s="175"/>
      <c r="SFV618" s="175"/>
      <c r="SFW618" s="175"/>
      <c r="SFX618" s="175"/>
      <c r="SFY618" s="175"/>
      <c r="SFZ618" s="175"/>
      <c r="SGA618" s="175"/>
      <c r="SGB618" s="175"/>
      <c r="SGC618" s="175"/>
      <c r="SGD618" s="175"/>
      <c r="SGE618" s="175"/>
      <c r="SGF618" s="175"/>
      <c r="SGG618" s="175"/>
      <c r="SGH618" s="175"/>
      <c r="SGI618" s="175"/>
      <c r="SGJ618" s="175"/>
      <c r="SGK618" s="175"/>
      <c r="SGL618" s="175"/>
      <c r="SGM618" s="175"/>
      <c r="SGN618" s="175"/>
      <c r="SGO618" s="175"/>
      <c r="SGP618" s="175"/>
      <c r="SGQ618" s="175"/>
      <c r="SGR618" s="175"/>
      <c r="SGS618" s="175"/>
      <c r="SGT618" s="175"/>
      <c r="SGU618" s="175"/>
      <c r="SGV618" s="175"/>
      <c r="SGW618" s="175"/>
      <c r="SGX618" s="175"/>
      <c r="SGY618" s="175"/>
      <c r="SGZ618" s="175"/>
      <c r="SHA618" s="175"/>
      <c r="SHB618" s="175"/>
      <c r="SHC618" s="175"/>
      <c r="SHD618" s="175"/>
      <c r="SHE618" s="175"/>
      <c r="SHF618" s="175"/>
      <c r="SHG618" s="175"/>
      <c r="SHH618" s="175"/>
      <c r="SHI618" s="175"/>
      <c r="SHJ618" s="175"/>
      <c r="SHK618" s="175"/>
      <c r="SHL618" s="175"/>
      <c r="SHM618" s="175"/>
      <c r="SHN618" s="175"/>
      <c r="SHO618" s="175"/>
      <c r="SHP618" s="175"/>
      <c r="SHQ618" s="175"/>
      <c r="SHR618" s="175"/>
      <c r="SHS618" s="175"/>
      <c r="SHT618" s="175"/>
      <c r="SHU618" s="175"/>
      <c r="SHV618" s="175"/>
      <c r="SHW618" s="175"/>
      <c r="SHX618" s="175"/>
      <c r="SHY618" s="175"/>
      <c r="SHZ618" s="175"/>
      <c r="SIA618" s="175"/>
      <c r="SIB618" s="175"/>
      <c r="SIC618" s="175"/>
      <c r="SID618" s="175"/>
      <c r="SIE618" s="175"/>
      <c r="SIF618" s="175"/>
      <c r="SIG618" s="175"/>
      <c r="SIH618" s="175"/>
      <c r="SII618" s="175"/>
      <c r="SIJ618" s="175"/>
      <c r="SIK618" s="175"/>
      <c r="SIL618" s="175"/>
      <c r="SIM618" s="175"/>
      <c r="SIN618" s="175"/>
      <c r="SIO618" s="175"/>
      <c r="SIP618" s="175"/>
      <c r="SIQ618" s="175"/>
      <c r="SIR618" s="175"/>
      <c r="SIS618" s="175"/>
      <c r="SIT618" s="175"/>
      <c r="SIU618" s="175"/>
      <c r="SIV618" s="175"/>
      <c r="SIW618" s="175"/>
      <c r="SIX618" s="175"/>
      <c r="SIY618" s="175"/>
      <c r="SIZ618" s="175"/>
      <c r="SJA618" s="175"/>
      <c r="SJB618" s="175"/>
      <c r="SJC618" s="175"/>
      <c r="SJD618" s="175"/>
      <c r="SJE618" s="175"/>
      <c r="SJF618" s="175"/>
      <c r="SJG618" s="175"/>
      <c r="SJH618" s="175"/>
      <c r="SJI618" s="175"/>
      <c r="SJJ618" s="175"/>
      <c r="SJK618" s="175"/>
      <c r="SJL618" s="175"/>
      <c r="SJM618" s="175"/>
      <c r="SJN618" s="175"/>
      <c r="SJO618" s="175"/>
      <c r="SJP618" s="175"/>
      <c r="SJQ618" s="175"/>
      <c r="SJR618" s="175"/>
      <c r="SJS618" s="175"/>
      <c r="SJT618" s="175"/>
      <c r="SJU618" s="175"/>
      <c r="SJV618" s="175"/>
      <c r="SJW618" s="175"/>
      <c r="SJX618" s="175"/>
      <c r="SJY618" s="175"/>
      <c r="SJZ618" s="175"/>
      <c r="SKA618" s="175"/>
      <c r="SKB618" s="175"/>
      <c r="SKC618" s="175"/>
      <c r="SKD618" s="175"/>
      <c r="SKE618" s="175"/>
      <c r="SKF618" s="175"/>
      <c r="SKG618" s="175"/>
      <c r="SKH618" s="175"/>
      <c r="SKI618" s="175"/>
      <c r="SKJ618" s="175"/>
      <c r="SKK618" s="175"/>
      <c r="SKL618" s="175"/>
      <c r="SKM618" s="175"/>
      <c r="SKN618" s="175"/>
      <c r="SKO618" s="175"/>
      <c r="SKP618" s="175"/>
      <c r="SKQ618" s="175"/>
      <c r="SKR618" s="175"/>
      <c r="SKS618" s="175"/>
      <c r="SKT618" s="175"/>
      <c r="SKU618" s="175"/>
      <c r="SKV618" s="175"/>
      <c r="SKW618" s="175"/>
      <c r="SKX618" s="175"/>
      <c r="SKY618" s="175"/>
      <c r="SKZ618" s="175"/>
      <c r="SLA618" s="175"/>
      <c r="SLB618" s="175"/>
      <c r="SLC618" s="175"/>
      <c r="SLD618" s="175"/>
      <c r="SLE618" s="175"/>
      <c r="SLF618" s="175"/>
      <c r="SLG618" s="175"/>
      <c r="SLH618" s="175"/>
      <c r="SLI618" s="175"/>
      <c r="SLJ618" s="175"/>
      <c r="SLK618" s="175"/>
      <c r="SLL618" s="175"/>
      <c r="SLM618" s="175"/>
      <c r="SLN618" s="175"/>
      <c r="SLO618" s="175"/>
      <c r="SLP618" s="175"/>
      <c r="SLQ618" s="175"/>
      <c r="SLR618" s="175"/>
      <c r="SLS618" s="175"/>
      <c r="SLT618" s="175"/>
      <c r="SLU618" s="175"/>
      <c r="SLV618" s="175"/>
      <c r="SLW618" s="175"/>
      <c r="SLX618" s="175"/>
      <c r="SLY618" s="175"/>
      <c r="SLZ618" s="175"/>
      <c r="SMA618" s="175"/>
      <c r="SMB618" s="175"/>
      <c r="SMC618" s="175"/>
      <c r="SMD618" s="175"/>
      <c r="SME618" s="175"/>
      <c r="SMF618" s="175"/>
      <c r="SMG618" s="175"/>
      <c r="SMH618" s="175"/>
      <c r="SMI618" s="175"/>
      <c r="SMJ618" s="175"/>
      <c r="SMK618" s="175"/>
      <c r="SML618" s="175"/>
      <c r="SMM618" s="175"/>
      <c r="SMN618" s="175"/>
      <c r="SMO618" s="175"/>
      <c r="SMP618" s="175"/>
      <c r="SMQ618" s="175"/>
      <c r="SMR618" s="175"/>
      <c r="SMS618" s="175"/>
      <c r="SMT618" s="175"/>
      <c r="SMU618" s="175"/>
      <c r="SMV618" s="175"/>
      <c r="SMW618" s="175"/>
      <c r="SMX618" s="175"/>
      <c r="SMY618" s="175"/>
      <c r="SMZ618" s="175"/>
      <c r="SNA618" s="175"/>
      <c r="SNB618" s="175"/>
      <c r="SNC618" s="175"/>
      <c r="SND618" s="175"/>
      <c r="SNE618" s="175"/>
      <c r="SNF618" s="175"/>
      <c r="SNG618" s="175"/>
      <c r="SNH618" s="175"/>
      <c r="SNI618" s="175"/>
      <c r="SNJ618" s="175"/>
      <c r="SNK618" s="175"/>
      <c r="SNL618" s="175"/>
      <c r="SNM618" s="175"/>
      <c r="SNN618" s="175"/>
      <c r="SNO618" s="175"/>
      <c r="SNP618" s="175"/>
      <c r="SNQ618" s="175"/>
      <c r="SNR618" s="175"/>
      <c r="SNS618" s="175"/>
      <c r="SNT618" s="175"/>
      <c r="SNU618" s="175"/>
      <c r="SNV618" s="175"/>
      <c r="SNW618" s="175"/>
      <c r="SNX618" s="175"/>
      <c r="SNY618" s="175"/>
      <c r="SNZ618" s="175"/>
      <c r="SOA618" s="175"/>
      <c r="SOB618" s="175"/>
      <c r="SOC618" s="175"/>
      <c r="SOD618" s="175"/>
      <c r="SOE618" s="175"/>
      <c r="SOF618" s="175"/>
      <c r="SOG618" s="175"/>
      <c r="SOH618" s="175"/>
      <c r="SOI618" s="175"/>
      <c r="SOJ618" s="175"/>
      <c r="SOK618" s="175"/>
      <c r="SOL618" s="175"/>
      <c r="SOM618" s="175"/>
      <c r="SON618" s="175"/>
      <c r="SOO618" s="175"/>
      <c r="SOP618" s="175"/>
      <c r="SOQ618" s="175"/>
      <c r="SOR618" s="175"/>
      <c r="SOS618" s="175"/>
      <c r="SOT618" s="175"/>
      <c r="SOU618" s="175"/>
      <c r="SOV618" s="175"/>
      <c r="SOW618" s="175"/>
      <c r="SOX618" s="175"/>
      <c r="SOY618" s="175"/>
      <c r="SOZ618" s="175"/>
      <c r="SPA618" s="175"/>
      <c r="SPB618" s="175"/>
      <c r="SPC618" s="175"/>
      <c r="SPD618" s="175"/>
      <c r="SPE618" s="175"/>
      <c r="SPF618" s="175"/>
      <c r="SPG618" s="175"/>
      <c r="SPH618" s="175"/>
      <c r="SPI618" s="175"/>
      <c r="SPJ618" s="175"/>
      <c r="SPK618" s="175"/>
      <c r="SPL618" s="175"/>
      <c r="SPM618" s="175"/>
      <c r="SPN618" s="175"/>
      <c r="SPO618" s="175"/>
      <c r="SPP618" s="175"/>
      <c r="SPQ618" s="175"/>
      <c r="SPR618" s="175"/>
      <c r="SPS618" s="175"/>
      <c r="SPT618" s="175"/>
      <c r="SPU618" s="175"/>
      <c r="SPV618" s="175"/>
      <c r="SPW618" s="175"/>
      <c r="SPX618" s="175"/>
      <c r="SPY618" s="175"/>
      <c r="SPZ618" s="175"/>
      <c r="SQA618" s="175"/>
      <c r="SQB618" s="175"/>
      <c r="SQC618" s="175"/>
      <c r="SQD618" s="175"/>
      <c r="SQE618" s="175"/>
      <c r="SQF618" s="175"/>
      <c r="SQG618" s="175"/>
      <c r="SQH618" s="175"/>
      <c r="SQI618" s="175"/>
      <c r="SQJ618" s="175"/>
      <c r="SQK618" s="175"/>
      <c r="SQL618" s="175"/>
      <c r="SQM618" s="175"/>
      <c r="SQN618" s="175"/>
      <c r="SQO618" s="175"/>
      <c r="SQP618" s="175"/>
      <c r="SQQ618" s="175"/>
      <c r="SQR618" s="175"/>
      <c r="SQS618" s="175"/>
      <c r="SQT618" s="175"/>
      <c r="SQU618" s="175"/>
      <c r="SQV618" s="175"/>
      <c r="SQW618" s="175"/>
      <c r="SQX618" s="175"/>
      <c r="SQY618" s="175"/>
      <c r="SQZ618" s="175"/>
      <c r="SRA618" s="175"/>
      <c r="SRB618" s="175"/>
      <c r="SRC618" s="175"/>
      <c r="SRD618" s="175"/>
      <c r="SRE618" s="175"/>
      <c r="SRF618" s="175"/>
      <c r="SRG618" s="175"/>
      <c r="SRH618" s="175"/>
      <c r="SRI618" s="175"/>
      <c r="SRJ618" s="175"/>
      <c r="SRK618" s="175"/>
      <c r="SRL618" s="175"/>
      <c r="SRM618" s="175"/>
      <c r="SRN618" s="175"/>
      <c r="SRO618" s="175"/>
      <c r="SRP618" s="175"/>
      <c r="SRQ618" s="175"/>
      <c r="SRR618" s="175"/>
      <c r="SRS618" s="175"/>
      <c r="SRT618" s="175"/>
      <c r="SRU618" s="175"/>
      <c r="SRV618" s="175"/>
      <c r="SRW618" s="175"/>
      <c r="SRX618" s="175"/>
      <c r="SRY618" s="175"/>
      <c r="SRZ618" s="175"/>
      <c r="SSA618" s="175"/>
      <c r="SSB618" s="175"/>
      <c r="SSC618" s="175"/>
      <c r="SSD618" s="175"/>
      <c r="SSE618" s="175"/>
      <c r="SSF618" s="175"/>
      <c r="SSG618" s="175"/>
      <c r="SSH618" s="175"/>
      <c r="SSI618" s="175"/>
      <c r="SSJ618" s="175"/>
      <c r="SSK618" s="175"/>
      <c r="SSL618" s="175"/>
      <c r="SSM618" s="175"/>
      <c r="SSN618" s="175"/>
      <c r="SSO618" s="175"/>
      <c r="SSP618" s="175"/>
      <c r="SSQ618" s="175"/>
      <c r="SSR618" s="175"/>
      <c r="SSS618" s="175"/>
      <c r="SST618" s="175"/>
      <c r="SSU618" s="175"/>
      <c r="SSV618" s="175"/>
      <c r="SSW618" s="175"/>
      <c r="SSX618" s="175"/>
      <c r="SSY618" s="175"/>
      <c r="SSZ618" s="175"/>
      <c r="STA618" s="175"/>
      <c r="STB618" s="175"/>
      <c r="STC618" s="175"/>
      <c r="STD618" s="175"/>
      <c r="STE618" s="175"/>
      <c r="STF618" s="175"/>
      <c r="STG618" s="175"/>
      <c r="STH618" s="175"/>
      <c r="STI618" s="175"/>
      <c r="STJ618" s="175"/>
      <c r="STK618" s="175"/>
      <c r="STL618" s="175"/>
      <c r="STM618" s="175"/>
      <c r="STN618" s="175"/>
      <c r="STO618" s="175"/>
      <c r="STP618" s="175"/>
      <c r="STQ618" s="175"/>
      <c r="STR618" s="175"/>
      <c r="STS618" s="175"/>
      <c r="STT618" s="175"/>
      <c r="STU618" s="175"/>
      <c r="STV618" s="175"/>
      <c r="STW618" s="175"/>
      <c r="STX618" s="175"/>
      <c r="STY618" s="175"/>
      <c r="STZ618" s="175"/>
      <c r="SUA618" s="175"/>
      <c r="SUB618" s="175"/>
      <c r="SUC618" s="175"/>
      <c r="SUD618" s="175"/>
      <c r="SUE618" s="175"/>
      <c r="SUF618" s="175"/>
      <c r="SUG618" s="175"/>
      <c r="SUH618" s="175"/>
      <c r="SUI618" s="175"/>
      <c r="SUJ618" s="175"/>
      <c r="SUK618" s="175"/>
      <c r="SUL618" s="175"/>
      <c r="SUM618" s="175"/>
      <c r="SUN618" s="175"/>
      <c r="SUO618" s="175"/>
      <c r="SUP618" s="175"/>
      <c r="SUQ618" s="175"/>
      <c r="SUR618" s="175"/>
      <c r="SUS618" s="175"/>
      <c r="SUT618" s="175"/>
      <c r="SUU618" s="175"/>
      <c r="SUV618" s="175"/>
      <c r="SUW618" s="175"/>
      <c r="SUX618" s="175"/>
      <c r="SUY618" s="175"/>
      <c r="SUZ618" s="175"/>
      <c r="SVA618" s="175"/>
      <c r="SVB618" s="175"/>
      <c r="SVC618" s="175"/>
      <c r="SVD618" s="175"/>
      <c r="SVE618" s="175"/>
      <c r="SVF618" s="175"/>
      <c r="SVG618" s="175"/>
      <c r="SVH618" s="175"/>
      <c r="SVI618" s="175"/>
      <c r="SVJ618" s="175"/>
      <c r="SVK618" s="175"/>
      <c r="SVL618" s="175"/>
      <c r="SVM618" s="175"/>
      <c r="SVN618" s="175"/>
      <c r="SVO618" s="175"/>
      <c r="SVP618" s="175"/>
      <c r="SVQ618" s="175"/>
      <c r="SVR618" s="175"/>
      <c r="SVS618" s="175"/>
      <c r="SVT618" s="175"/>
      <c r="SVU618" s="175"/>
      <c r="SVV618" s="175"/>
      <c r="SVW618" s="175"/>
      <c r="SVX618" s="175"/>
      <c r="SVY618" s="175"/>
      <c r="SVZ618" s="175"/>
      <c r="SWA618" s="175"/>
      <c r="SWB618" s="175"/>
      <c r="SWC618" s="175"/>
      <c r="SWD618" s="175"/>
      <c r="SWE618" s="175"/>
      <c r="SWF618" s="175"/>
      <c r="SWG618" s="175"/>
      <c r="SWH618" s="175"/>
      <c r="SWI618" s="175"/>
      <c r="SWJ618" s="175"/>
      <c r="SWK618" s="175"/>
      <c r="SWL618" s="175"/>
      <c r="SWM618" s="175"/>
      <c r="SWN618" s="175"/>
      <c r="SWO618" s="175"/>
      <c r="SWP618" s="175"/>
      <c r="SWQ618" s="175"/>
      <c r="SWR618" s="175"/>
      <c r="SWS618" s="175"/>
      <c r="SWT618" s="175"/>
      <c r="SWU618" s="175"/>
      <c r="SWV618" s="175"/>
      <c r="SWW618" s="175"/>
      <c r="SWX618" s="175"/>
      <c r="SWY618" s="175"/>
      <c r="SWZ618" s="175"/>
      <c r="SXA618" s="175"/>
      <c r="SXB618" s="175"/>
      <c r="SXC618" s="175"/>
      <c r="SXD618" s="175"/>
      <c r="SXE618" s="175"/>
      <c r="SXF618" s="175"/>
      <c r="SXG618" s="175"/>
      <c r="SXH618" s="175"/>
      <c r="SXI618" s="175"/>
      <c r="SXJ618" s="175"/>
      <c r="SXK618" s="175"/>
      <c r="SXL618" s="175"/>
      <c r="SXM618" s="175"/>
      <c r="SXN618" s="175"/>
      <c r="SXO618" s="175"/>
      <c r="SXP618" s="175"/>
      <c r="SXQ618" s="175"/>
      <c r="SXR618" s="175"/>
      <c r="SXS618" s="175"/>
      <c r="SXT618" s="175"/>
      <c r="SXU618" s="175"/>
      <c r="SXV618" s="175"/>
      <c r="SXW618" s="175"/>
      <c r="SXX618" s="175"/>
      <c r="SXY618" s="175"/>
      <c r="SXZ618" s="175"/>
      <c r="SYA618" s="175"/>
      <c r="SYB618" s="175"/>
      <c r="SYC618" s="175"/>
      <c r="SYD618" s="175"/>
      <c r="SYE618" s="175"/>
      <c r="SYF618" s="175"/>
      <c r="SYG618" s="175"/>
      <c r="SYH618" s="175"/>
      <c r="SYI618" s="175"/>
      <c r="SYJ618" s="175"/>
      <c r="SYK618" s="175"/>
      <c r="SYL618" s="175"/>
      <c r="SYM618" s="175"/>
      <c r="SYN618" s="175"/>
      <c r="SYO618" s="175"/>
      <c r="SYP618" s="175"/>
      <c r="SYQ618" s="175"/>
      <c r="SYR618" s="175"/>
      <c r="SYS618" s="175"/>
      <c r="SYT618" s="175"/>
      <c r="SYU618" s="175"/>
      <c r="SYV618" s="175"/>
      <c r="SYW618" s="175"/>
      <c r="SYX618" s="175"/>
      <c r="SYY618" s="175"/>
      <c r="SYZ618" s="175"/>
      <c r="SZA618" s="175"/>
      <c r="SZB618" s="175"/>
      <c r="SZC618" s="175"/>
      <c r="SZD618" s="175"/>
      <c r="SZE618" s="175"/>
      <c r="SZF618" s="175"/>
      <c r="SZG618" s="175"/>
      <c r="SZH618" s="175"/>
      <c r="SZI618" s="175"/>
      <c r="SZJ618" s="175"/>
      <c r="SZK618" s="175"/>
      <c r="SZL618" s="175"/>
      <c r="SZM618" s="175"/>
      <c r="SZN618" s="175"/>
      <c r="SZO618" s="175"/>
      <c r="SZP618" s="175"/>
      <c r="SZQ618" s="175"/>
      <c r="SZR618" s="175"/>
      <c r="SZS618" s="175"/>
      <c r="SZT618" s="175"/>
      <c r="SZU618" s="175"/>
      <c r="SZV618" s="175"/>
      <c r="SZW618" s="175"/>
      <c r="SZX618" s="175"/>
      <c r="SZY618" s="175"/>
      <c r="SZZ618" s="175"/>
      <c r="TAA618" s="175"/>
      <c r="TAB618" s="175"/>
      <c r="TAC618" s="175"/>
      <c r="TAD618" s="175"/>
      <c r="TAE618" s="175"/>
      <c r="TAF618" s="175"/>
      <c r="TAG618" s="175"/>
      <c r="TAH618" s="175"/>
      <c r="TAI618" s="175"/>
      <c r="TAJ618" s="175"/>
      <c r="TAK618" s="175"/>
      <c r="TAL618" s="175"/>
      <c r="TAM618" s="175"/>
      <c r="TAN618" s="175"/>
      <c r="TAO618" s="175"/>
      <c r="TAP618" s="175"/>
      <c r="TAQ618" s="175"/>
      <c r="TAR618" s="175"/>
      <c r="TAS618" s="175"/>
      <c r="TAT618" s="175"/>
      <c r="TAU618" s="175"/>
      <c r="TAV618" s="175"/>
      <c r="TAW618" s="175"/>
      <c r="TAX618" s="175"/>
      <c r="TAY618" s="175"/>
      <c r="TAZ618" s="175"/>
      <c r="TBA618" s="175"/>
      <c r="TBB618" s="175"/>
      <c r="TBC618" s="175"/>
      <c r="TBD618" s="175"/>
      <c r="TBE618" s="175"/>
      <c r="TBF618" s="175"/>
      <c r="TBG618" s="175"/>
      <c r="TBH618" s="175"/>
      <c r="TBI618" s="175"/>
      <c r="TBJ618" s="175"/>
      <c r="TBK618" s="175"/>
      <c r="TBL618" s="175"/>
      <c r="TBM618" s="175"/>
      <c r="TBN618" s="175"/>
      <c r="TBO618" s="175"/>
      <c r="TBP618" s="175"/>
      <c r="TBQ618" s="175"/>
      <c r="TBR618" s="175"/>
      <c r="TBS618" s="175"/>
      <c r="TBT618" s="175"/>
      <c r="TBU618" s="175"/>
      <c r="TBV618" s="175"/>
      <c r="TBW618" s="175"/>
      <c r="TBX618" s="175"/>
      <c r="TBY618" s="175"/>
      <c r="TBZ618" s="175"/>
      <c r="TCA618" s="175"/>
      <c r="TCB618" s="175"/>
      <c r="TCC618" s="175"/>
      <c r="TCD618" s="175"/>
      <c r="TCE618" s="175"/>
      <c r="TCF618" s="175"/>
      <c r="TCG618" s="175"/>
      <c r="TCH618" s="175"/>
      <c r="TCI618" s="175"/>
      <c r="TCJ618" s="175"/>
      <c r="TCK618" s="175"/>
      <c r="TCL618" s="175"/>
      <c r="TCM618" s="175"/>
      <c r="TCN618" s="175"/>
      <c r="TCO618" s="175"/>
      <c r="TCP618" s="175"/>
      <c r="TCQ618" s="175"/>
      <c r="TCR618" s="175"/>
      <c r="TCS618" s="175"/>
      <c r="TCT618" s="175"/>
      <c r="TCU618" s="175"/>
      <c r="TCV618" s="175"/>
      <c r="TCW618" s="175"/>
      <c r="TCX618" s="175"/>
      <c r="TCY618" s="175"/>
      <c r="TCZ618" s="175"/>
      <c r="TDA618" s="175"/>
      <c r="TDB618" s="175"/>
      <c r="TDC618" s="175"/>
      <c r="TDD618" s="175"/>
      <c r="TDE618" s="175"/>
      <c r="TDF618" s="175"/>
      <c r="TDG618" s="175"/>
      <c r="TDH618" s="175"/>
      <c r="TDI618" s="175"/>
      <c r="TDJ618" s="175"/>
      <c r="TDK618" s="175"/>
      <c r="TDL618" s="175"/>
      <c r="TDM618" s="175"/>
      <c r="TDN618" s="175"/>
      <c r="TDO618" s="175"/>
      <c r="TDP618" s="175"/>
      <c r="TDQ618" s="175"/>
      <c r="TDR618" s="175"/>
      <c r="TDS618" s="175"/>
      <c r="TDT618" s="175"/>
      <c r="TDU618" s="175"/>
      <c r="TDV618" s="175"/>
      <c r="TDW618" s="175"/>
      <c r="TDX618" s="175"/>
      <c r="TDY618" s="175"/>
      <c r="TDZ618" s="175"/>
      <c r="TEA618" s="175"/>
      <c r="TEB618" s="175"/>
      <c r="TEC618" s="175"/>
      <c r="TED618" s="175"/>
      <c r="TEE618" s="175"/>
      <c r="TEF618" s="175"/>
      <c r="TEG618" s="175"/>
      <c r="TEH618" s="175"/>
      <c r="TEI618" s="175"/>
      <c r="TEJ618" s="175"/>
      <c r="TEK618" s="175"/>
      <c r="TEL618" s="175"/>
      <c r="TEM618" s="175"/>
      <c r="TEN618" s="175"/>
      <c r="TEO618" s="175"/>
      <c r="TEP618" s="175"/>
      <c r="TEQ618" s="175"/>
      <c r="TER618" s="175"/>
      <c r="TES618" s="175"/>
      <c r="TET618" s="175"/>
      <c r="TEU618" s="175"/>
      <c r="TEV618" s="175"/>
      <c r="TEW618" s="175"/>
      <c r="TEX618" s="175"/>
      <c r="TEY618" s="175"/>
      <c r="TEZ618" s="175"/>
      <c r="TFA618" s="175"/>
      <c r="TFB618" s="175"/>
      <c r="TFC618" s="175"/>
      <c r="TFD618" s="175"/>
      <c r="TFE618" s="175"/>
      <c r="TFF618" s="175"/>
      <c r="TFG618" s="175"/>
      <c r="TFH618" s="175"/>
      <c r="TFI618" s="175"/>
      <c r="TFJ618" s="175"/>
      <c r="TFK618" s="175"/>
      <c r="TFL618" s="175"/>
      <c r="TFM618" s="175"/>
      <c r="TFN618" s="175"/>
      <c r="TFO618" s="175"/>
      <c r="TFP618" s="175"/>
      <c r="TFQ618" s="175"/>
      <c r="TFR618" s="175"/>
      <c r="TFS618" s="175"/>
      <c r="TFT618" s="175"/>
      <c r="TFU618" s="175"/>
      <c r="TFV618" s="175"/>
      <c r="TFW618" s="175"/>
      <c r="TFX618" s="175"/>
      <c r="TFY618" s="175"/>
      <c r="TFZ618" s="175"/>
      <c r="TGA618" s="175"/>
      <c r="TGB618" s="175"/>
      <c r="TGC618" s="175"/>
      <c r="TGD618" s="175"/>
      <c r="TGE618" s="175"/>
      <c r="TGF618" s="175"/>
      <c r="TGG618" s="175"/>
      <c r="TGH618" s="175"/>
      <c r="TGI618" s="175"/>
      <c r="TGJ618" s="175"/>
      <c r="TGK618" s="175"/>
      <c r="TGL618" s="175"/>
      <c r="TGM618" s="175"/>
      <c r="TGN618" s="175"/>
      <c r="TGO618" s="175"/>
      <c r="TGP618" s="175"/>
      <c r="TGQ618" s="175"/>
      <c r="TGR618" s="175"/>
      <c r="TGS618" s="175"/>
      <c r="TGT618" s="175"/>
      <c r="TGU618" s="175"/>
      <c r="TGV618" s="175"/>
      <c r="TGW618" s="175"/>
      <c r="TGX618" s="175"/>
      <c r="TGY618" s="175"/>
      <c r="TGZ618" s="175"/>
      <c r="THA618" s="175"/>
      <c r="THB618" s="175"/>
      <c r="THC618" s="175"/>
      <c r="THD618" s="175"/>
      <c r="THE618" s="175"/>
      <c r="THF618" s="175"/>
      <c r="THG618" s="175"/>
      <c r="THH618" s="175"/>
      <c r="THI618" s="175"/>
      <c r="THJ618" s="175"/>
      <c r="THK618" s="175"/>
      <c r="THL618" s="175"/>
      <c r="THM618" s="175"/>
      <c r="THN618" s="175"/>
      <c r="THO618" s="175"/>
      <c r="THP618" s="175"/>
      <c r="THQ618" s="175"/>
      <c r="THR618" s="175"/>
      <c r="THS618" s="175"/>
      <c r="THT618" s="175"/>
      <c r="THU618" s="175"/>
      <c r="THV618" s="175"/>
      <c r="THW618" s="175"/>
      <c r="THX618" s="175"/>
      <c r="THY618" s="175"/>
      <c r="THZ618" s="175"/>
      <c r="TIA618" s="175"/>
      <c r="TIB618" s="175"/>
      <c r="TIC618" s="175"/>
      <c r="TID618" s="175"/>
      <c r="TIE618" s="175"/>
      <c r="TIF618" s="175"/>
      <c r="TIG618" s="175"/>
      <c r="TIH618" s="175"/>
      <c r="TII618" s="175"/>
      <c r="TIJ618" s="175"/>
      <c r="TIK618" s="175"/>
      <c r="TIL618" s="175"/>
      <c r="TIM618" s="175"/>
      <c r="TIN618" s="175"/>
      <c r="TIO618" s="175"/>
      <c r="TIP618" s="175"/>
      <c r="TIQ618" s="175"/>
      <c r="TIR618" s="175"/>
      <c r="TIS618" s="175"/>
      <c r="TIT618" s="175"/>
      <c r="TIU618" s="175"/>
      <c r="TIV618" s="175"/>
      <c r="TIW618" s="175"/>
      <c r="TIX618" s="175"/>
      <c r="TIY618" s="175"/>
      <c r="TIZ618" s="175"/>
      <c r="TJA618" s="175"/>
      <c r="TJB618" s="175"/>
      <c r="TJC618" s="175"/>
      <c r="TJD618" s="175"/>
      <c r="TJE618" s="175"/>
      <c r="TJF618" s="175"/>
      <c r="TJG618" s="175"/>
      <c r="TJH618" s="175"/>
      <c r="TJI618" s="175"/>
      <c r="TJJ618" s="175"/>
      <c r="TJK618" s="175"/>
      <c r="TJL618" s="175"/>
      <c r="TJM618" s="175"/>
      <c r="TJN618" s="175"/>
      <c r="TJO618" s="175"/>
      <c r="TJP618" s="175"/>
      <c r="TJQ618" s="175"/>
      <c r="TJR618" s="175"/>
      <c r="TJS618" s="175"/>
      <c r="TJT618" s="175"/>
      <c r="TJU618" s="175"/>
      <c r="TJV618" s="175"/>
      <c r="TJW618" s="175"/>
      <c r="TJX618" s="175"/>
      <c r="TJY618" s="175"/>
      <c r="TJZ618" s="175"/>
      <c r="TKA618" s="175"/>
      <c r="TKB618" s="175"/>
      <c r="TKC618" s="175"/>
      <c r="TKD618" s="175"/>
      <c r="TKE618" s="175"/>
      <c r="TKF618" s="175"/>
      <c r="TKG618" s="175"/>
      <c r="TKH618" s="175"/>
      <c r="TKI618" s="175"/>
      <c r="TKJ618" s="175"/>
      <c r="TKK618" s="175"/>
      <c r="TKL618" s="175"/>
      <c r="TKM618" s="175"/>
      <c r="TKN618" s="175"/>
      <c r="TKO618" s="175"/>
      <c r="TKP618" s="175"/>
      <c r="TKQ618" s="175"/>
      <c r="TKR618" s="175"/>
      <c r="TKS618" s="175"/>
      <c r="TKT618" s="175"/>
      <c r="TKU618" s="175"/>
      <c r="TKV618" s="175"/>
      <c r="TKW618" s="175"/>
      <c r="TKX618" s="175"/>
      <c r="TKY618" s="175"/>
      <c r="TKZ618" s="175"/>
      <c r="TLA618" s="175"/>
      <c r="TLB618" s="175"/>
      <c r="TLC618" s="175"/>
      <c r="TLD618" s="175"/>
      <c r="TLE618" s="175"/>
      <c r="TLF618" s="175"/>
      <c r="TLG618" s="175"/>
      <c r="TLH618" s="175"/>
      <c r="TLI618" s="175"/>
      <c r="TLJ618" s="175"/>
      <c r="TLK618" s="175"/>
      <c r="TLL618" s="175"/>
      <c r="TLM618" s="175"/>
      <c r="TLN618" s="175"/>
      <c r="TLO618" s="175"/>
      <c r="TLP618" s="175"/>
      <c r="TLQ618" s="175"/>
      <c r="TLR618" s="175"/>
      <c r="TLS618" s="175"/>
      <c r="TLT618" s="175"/>
      <c r="TLU618" s="175"/>
      <c r="TLV618" s="175"/>
      <c r="TLW618" s="175"/>
      <c r="TLX618" s="175"/>
      <c r="TLY618" s="175"/>
      <c r="TLZ618" s="175"/>
      <c r="TMA618" s="175"/>
      <c r="TMB618" s="175"/>
      <c r="TMC618" s="175"/>
      <c r="TMD618" s="175"/>
      <c r="TME618" s="175"/>
      <c r="TMF618" s="175"/>
      <c r="TMG618" s="175"/>
      <c r="TMH618" s="175"/>
      <c r="TMI618" s="175"/>
      <c r="TMJ618" s="175"/>
      <c r="TMK618" s="175"/>
      <c r="TML618" s="175"/>
      <c r="TMM618" s="175"/>
      <c r="TMN618" s="175"/>
      <c r="TMO618" s="175"/>
      <c r="TMP618" s="175"/>
      <c r="TMQ618" s="175"/>
      <c r="TMR618" s="175"/>
      <c r="TMS618" s="175"/>
      <c r="TMT618" s="175"/>
      <c r="TMU618" s="175"/>
      <c r="TMV618" s="175"/>
      <c r="TMW618" s="175"/>
      <c r="TMX618" s="175"/>
      <c r="TMY618" s="175"/>
      <c r="TMZ618" s="175"/>
      <c r="TNA618" s="175"/>
      <c r="TNB618" s="175"/>
      <c r="TNC618" s="175"/>
      <c r="TND618" s="175"/>
      <c r="TNE618" s="175"/>
      <c r="TNF618" s="175"/>
      <c r="TNG618" s="175"/>
      <c r="TNH618" s="175"/>
      <c r="TNI618" s="175"/>
      <c r="TNJ618" s="175"/>
      <c r="TNK618" s="175"/>
      <c r="TNL618" s="175"/>
      <c r="TNM618" s="175"/>
      <c r="TNN618" s="175"/>
      <c r="TNO618" s="175"/>
      <c r="TNP618" s="175"/>
      <c r="TNQ618" s="175"/>
      <c r="TNR618" s="175"/>
      <c r="TNS618" s="175"/>
      <c r="TNT618" s="175"/>
      <c r="TNU618" s="175"/>
      <c r="TNV618" s="175"/>
      <c r="TNW618" s="175"/>
      <c r="TNX618" s="175"/>
      <c r="TNY618" s="175"/>
      <c r="TNZ618" s="175"/>
      <c r="TOA618" s="175"/>
      <c r="TOB618" s="175"/>
      <c r="TOC618" s="175"/>
      <c r="TOD618" s="175"/>
      <c r="TOE618" s="175"/>
      <c r="TOF618" s="175"/>
      <c r="TOG618" s="175"/>
      <c r="TOH618" s="175"/>
      <c r="TOI618" s="175"/>
      <c r="TOJ618" s="175"/>
      <c r="TOK618" s="175"/>
      <c r="TOL618" s="175"/>
      <c r="TOM618" s="175"/>
      <c r="TON618" s="175"/>
      <c r="TOO618" s="175"/>
      <c r="TOP618" s="175"/>
      <c r="TOQ618" s="175"/>
      <c r="TOR618" s="175"/>
      <c r="TOS618" s="175"/>
      <c r="TOT618" s="175"/>
      <c r="TOU618" s="175"/>
      <c r="TOV618" s="175"/>
      <c r="TOW618" s="175"/>
      <c r="TOX618" s="175"/>
      <c r="TOY618" s="175"/>
      <c r="TOZ618" s="175"/>
      <c r="TPA618" s="175"/>
      <c r="TPB618" s="175"/>
      <c r="TPC618" s="175"/>
      <c r="TPD618" s="175"/>
      <c r="TPE618" s="175"/>
      <c r="TPF618" s="175"/>
      <c r="TPG618" s="175"/>
      <c r="TPH618" s="175"/>
      <c r="TPI618" s="175"/>
      <c r="TPJ618" s="175"/>
      <c r="TPK618" s="175"/>
      <c r="TPL618" s="175"/>
      <c r="TPM618" s="175"/>
      <c r="TPN618" s="175"/>
      <c r="TPO618" s="175"/>
      <c r="TPP618" s="175"/>
      <c r="TPQ618" s="175"/>
      <c r="TPR618" s="175"/>
      <c r="TPS618" s="175"/>
      <c r="TPT618" s="175"/>
      <c r="TPU618" s="175"/>
      <c r="TPV618" s="175"/>
      <c r="TPW618" s="175"/>
      <c r="TPX618" s="175"/>
      <c r="TPY618" s="175"/>
      <c r="TPZ618" s="175"/>
      <c r="TQA618" s="175"/>
      <c r="TQB618" s="175"/>
      <c r="TQC618" s="175"/>
      <c r="TQD618" s="175"/>
      <c r="TQE618" s="175"/>
      <c r="TQF618" s="175"/>
      <c r="TQG618" s="175"/>
      <c r="TQH618" s="175"/>
      <c r="TQI618" s="175"/>
      <c r="TQJ618" s="175"/>
      <c r="TQK618" s="175"/>
      <c r="TQL618" s="175"/>
      <c r="TQM618" s="175"/>
      <c r="TQN618" s="175"/>
      <c r="TQO618" s="175"/>
      <c r="TQP618" s="175"/>
      <c r="TQQ618" s="175"/>
      <c r="TQR618" s="175"/>
      <c r="TQS618" s="175"/>
      <c r="TQT618" s="175"/>
      <c r="TQU618" s="175"/>
      <c r="TQV618" s="175"/>
      <c r="TQW618" s="175"/>
      <c r="TQX618" s="175"/>
      <c r="TQY618" s="175"/>
      <c r="TQZ618" s="175"/>
      <c r="TRA618" s="175"/>
      <c r="TRB618" s="175"/>
      <c r="TRC618" s="175"/>
      <c r="TRD618" s="175"/>
      <c r="TRE618" s="175"/>
      <c r="TRF618" s="175"/>
      <c r="TRG618" s="175"/>
      <c r="TRH618" s="175"/>
      <c r="TRI618" s="175"/>
      <c r="TRJ618" s="175"/>
      <c r="TRK618" s="175"/>
      <c r="TRL618" s="175"/>
      <c r="TRM618" s="175"/>
      <c r="TRN618" s="175"/>
      <c r="TRO618" s="175"/>
      <c r="TRP618" s="175"/>
      <c r="TRQ618" s="175"/>
      <c r="TRR618" s="175"/>
      <c r="TRS618" s="175"/>
      <c r="TRT618" s="175"/>
      <c r="TRU618" s="175"/>
      <c r="TRV618" s="175"/>
      <c r="TRW618" s="175"/>
      <c r="TRX618" s="175"/>
      <c r="TRY618" s="175"/>
      <c r="TRZ618" s="175"/>
      <c r="TSA618" s="175"/>
      <c r="TSB618" s="175"/>
      <c r="TSC618" s="175"/>
      <c r="TSD618" s="175"/>
      <c r="TSE618" s="175"/>
      <c r="TSF618" s="175"/>
      <c r="TSG618" s="175"/>
      <c r="TSH618" s="175"/>
      <c r="TSI618" s="175"/>
      <c r="TSJ618" s="175"/>
      <c r="TSK618" s="175"/>
      <c r="TSL618" s="175"/>
      <c r="TSM618" s="175"/>
      <c r="TSN618" s="175"/>
      <c r="TSO618" s="175"/>
      <c r="TSP618" s="175"/>
      <c r="TSQ618" s="175"/>
      <c r="TSR618" s="175"/>
      <c r="TSS618" s="175"/>
      <c r="TST618" s="175"/>
      <c r="TSU618" s="175"/>
      <c r="TSV618" s="175"/>
      <c r="TSW618" s="175"/>
      <c r="TSX618" s="175"/>
      <c r="TSY618" s="175"/>
      <c r="TSZ618" s="175"/>
      <c r="TTA618" s="175"/>
      <c r="TTB618" s="175"/>
      <c r="TTC618" s="175"/>
      <c r="TTD618" s="175"/>
      <c r="TTE618" s="175"/>
      <c r="TTF618" s="175"/>
      <c r="TTG618" s="175"/>
      <c r="TTH618" s="175"/>
      <c r="TTI618" s="175"/>
      <c r="TTJ618" s="175"/>
      <c r="TTK618" s="175"/>
      <c r="TTL618" s="175"/>
      <c r="TTM618" s="175"/>
      <c r="TTN618" s="175"/>
      <c r="TTO618" s="175"/>
      <c r="TTP618" s="175"/>
      <c r="TTQ618" s="175"/>
      <c r="TTR618" s="175"/>
      <c r="TTS618" s="175"/>
      <c r="TTT618" s="175"/>
      <c r="TTU618" s="175"/>
      <c r="TTV618" s="175"/>
      <c r="TTW618" s="175"/>
      <c r="TTX618" s="175"/>
      <c r="TTY618" s="175"/>
      <c r="TTZ618" s="175"/>
      <c r="TUA618" s="175"/>
      <c r="TUB618" s="175"/>
      <c r="TUC618" s="175"/>
      <c r="TUD618" s="175"/>
      <c r="TUE618" s="175"/>
      <c r="TUF618" s="175"/>
      <c r="TUG618" s="175"/>
      <c r="TUH618" s="175"/>
      <c r="TUI618" s="175"/>
      <c r="TUJ618" s="175"/>
      <c r="TUK618" s="175"/>
      <c r="TUL618" s="175"/>
      <c r="TUM618" s="175"/>
      <c r="TUN618" s="175"/>
      <c r="TUO618" s="175"/>
      <c r="TUP618" s="175"/>
      <c r="TUQ618" s="175"/>
      <c r="TUR618" s="175"/>
      <c r="TUS618" s="175"/>
      <c r="TUT618" s="175"/>
      <c r="TUU618" s="175"/>
      <c r="TUV618" s="175"/>
      <c r="TUW618" s="175"/>
      <c r="TUX618" s="175"/>
      <c r="TUY618" s="175"/>
      <c r="TUZ618" s="175"/>
      <c r="TVA618" s="175"/>
      <c r="TVB618" s="175"/>
      <c r="TVC618" s="175"/>
      <c r="TVD618" s="175"/>
      <c r="TVE618" s="175"/>
      <c r="TVF618" s="175"/>
      <c r="TVG618" s="175"/>
      <c r="TVH618" s="175"/>
      <c r="TVI618" s="175"/>
      <c r="TVJ618" s="175"/>
      <c r="TVK618" s="175"/>
      <c r="TVL618" s="175"/>
      <c r="TVM618" s="175"/>
      <c r="TVN618" s="175"/>
      <c r="TVO618" s="175"/>
      <c r="TVP618" s="175"/>
      <c r="TVQ618" s="175"/>
      <c r="TVR618" s="175"/>
      <c r="TVS618" s="175"/>
      <c r="TVT618" s="175"/>
      <c r="TVU618" s="175"/>
      <c r="TVV618" s="175"/>
      <c r="TVW618" s="175"/>
      <c r="TVX618" s="175"/>
      <c r="TVY618" s="175"/>
      <c r="TVZ618" s="175"/>
      <c r="TWA618" s="175"/>
      <c r="TWB618" s="175"/>
      <c r="TWC618" s="175"/>
      <c r="TWD618" s="175"/>
      <c r="TWE618" s="175"/>
      <c r="TWF618" s="175"/>
      <c r="TWG618" s="175"/>
      <c r="TWH618" s="175"/>
      <c r="TWI618" s="175"/>
      <c r="TWJ618" s="175"/>
      <c r="TWK618" s="175"/>
      <c r="TWL618" s="175"/>
      <c r="TWM618" s="175"/>
      <c r="TWN618" s="175"/>
      <c r="TWO618" s="175"/>
      <c r="TWP618" s="175"/>
      <c r="TWQ618" s="175"/>
      <c r="TWR618" s="175"/>
      <c r="TWS618" s="175"/>
      <c r="TWT618" s="175"/>
      <c r="TWU618" s="175"/>
      <c r="TWV618" s="175"/>
      <c r="TWW618" s="175"/>
      <c r="TWX618" s="175"/>
      <c r="TWY618" s="175"/>
      <c r="TWZ618" s="175"/>
      <c r="TXA618" s="175"/>
      <c r="TXB618" s="175"/>
      <c r="TXC618" s="175"/>
      <c r="TXD618" s="175"/>
      <c r="TXE618" s="175"/>
      <c r="TXF618" s="175"/>
      <c r="TXG618" s="175"/>
      <c r="TXH618" s="175"/>
      <c r="TXI618" s="175"/>
      <c r="TXJ618" s="175"/>
      <c r="TXK618" s="175"/>
      <c r="TXL618" s="175"/>
      <c r="TXM618" s="175"/>
      <c r="TXN618" s="175"/>
      <c r="TXO618" s="175"/>
      <c r="TXP618" s="175"/>
      <c r="TXQ618" s="175"/>
      <c r="TXR618" s="175"/>
      <c r="TXS618" s="175"/>
      <c r="TXT618" s="175"/>
      <c r="TXU618" s="175"/>
      <c r="TXV618" s="175"/>
      <c r="TXW618" s="175"/>
      <c r="TXX618" s="175"/>
      <c r="TXY618" s="175"/>
      <c r="TXZ618" s="175"/>
      <c r="TYA618" s="175"/>
      <c r="TYB618" s="175"/>
      <c r="TYC618" s="175"/>
      <c r="TYD618" s="175"/>
      <c r="TYE618" s="175"/>
      <c r="TYF618" s="175"/>
      <c r="TYG618" s="175"/>
      <c r="TYH618" s="175"/>
      <c r="TYI618" s="175"/>
      <c r="TYJ618" s="175"/>
      <c r="TYK618" s="175"/>
      <c r="TYL618" s="175"/>
      <c r="TYM618" s="175"/>
      <c r="TYN618" s="175"/>
      <c r="TYO618" s="175"/>
      <c r="TYP618" s="175"/>
      <c r="TYQ618" s="175"/>
      <c r="TYR618" s="175"/>
      <c r="TYS618" s="175"/>
      <c r="TYT618" s="175"/>
      <c r="TYU618" s="175"/>
      <c r="TYV618" s="175"/>
      <c r="TYW618" s="175"/>
      <c r="TYX618" s="175"/>
      <c r="TYY618" s="175"/>
      <c r="TYZ618" s="175"/>
      <c r="TZA618" s="175"/>
      <c r="TZB618" s="175"/>
      <c r="TZC618" s="175"/>
      <c r="TZD618" s="175"/>
      <c r="TZE618" s="175"/>
      <c r="TZF618" s="175"/>
      <c r="TZG618" s="175"/>
      <c r="TZH618" s="175"/>
      <c r="TZI618" s="175"/>
      <c r="TZJ618" s="175"/>
      <c r="TZK618" s="175"/>
      <c r="TZL618" s="175"/>
      <c r="TZM618" s="175"/>
      <c r="TZN618" s="175"/>
      <c r="TZO618" s="175"/>
      <c r="TZP618" s="175"/>
      <c r="TZQ618" s="175"/>
      <c r="TZR618" s="175"/>
      <c r="TZS618" s="175"/>
      <c r="TZT618" s="175"/>
      <c r="TZU618" s="175"/>
      <c r="TZV618" s="175"/>
      <c r="TZW618" s="175"/>
      <c r="TZX618" s="175"/>
      <c r="TZY618" s="175"/>
      <c r="TZZ618" s="175"/>
      <c r="UAA618" s="175"/>
      <c r="UAB618" s="175"/>
      <c r="UAC618" s="175"/>
      <c r="UAD618" s="175"/>
      <c r="UAE618" s="175"/>
      <c r="UAF618" s="175"/>
      <c r="UAG618" s="175"/>
      <c r="UAH618" s="175"/>
      <c r="UAI618" s="175"/>
      <c r="UAJ618" s="175"/>
      <c r="UAK618" s="175"/>
      <c r="UAL618" s="175"/>
      <c r="UAM618" s="175"/>
      <c r="UAN618" s="175"/>
      <c r="UAO618" s="175"/>
      <c r="UAP618" s="175"/>
      <c r="UAQ618" s="175"/>
      <c r="UAR618" s="175"/>
      <c r="UAS618" s="175"/>
      <c r="UAT618" s="175"/>
      <c r="UAU618" s="175"/>
      <c r="UAV618" s="175"/>
      <c r="UAW618" s="175"/>
      <c r="UAX618" s="175"/>
      <c r="UAY618" s="175"/>
      <c r="UAZ618" s="175"/>
      <c r="UBA618" s="175"/>
      <c r="UBB618" s="175"/>
      <c r="UBC618" s="175"/>
      <c r="UBD618" s="175"/>
      <c r="UBE618" s="175"/>
      <c r="UBF618" s="175"/>
      <c r="UBG618" s="175"/>
      <c r="UBH618" s="175"/>
      <c r="UBI618" s="175"/>
      <c r="UBJ618" s="175"/>
      <c r="UBK618" s="175"/>
      <c r="UBL618" s="175"/>
      <c r="UBM618" s="175"/>
      <c r="UBN618" s="175"/>
      <c r="UBO618" s="175"/>
      <c r="UBP618" s="175"/>
      <c r="UBQ618" s="175"/>
      <c r="UBR618" s="175"/>
      <c r="UBS618" s="175"/>
      <c r="UBT618" s="175"/>
      <c r="UBU618" s="175"/>
      <c r="UBV618" s="175"/>
      <c r="UBW618" s="175"/>
      <c r="UBX618" s="175"/>
      <c r="UBY618" s="175"/>
      <c r="UBZ618" s="175"/>
      <c r="UCA618" s="175"/>
      <c r="UCB618" s="175"/>
      <c r="UCC618" s="175"/>
      <c r="UCD618" s="175"/>
      <c r="UCE618" s="175"/>
      <c r="UCF618" s="175"/>
      <c r="UCG618" s="175"/>
      <c r="UCH618" s="175"/>
      <c r="UCI618" s="175"/>
      <c r="UCJ618" s="175"/>
      <c r="UCK618" s="175"/>
      <c r="UCL618" s="175"/>
      <c r="UCM618" s="175"/>
      <c r="UCN618" s="175"/>
      <c r="UCO618" s="175"/>
      <c r="UCP618" s="175"/>
      <c r="UCQ618" s="175"/>
      <c r="UCR618" s="175"/>
      <c r="UCS618" s="175"/>
      <c r="UCT618" s="175"/>
      <c r="UCU618" s="175"/>
      <c r="UCV618" s="175"/>
      <c r="UCW618" s="175"/>
      <c r="UCX618" s="175"/>
      <c r="UCY618" s="175"/>
      <c r="UCZ618" s="175"/>
      <c r="UDA618" s="175"/>
      <c r="UDB618" s="175"/>
      <c r="UDC618" s="175"/>
      <c r="UDD618" s="175"/>
      <c r="UDE618" s="175"/>
      <c r="UDF618" s="175"/>
      <c r="UDG618" s="175"/>
      <c r="UDH618" s="175"/>
      <c r="UDI618" s="175"/>
      <c r="UDJ618" s="175"/>
      <c r="UDK618" s="175"/>
      <c r="UDL618" s="175"/>
      <c r="UDM618" s="175"/>
      <c r="UDN618" s="175"/>
      <c r="UDO618" s="175"/>
      <c r="UDP618" s="175"/>
      <c r="UDQ618" s="175"/>
      <c r="UDR618" s="175"/>
      <c r="UDS618" s="175"/>
      <c r="UDT618" s="175"/>
      <c r="UDU618" s="175"/>
      <c r="UDV618" s="175"/>
      <c r="UDW618" s="175"/>
      <c r="UDX618" s="175"/>
      <c r="UDY618" s="175"/>
      <c r="UDZ618" s="175"/>
      <c r="UEA618" s="175"/>
      <c r="UEB618" s="175"/>
      <c r="UEC618" s="175"/>
      <c r="UED618" s="175"/>
      <c r="UEE618" s="175"/>
      <c r="UEF618" s="175"/>
      <c r="UEG618" s="175"/>
      <c r="UEH618" s="175"/>
      <c r="UEI618" s="175"/>
      <c r="UEJ618" s="175"/>
      <c r="UEK618" s="175"/>
      <c r="UEL618" s="175"/>
      <c r="UEM618" s="175"/>
      <c r="UEN618" s="175"/>
      <c r="UEO618" s="175"/>
      <c r="UEP618" s="175"/>
      <c r="UEQ618" s="175"/>
      <c r="UER618" s="175"/>
      <c r="UES618" s="175"/>
      <c r="UET618" s="175"/>
      <c r="UEU618" s="175"/>
      <c r="UEV618" s="175"/>
      <c r="UEW618" s="175"/>
      <c r="UEX618" s="175"/>
      <c r="UEY618" s="175"/>
      <c r="UEZ618" s="175"/>
      <c r="UFA618" s="175"/>
      <c r="UFB618" s="175"/>
      <c r="UFC618" s="175"/>
      <c r="UFD618" s="175"/>
      <c r="UFE618" s="175"/>
      <c r="UFF618" s="175"/>
      <c r="UFG618" s="175"/>
      <c r="UFH618" s="175"/>
      <c r="UFI618" s="175"/>
      <c r="UFJ618" s="175"/>
      <c r="UFK618" s="175"/>
      <c r="UFL618" s="175"/>
      <c r="UFM618" s="175"/>
      <c r="UFN618" s="175"/>
      <c r="UFO618" s="175"/>
      <c r="UFP618" s="175"/>
      <c r="UFQ618" s="175"/>
      <c r="UFR618" s="175"/>
      <c r="UFS618" s="175"/>
      <c r="UFT618" s="175"/>
      <c r="UFU618" s="175"/>
      <c r="UFV618" s="175"/>
      <c r="UFW618" s="175"/>
      <c r="UFX618" s="175"/>
      <c r="UFY618" s="175"/>
      <c r="UFZ618" s="175"/>
      <c r="UGA618" s="175"/>
      <c r="UGB618" s="175"/>
      <c r="UGC618" s="175"/>
      <c r="UGD618" s="175"/>
      <c r="UGE618" s="175"/>
      <c r="UGF618" s="175"/>
      <c r="UGG618" s="175"/>
      <c r="UGH618" s="175"/>
      <c r="UGI618" s="175"/>
      <c r="UGJ618" s="175"/>
      <c r="UGK618" s="175"/>
      <c r="UGL618" s="175"/>
      <c r="UGM618" s="175"/>
      <c r="UGN618" s="175"/>
      <c r="UGO618" s="175"/>
      <c r="UGP618" s="175"/>
      <c r="UGQ618" s="175"/>
      <c r="UGR618" s="175"/>
      <c r="UGS618" s="175"/>
      <c r="UGT618" s="175"/>
      <c r="UGU618" s="175"/>
      <c r="UGV618" s="175"/>
      <c r="UGW618" s="175"/>
      <c r="UGX618" s="175"/>
      <c r="UGY618" s="175"/>
      <c r="UGZ618" s="175"/>
      <c r="UHA618" s="175"/>
      <c r="UHB618" s="175"/>
      <c r="UHC618" s="175"/>
      <c r="UHD618" s="175"/>
      <c r="UHE618" s="175"/>
      <c r="UHF618" s="175"/>
      <c r="UHG618" s="175"/>
      <c r="UHH618" s="175"/>
      <c r="UHI618" s="175"/>
      <c r="UHJ618" s="175"/>
      <c r="UHK618" s="175"/>
      <c r="UHL618" s="175"/>
      <c r="UHM618" s="175"/>
      <c r="UHN618" s="175"/>
      <c r="UHO618" s="175"/>
      <c r="UHP618" s="175"/>
      <c r="UHQ618" s="175"/>
      <c r="UHR618" s="175"/>
      <c r="UHS618" s="175"/>
      <c r="UHT618" s="175"/>
      <c r="UHU618" s="175"/>
      <c r="UHV618" s="175"/>
      <c r="UHW618" s="175"/>
      <c r="UHX618" s="175"/>
      <c r="UHY618" s="175"/>
      <c r="UHZ618" s="175"/>
      <c r="UIA618" s="175"/>
      <c r="UIB618" s="175"/>
      <c r="UIC618" s="175"/>
      <c r="UID618" s="175"/>
      <c r="UIE618" s="175"/>
      <c r="UIF618" s="175"/>
      <c r="UIG618" s="175"/>
      <c r="UIH618" s="175"/>
      <c r="UII618" s="175"/>
      <c r="UIJ618" s="175"/>
      <c r="UIK618" s="175"/>
      <c r="UIL618" s="175"/>
      <c r="UIM618" s="175"/>
      <c r="UIN618" s="175"/>
      <c r="UIO618" s="175"/>
      <c r="UIP618" s="175"/>
      <c r="UIQ618" s="175"/>
      <c r="UIR618" s="175"/>
      <c r="UIS618" s="175"/>
      <c r="UIT618" s="175"/>
      <c r="UIU618" s="175"/>
      <c r="UIV618" s="175"/>
      <c r="UIW618" s="175"/>
      <c r="UIX618" s="175"/>
      <c r="UIY618" s="175"/>
      <c r="UIZ618" s="175"/>
      <c r="UJA618" s="175"/>
      <c r="UJB618" s="175"/>
      <c r="UJC618" s="175"/>
      <c r="UJD618" s="175"/>
      <c r="UJE618" s="175"/>
      <c r="UJF618" s="175"/>
      <c r="UJG618" s="175"/>
      <c r="UJH618" s="175"/>
      <c r="UJI618" s="175"/>
      <c r="UJJ618" s="175"/>
      <c r="UJK618" s="175"/>
      <c r="UJL618" s="175"/>
      <c r="UJM618" s="175"/>
      <c r="UJN618" s="175"/>
      <c r="UJO618" s="175"/>
      <c r="UJP618" s="175"/>
      <c r="UJQ618" s="175"/>
      <c r="UJR618" s="175"/>
      <c r="UJS618" s="175"/>
      <c r="UJT618" s="175"/>
      <c r="UJU618" s="175"/>
      <c r="UJV618" s="175"/>
      <c r="UJW618" s="175"/>
      <c r="UJX618" s="175"/>
      <c r="UJY618" s="175"/>
      <c r="UJZ618" s="175"/>
      <c r="UKA618" s="175"/>
      <c r="UKB618" s="175"/>
      <c r="UKC618" s="175"/>
      <c r="UKD618" s="175"/>
      <c r="UKE618" s="175"/>
      <c r="UKF618" s="175"/>
      <c r="UKG618" s="175"/>
      <c r="UKH618" s="175"/>
      <c r="UKI618" s="175"/>
      <c r="UKJ618" s="175"/>
      <c r="UKK618" s="175"/>
      <c r="UKL618" s="175"/>
      <c r="UKM618" s="175"/>
      <c r="UKN618" s="175"/>
      <c r="UKO618" s="175"/>
      <c r="UKP618" s="175"/>
      <c r="UKQ618" s="175"/>
      <c r="UKR618" s="175"/>
      <c r="UKS618" s="175"/>
      <c r="UKT618" s="175"/>
      <c r="UKU618" s="175"/>
      <c r="UKV618" s="175"/>
      <c r="UKW618" s="175"/>
      <c r="UKX618" s="175"/>
      <c r="UKY618" s="175"/>
      <c r="UKZ618" s="175"/>
      <c r="ULA618" s="175"/>
      <c r="ULB618" s="175"/>
      <c r="ULC618" s="175"/>
      <c r="ULD618" s="175"/>
      <c r="ULE618" s="175"/>
      <c r="ULF618" s="175"/>
      <c r="ULG618" s="175"/>
      <c r="ULH618" s="175"/>
      <c r="ULI618" s="175"/>
      <c r="ULJ618" s="175"/>
      <c r="ULK618" s="175"/>
      <c r="ULL618" s="175"/>
      <c r="ULM618" s="175"/>
      <c r="ULN618" s="175"/>
      <c r="ULO618" s="175"/>
      <c r="ULP618" s="175"/>
      <c r="ULQ618" s="175"/>
      <c r="ULR618" s="175"/>
      <c r="ULS618" s="175"/>
      <c r="ULT618" s="175"/>
      <c r="ULU618" s="175"/>
      <c r="ULV618" s="175"/>
      <c r="ULW618" s="175"/>
      <c r="ULX618" s="175"/>
      <c r="ULY618" s="175"/>
      <c r="ULZ618" s="175"/>
      <c r="UMA618" s="175"/>
      <c r="UMB618" s="175"/>
      <c r="UMC618" s="175"/>
      <c r="UMD618" s="175"/>
      <c r="UME618" s="175"/>
      <c r="UMF618" s="175"/>
      <c r="UMG618" s="175"/>
      <c r="UMH618" s="175"/>
      <c r="UMI618" s="175"/>
      <c r="UMJ618" s="175"/>
      <c r="UMK618" s="175"/>
      <c r="UML618" s="175"/>
      <c r="UMM618" s="175"/>
      <c r="UMN618" s="175"/>
      <c r="UMO618" s="175"/>
      <c r="UMP618" s="175"/>
      <c r="UMQ618" s="175"/>
      <c r="UMR618" s="175"/>
      <c r="UMS618" s="175"/>
      <c r="UMT618" s="175"/>
      <c r="UMU618" s="175"/>
      <c r="UMV618" s="175"/>
      <c r="UMW618" s="175"/>
      <c r="UMX618" s="175"/>
      <c r="UMY618" s="175"/>
      <c r="UMZ618" s="175"/>
      <c r="UNA618" s="175"/>
      <c r="UNB618" s="175"/>
      <c r="UNC618" s="175"/>
      <c r="UND618" s="175"/>
      <c r="UNE618" s="175"/>
      <c r="UNF618" s="175"/>
      <c r="UNG618" s="175"/>
      <c r="UNH618" s="175"/>
      <c r="UNI618" s="175"/>
      <c r="UNJ618" s="175"/>
      <c r="UNK618" s="175"/>
      <c r="UNL618" s="175"/>
      <c r="UNM618" s="175"/>
      <c r="UNN618" s="175"/>
      <c r="UNO618" s="175"/>
      <c r="UNP618" s="175"/>
      <c r="UNQ618" s="175"/>
      <c r="UNR618" s="175"/>
      <c r="UNS618" s="175"/>
      <c r="UNT618" s="175"/>
      <c r="UNU618" s="175"/>
      <c r="UNV618" s="175"/>
      <c r="UNW618" s="175"/>
      <c r="UNX618" s="175"/>
      <c r="UNY618" s="175"/>
      <c r="UNZ618" s="175"/>
      <c r="UOA618" s="175"/>
      <c r="UOB618" s="175"/>
      <c r="UOC618" s="175"/>
      <c r="UOD618" s="175"/>
      <c r="UOE618" s="175"/>
      <c r="UOF618" s="175"/>
      <c r="UOG618" s="175"/>
      <c r="UOH618" s="175"/>
      <c r="UOI618" s="175"/>
      <c r="UOJ618" s="175"/>
      <c r="UOK618" s="175"/>
      <c r="UOL618" s="175"/>
      <c r="UOM618" s="175"/>
      <c r="UON618" s="175"/>
      <c r="UOO618" s="175"/>
      <c r="UOP618" s="175"/>
      <c r="UOQ618" s="175"/>
      <c r="UOR618" s="175"/>
      <c r="UOS618" s="175"/>
      <c r="UOT618" s="175"/>
      <c r="UOU618" s="175"/>
      <c r="UOV618" s="175"/>
      <c r="UOW618" s="175"/>
      <c r="UOX618" s="175"/>
      <c r="UOY618" s="175"/>
      <c r="UOZ618" s="175"/>
      <c r="UPA618" s="175"/>
      <c r="UPB618" s="175"/>
      <c r="UPC618" s="175"/>
      <c r="UPD618" s="175"/>
      <c r="UPE618" s="175"/>
      <c r="UPF618" s="175"/>
      <c r="UPG618" s="175"/>
      <c r="UPH618" s="175"/>
      <c r="UPI618" s="175"/>
      <c r="UPJ618" s="175"/>
      <c r="UPK618" s="175"/>
      <c r="UPL618" s="175"/>
      <c r="UPM618" s="175"/>
      <c r="UPN618" s="175"/>
      <c r="UPO618" s="175"/>
      <c r="UPP618" s="175"/>
      <c r="UPQ618" s="175"/>
      <c r="UPR618" s="175"/>
      <c r="UPS618" s="175"/>
      <c r="UPT618" s="175"/>
      <c r="UPU618" s="175"/>
      <c r="UPV618" s="175"/>
      <c r="UPW618" s="175"/>
      <c r="UPX618" s="175"/>
      <c r="UPY618" s="175"/>
      <c r="UPZ618" s="175"/>
      <c r="UQA618" s="175"/>
      <c r="UQB618" s="175"/>
      <c r="UQC618" s="175"/>
      <c r="UQD618" s="175"/>
      <c r="UQE618" s="175"/>
      <c r="UQF618" s="175"/>
      <c r="UQG618" s="175"/>
      <c r="UQH618" s="175"/>
      <c r="UQI618" s="175"/>
      <c r="UQJ618" s="175"/>
      <c r="UQK618" s="175"/>
      <c r="UQL618" s="175"/>
      <c r="UQM618" s="175"/>
      <c r="UQN618" s="175"/>
      <c r="UQO618" s="175"/>
      <c r="UQP618" s="175"/>
      <c r="UQQ618" s="175"/>
      <c r="UQR618" s="175"/>
      <c r="UQS618" s="175"/>
      <c r="UQT618" s="175"/>
      <c r="UQU618" s="175"/>
      <c r="UQV618" s="175"/>
      <c r="UQW618" s="175"/>
      <c r="UQX618" s="175"/>
      <c r="UQY618" s="175"/>
      <c r="UQZ618" s="175"/>
      <c r="URA618" s="175"/>
      <c r="URB618" s="175"/>
      <c r="URC618" s="175"/>
      <c r="URD618" s="175"/>
      <c r="URE618" s="175"/>
      <c r="URF618" s="175"/>
      <c r="URG618" s="175"/>
      <c r="URH618" s="175"/>
      <c r="URI618" s="175"/>
      <c r="URJ618" s="175"/>
      <c r="URK618" s="175"/>
      <c r="URL618" s="175"/>
      <c r="URM618" s="175"/>
      <c r="URN618" s="175"/>
      <c r="URO618" s="175"/>
      <c r="URP618" s="175"/>
      <c r="URQ618" s="175"/>
      <c r="URR618" s="175"/>
      <c r="URS618" s="175"/>
      <c r="URT618" s="175"/>
      <c r="URU618" s="175"/>
      <c r="URV618" s="175"/>
      <c r="URW618" s="175"/>
      <c r="URX618" s="175"/>
      <c r="URY618" s="175"/>
      <c r="URZ618" s="175"/>
      <c r="USA618" s="175"/>
      <c r="USB618" s="175"/>
      <c r="USC618" s="175"/>
      <c r="USD618" s="175"/>
      <c r="USE618" s="175"/>
      <c r="USF618" s="175"/>
      <c r="USG618" s="175"/>
      <c r="USH618" s="175"/>
      <c r="USI618" s="175"/>
      <c r="USJ618" s="175"/>
      <c r="USK618" s="175"/>
      <c r="USL618" s="175"/>
      <c r="USM618" s="175"/>
      <c r="USN618" s="175"/>
      <c r="USO618" s="175"/>
      <c r="USP618" s="175"/>
      <c r="USQ618" s="175"/>
      <c r="USR618" s="175"/>
      <c r="USS618" s="175"/>
      <c r="UST618" s="175"/>
      <c r="USU618" s="175"/>
      <c r="USV618" s="175"/>
      <c r="USW618" s="175"/>
      <c r="USX618" s="175"/>
      <c r="USY618" s="175"/>
      <c r="USZ618" s="175"/>
      <c r="UTA618" s="175"/>
      <c r="UTB618" s="175"/>
      <c r="UTC618" s="175"/>
      <c r="UTD618" s="175"/>
      <c r="UTE618" s="175"/>
      <c r="UTF618" s="175"/>
      <c r="UTG618" s="175"/>
      <c r="UTH618" s="175"/>
      <c r="UTI618" s="175"/>
      <c r="UTJ618" s="175"/>
      <c r="UTK618" s="175"/>
      <c r="UTL618" s="175"/>
      <c r="UTM618" s="175"/>
      <c r="UTN618" s="175"/>
      <c r="UTO618" s="175"/>
      <c r="UTP618" s="175"/>
      <c r="UTQ618" s="175"/>
      <c r="UTR618" s="175"/>
      <c r="UTS618" s="175"/>
      <c r="UTT618" s="175"/>
      <c r="UTU618" s="175"/>
      <c r="UTV618" s="175"/>
      <c r="UTW618" s="175"/>
      <c r="UTX618" s="175"/>
      <c r="UTY618" s="175"/>
      <c r="UTZ618" s="175"/>
      <c r="UUA618" s="175"/>
      <c r="UUB618" s="175"/>
      <c r="UUC618" s="175"/>
      <c r="UUD618" s="175"/>
      <c r="UUE618" s="175"/>
      <c r="UUF618" s="175"/>
      <c r="UUG618" s="175"/>
      <c r="UUH618" s="175"/>
      <c r="UUI618" s="175"/>
      <c r="UUJ618" s="175"/>
      <c r="UUK618" s="175"/>
      <c r="UUL618" s="175"/>
      <c r="UUM618" s="175"/>
      <c r="UUN618" s="175"/>
      <c r="UUO618" s="175"/>
      <c r="UUP618" s="175"/>
      <c r="UUQ618" s="175"/>
      <c r="UUR618" s="175"/>
      <c r="UUS618" s="175"/>
      <c r="UUT618" s="175"/>
      <c r="UUU618" s="175"/>
      <c r="UUV618" s="175"/>
      <c r="UUW618" s="175"/>
      <c r="UUX618" s="175"/>
      <c r="UUY618" s="175"/>
      <c r="UUZ618" s="175"/>
      <c r="UVA618" s="175"/>
      <c r="UVB618" s="175"/>
      <c r="UVC618" s="175"/>
      <c r="UVD618" s="175"/>
      <c r="UVE618" s="175"/>
      <c r="UVF618" s="175"/>
      <c r="UVG618" s="175"/>
      <c r="UVH618" s="175"/>
      <c r="UVI618" s="175"/>
      <c r="UVJ618" s="175"/>
      <c r="UVK618" s="175"/>
      <c r="UVL618" s="175"/>
      <c r="UVM618" s="175"/>
      <c r="UVN618" s="175"/>
      <c r="UVO618" s="175"/>
      <c r="UVP618" s="175"/>
      <c r="UVQ618" s="175"/>
      <c r="UVR618" s="175"/>
      <c r="UVS618" s="175"/>
      <c r="UVT618" s="175"/>
      <c r="UVU618" s="175"/>
      <c r="UVV618" s="175"/>
      <c r="UVW618" s="175"/>
      <c r="UVX618" s="175"/>
      <c r="UVY618" s="175"/>
      <c r="UVZ618" s="175"/>
      <c r="UWA618" s="175"/>
      <c r="UWB618" s="175"/>
      <c r="UWC618" s="175"/>
      <c r="UWD618" s="175"/>
      <c r="UWE618" s="175"/>
      <c r="UWF618" s="175"/>
      <c r="UWG618" s="175"/>
      <c r="UWH618" s="175"/>
      <c r="UWI618" s="175"/>
      <c r="UWJ618" s="175"/>
      <c r="UWK618" s="175"/>
      <c r="UWL618" s="175"/>
      <c r="UWM618" s="175"/>
      <c r="UWN618" s="175"/>
      <c r="UWO618" s="175"/>
      <c r="UWP618" s="175"/>
      <c r="UWQ618" s="175"/>
      <c r="UWR618" s="175"/>
      <c r="UWS618" s="175"/>
      <c r="UWT618" s="175"/>
      <c r="UWU618" s="175"/>
      <c r="UWV618" s="175"/>
      <c r="UWW618" s="175"/>
      <c r="UWX618" s="175"/>
      <c r="UWY618" s="175"/>
      <c r="UWZ618" s="175"/>
      <c r="UXA618" s="175"/>
      <c r="UXB618" s="175"/>
      <c r="UXC618" s="175"/>
      <c r="UXD618" s="175"/>
      <c r="UXE618" s="175"/>
      <c r="UXF618" s="175"/>
      <c r="UXG618" s="175"/>
      <c r="UXH618" s="175"/>
      <c r="UXI618" s="175"/>
      <c r="UXJ618" s="175"/>
      <c r="UXK618" s="175"/>
      <c r="UXL618" s="175"/>
      <c r="UXM618" s="175"/>
      <c r="UXN618" s="175"/>
      <c r="UXO618" s="175"/>
      <c r="UXP618" s="175"/>
      <c r="UXQ618" s="175"/>
      <c r="UXR618" s="175"/>
      <c r="UXS618" s="175"/>
      <c r="UXT618" s="175"/>
      <c r="UXU618" s="175"/>
      <c r="UXV618" s="175"/>
      <c r="UXW618" s="175"/>
      <c r="UXX618" s="175"/>
      <c r="UXY618" s="175"/>
      <c r="UXZ618" s="175"/>
      <c r="UYA618" s="175"/>
      <c r="UYB618" s="175"/>
      <c r="UYC618" s="175"/>
      <c r="UYD618" s="175"/>
      <c r="UYE618" s="175"/>
      <c r="UYF618" s="175"/>
      <c r="UYG618" s="175"/>
      <c r="UYH618" s="175"/>
      <c r="UYI618" s="175"/>
      <c r="UYJ618" s="175"/>
      <c r="UYK618" s="175"/>
      <c r="UYL618" s="175"/>
      <c r="UYM618" s="175"/>
      <c r="UYN618" s="175"/>
      <c r="UYO618" s="175"/>
      <c r="UYP618" s="175"/>
      <c r="UYQ618" s="175"/>
      <c r="UYR618" s="175"/>
      <c r="UYS618" s="175"/>
      <c r="UYT618" s="175"/>
      <c r="UYU618" s="175"/>
      <c r="UYV618" s="175"/>
      <c r="UYW618" s="175"/>
      <c r="UYX618" s="175"/>
      <c r="UYY618" s="175"/>
      <c r="UYZ618" s="175"/>
      <c r="UZA618" s="175"/>
      <c r="UZB618" s="175"/>
      <c r="UZC618" s="175"/>
      <c r="UZD618" s="175"/>
      <c r="UZE618" s="175"/>
      <c r="UZF618" s="175"/>
      <c r="UZG618" s="175"/>
      <c r="UZH618" s="175"/>
      <c r="UZI618" s="175"/>
      <c r="UZJ618" s="175"/>
      <c r="UZK618" s="175"/>
      <c r="UZL618" s="175"/>
      <c r="UZM618" s="175"/>
      <c r="UZN618" s="175"/>
      <c r="UZO618" s="175"/>
      <c r="UZP618" s="175"/>
      <c r="UZQ618" s="175"/>
      <c r="UZR618" s="175"/>
      <c r="UZS618" s="175"/>
      <c r="UZT618" s="175"/>
      <c r="UZU618" s="175"/>
      <c r="UZV618" s="175"/>
      <c r="UZW618" s="175"/>
      <c r="UZX618" s="175"/>
      <c r="UZY618" s="175"/>
      <c r="UZZ618" s="175"/>
      <c r="VAA618" s="175"/>
      <c r="VAB618" s="175"/>
      <c r="VAC618" s="175"/>
      <c r="VAD618" s="175"/>
      <c r="VAE618" s="175"/>
      <c r="VAF618" s="175"/>
      <c r="VAG618" s="175"/>
      <c r="VAH618" s="175"/>
      <c r="VAI618" s="175"/>
      <c r="VAJ618" s="175"/>
      <c r="VAK618" s="175"/>
      <c r="VAL618" s="175"/>
      <c r="VAM618" s="175"/>
      <c r="VAN618" s="175"/>
      <c r="VAO618" s="175"/>
      <c r="VAP618" s="175"/>
      <c r="VAQ618" s="175"/>
      <c r="VAR618" s="175"/>
      <c r="VAS618" s="175"/>
      <c r="VAT618" s="175"/>
      <c r="VAU618" s="175"/>
      <c r="VAV618" s="175"/>
      <c r="VAW618" s="175"/>
      <c r="VAX618" s="175"/>
      <c r="VAY618" s="175"/>
      <c r="VAZ618" s="175"/>
      <c r="VBA618" s="175"/>
      <c r="VBB618" s="175"/>
      <c r="VBC618" s="175"/>
      <c r="VBD618" s="175"/>
      <c r="VBE618" s="175"/>
      <c r="VBF618" s="175"/>
      <c r="VBG618" s="175"/>
      <c r="VBH618" s="175"/>
      <c r="VBI618" s="175"/>
      <c r="VBJ618" s="175"/>
      <c r="VBK618" s="175"/>
      <c r="VBL618" s="175"/>
      <c r="VBM618" s="175"/>
      <c r="VBN618" s="175"/>
      <c r="VBO618" s="175"/>
      <c r="VBP618" s="175"/>
      <c r="VBQ618" s="175"/>
      <c r="VBR618" s="175"/>
      <c r="VBS618" s="175"/>
      <c r="VBT618" s="175"/>
      <c r="VBU618" s="175"/>
      <c r="VBV618" s="175"/>
      <c r="VBW618" s="175"/>
      <c r="VBX618" s="175"/>
      <c r="VBY618" s="175"/>
      <c r="VBZ618" s="175"/>
      <c r="VCA618" s="175"/>
      <c r="VCB618" s="175"/>
      <c r="VCC618" s="175"/>
      <c r="VCD618" s="175"/>
      <c r="VCE618" s="175"/>
      <c r="VCF618" s="175"/>
      <c r="VCG618" s="175"/>
      <c r="VCH618" s="175"/>
      <c r="VCI618" s="175"/>
      <c r="VCJ618" s="175"/>
      <c r="VCK618" s="175"/>
      <c r="VCL618" s="175"/>
      <c r="VCM618" s="175"/>
      <c r="VCN618" s="175"/>
      <c r="VCO618" s="175"/>
      <c r="VCP618" s="175"/>
      <c r="VCQ618" s="175"/>
      <c r="VCR618" s="175"/>
      <c r="VCS618" s="175"/>
      <c r="VCT618" s="175"/>
      <c r="VCU618" s="175"/>
      <c r="VCV618" s="175"/>
      <c r="VCW618" s="175"/>
      <c r="VCX618" s="175"/>
      <c r="VCY618" s="175"/>
      <c r="VCZ618" s="175"/>
      <c r="VDA618" s="175"/>
      <c r="VDB618" s="175"/>
      <c r="VDC618" s="175"/>
      <c r="VDD618" s="175"/>
      <c r="VDE618" s="175"/>
      <c r="VDF618" s="175"/>
      <c r="VDG618" s="175"/>
      <c r="VDH618" s="175"/>
      <c r="VDI618" s="175"/>
      <c r="VDJ618" s="175"/>
      <c r="VDK618" s="175"/>
      <c r="VDL618" s="175"/>
      <c r="VDM618" s="175"/>
      <c r="VDN618" s="175"/>
      <c r="VDO618" s="175"/>
      <c r="VDP618" s="175"/>
      <c r="VDQ618" s="175"/>
      <c r="VDR618" s="175"/>
      <c r="VDS618" s="175"/>
      <c r="VDT618" s="175"/>
      <c r="VDU618" s="175"/>
      <c r="VDV618" s="175"/>
      <c r="VDW618" s="175"/>
      <c r="VDX618" s="175"/>
      <c r="VDY618" s="175"/>
      <c r="VDZ618" s="175"/>
      <c r="VEA618" s="175"/>
      <c r="VEB618" s="175"/>
      <c r="VEC618" s="175"/>
      <c r="VED618" s="175"/>
      <c r="VEE618" s="175"/>
      <c r="VEF618" s="175"/>
      <c r="VEG618" s="175"/>
      <c r="VEH618" s="175"/>
      <c r="VEI618" s="175"/>
      <c r="VEJ618" s="175"/>
      <c r="VEK618" s="175"/>
      <c r="VEL618" s="175"/>
      <c r="VEM618" s="175"/>
      <c r="VEN618" s="175"/>
      <c r="VEO618" s="175"/>
      <c r="VEP618" s="175"/>
      <c r="VEQ618" s="175"/>
      <c r="VER618" s="175"/>
      <c r="VES618" s="175"/>
      <c r="VET618" s="175"/>
      <c r="VEU618" s="175"/>
      <c r="VEV618" s="175"/>
      <c r="VEW618" s="175"/>
      <c r="VEX618" s="175"/>
      <c r="VEY618" s="175"/>
      <c r="VEZ618" s="175"/>
      <c r="VFA618" s="175"/>
      <c r="VFB618" s="175"/>
      <c r="VFC618" s="175"/>
      <c r="VFD618" s="175"/>
      <c r="VFE618" s="175"/>
      <c r="VFF618" s="175"/>
      <c r="VFG618" s="175"/>
      <c r="VFH618" s="175"/>
      <c r="VFI618" s="175"/>
      <c r="VFJ618" s="175"/>
      <c r="VFK618" s="175"/>
      <c r="VFL618" s="175"/>
      <c r="VFM618" s="175"/>
      <c r="VFN618" s="175"/>
      <c r="VFO618" s="175"/>
      <c r="VFP618" s="175"/>
      <c r="VFQ618" s="175"/>
      <c r="VFR618" s="175"/>
      <c r="VFS618" s="175"/>
      <c r="VFT618" s="175"/>
      <c r="VFU618" s="175"/>
      <c r="VFV618" s="175"/>
      <c r="VFW618" s="175"/>
      <c r="VFX618" s="175"/>
      <c r="VFY618" s="175"/>
      <c r="VFZ618" s="175"/>
      <c r="VGA618" s="175"/>
      <c r="VGB618" s="175"/>
      <c r="VGC618" s="175"/>
      <c r="VGD618" s="175"/>
      <c r="VGE618" s="175"/>
      <c r="VGF618" s="175"/>
      <c r="VGG618" s="175"/>
      <c r="VGH618" s="175"/>
      <c r="VGI618" s="175"/>
      <c r="VGJ618" s="175"/>
      <c r="VGK618" s="175"/>
      <c r="VGL618" s="175"/>
      <c r="VGM618" s="175"/>
      <c r="VGN618" s="175"/>
      <c r="VGO618" s="175"/>
      <c r="VGP618" s="175"/>
      <c r="VGQ618" s="175"/>
      <c r="VGR618" s="175"/>
      <c r="VGS618" s="175"/>
      <c r="VGT618" s="175"/>
      <c r="VGU618" s="175"/>
      <c r="VGV618" s="175"/>
      <c r="VGW618" s="175"/>
      <c r="VGX618" s="175"/>
      <c r="VGY618" s="175"/>
      <c r="VGZ618" s="175"/>
      <c r="VHA618" s="175"/>
      <c r="VHB618" s="175"/>
      <c r="VHC618" s="175"/>
      <c r="VHD618" s="175"/>
      <c r="VHE618" s="175"/>
      <c r="VHF618" s="175"/>
      <c r="VHG618" s="175"/>
      <c r="VHH618" s="175"/>
      <c r="VHI618" s="175"/>
      <c r="VHJ618" s="175"/>
      <c r="VHK618" s="175"/>
      <c r="VHL618" s="175"/>
      <c r="VHM618" s="175"/>
      <c r="VHN618" s="175"/>
      <c r="VHO618" s="175"/>
      <c r="VHP618" s="175"/>
      <c r="VHQ618" s="175"/>
      <c r="VHR618" s="175"/>
      <c r="VHS618" s="175"/>
      <c r="VHT618" s="175"/>
      <c r="VHU618" s="175"/>
      <c r="VHV618" s="175"/>
      <c r="VHW618" s="175"/>
      <c r="VHX618" s="175"/>
      <c r="VHY618" s="175"/>
      <c r="VHZ618" s="175"/>
      <c r="VIA618" s="175"/>
      <c r="VIB618" s="175"/>
      <c r="VIC618" s="175"/>
      <c r="VID618" s="175"/>
      <c r="VIE618" s="175"/>
      <c r="VIF618" s="175"/>
      <c r="VIG618" s="175"/>
      <c r="VIH618" s="175"/>
      <c r="VII618" s="175"/>
      <c r="VIJ618" s="175"/>
      <c r="VIK618" s="175"/>
      <c r="VIL618" s="175"/>
      <c r="VIM618" s="175"/>
      <c r="VIN618" s="175"/>
      <c r="VIO618" s="175"/>
      <c r="VIP618" s="175"/>
      <c r="VIQ618" s="175"/>
      <c r="VIR618" s="175"/>
      <c r="VIS618" s="175"/>
      <c r="VIT618" s="175"/>
      <c r="VIU618" s="175"/>
      <c r="VIV618" s="175"/>
      <c r="VIW618" s="175"/>
      <c r="VIX618" s="175"/>
      <c r="VIY618" s="175"/>
      <c r="VIZ618" s="175"/>
      <c r="VJA618" s="175"/>
      <c r="VJB618" s="175"/>
      <c r="VJC618" s="175"/>
      <c r="VJD618" s="175"/>
      <c r="VJE618" s="175"/>
      <c r="VJF618" s="175"/>
      <c r="VJG618" s="175"/>
      <c r="VJH618" s="175"/>
      <c r="VJI618" s="175"/>
      <c r="VJJ618" s="175"/>
      <c r="VJK618" s="175"/>
      <c r="VJL618" s="175"/>
      <c r="VJM618" s="175"/>
      <c r="VJN618" s="175"/>
      <c r="VJO618" s="175"/>
      <c r="VJP618" s="175"/>
      <c r="VJQ618" s="175"/>
      <c r="VJR618" s="175"/>
      <c r="VJS618" s="175"/>
      <c r="VJT618" s="175"/>
      <c r="VJU618" s="175"/>
      <c r="VJV618" s="175"/>
      <c r="VJW618" s="175"/>
      <c r="VJX618" s="175"/>
      <c r="VJY618" s="175"/>
      <c r="VJZ618" s="175"/>
      <c r="VKA618" s="175"/>
      <c r="VKB618" s="175"/>
      <c r="VKC618" s="175"/>
      <c r="VKD618" s="175"/>
      <c r="VKE618" s="175"/>
      <c r="VKF618" s="175"/>
      <c r="VKG618" s="175"/>
      <c r="VKH618" s="175"/>
      <c r="VKI618" s="175"/>
      <c r="VKJ618" s="175"/>
      <c r="VKK618" s="175"/>
      <c r="VKL618" s="175"/>
      <c r="VKM618" s="175"/>
      <c r="VKN618" s="175"/>
      <c r="VKO618" s="175"/>
      <c r="VKP618" s="175"/>
      <c r="VKQ618" s="175"/>
      <c r="VKR618" s="175"/>
      <c r="VKS618" s="175"/>
      <c r="VKT618" s="175"/>
      <c r="VKU618" s="175"/>
      <c r="VKV618" s="175"/>
      <c r="VKW618" s="175"/>
      <c r="VKX618" s="175"/>
      <c r="VKY618" s="175"/>
      <c r="VKZ618" s="175"/>
      <c r="VLA618" s="175"/>
      <c r="VLB618" s="175"/>
      <c r="VLC618" s="175"/>
      <c r="VLD618" s="175"/>
      <c r="VLE618" s="175"/>
      <c r="VLF618" s="175"/>
      <c r="VLG618" s="175"/>
      <c r="VLH618" s="175"/>
      <c r="VLI618" s="175"/>
      <c r="VLJ618" s="175"/>
      <c r="VLK618" s="175"/>
      <c r="VLL618" s="175"/>
      <c r="VLM618" s="175"/>
      <c r="VLN618" s="175"/>
      <c r="VLO618" s="175"/>
      <c r="VLP618" s="175"/>
      <c r="VLQ618" s="175"/>
      <c r="VLR618" s="175"/>
      <c r="VLS618" s="175"/>
      <c r="VLT618" s="175"/>
      <c r="VLU618" s="175"/>
      <c r="VLV618" s="175"/>
      <c r="VLW618" s="175"/>
      <c r="VLX618" s="175"/>
      <c r="VLY618" s="175"/>
      <c r="VLZ618" s="175"/>
      <c r="VMA618" s="175"/>
      <c r="VMB618" s="175"/>
      <c r="VMC618" s="175"/>
      <c r="VMD618" s="175"/>
      <c r="VME618" s="175"/>
      <c r="VMF618" s="175"/>
      <c r="VMG618" s="175"/>
      <c r="VMH618" s="175"/>
      <c r="VMI618" s="175"/>
      <c r="VMJ618" s="175"/>
      <c r="VMK618" s="175"/>
      <c r="VML618" s="175"/>
      <c r="VMM618" s="175"/>
      <c r="VMN618" s="175"/>
      <c r="VMO618" s="175"/>
      <c r="VMP618" s="175"/>
      <c r="VMQ618" s="175"/>
      <c r="VMR618" s="175"/>
      <c r="VMS618" s="175"/>
      <c r="VMT618" s="175"/>
      <c r="VMU618" s="175"/>
      <c r="VMV618" s="175"/>
      <c r="VMW618" s="175"/>
      <c r="VMX618" s="175"/>
      <c r="VMY618" s="175"/>
      <c r="VMZ618" s="175"/>
      <c r="VNA618" s="175"/>
      <c r="VNB618" s="175"/>
      <c r="VNC618" s="175"/>
      <c r="VND618" s="175"/>
      <c r="VNE618" s="175"/>
      <c r="VNF618" s="175"/>
      <c r="VNG618" s="175"/>
      <c r="VNH618" s="175"/>
      <c r="VNI618" s="175"/>
      <c r="VNJ618" s="175"/>
      <c r="VNK618" s="175"/>
      <c r="VNL618" s="175"/>
      <c r="VNM618" s="175"/>
      <c r="VNN618" s="175"/>
      <c r="VNO618" s="175"/>
      <c r="VNP618" s="175"/>
      <c r="VNQ618" s="175"/>
      <c r="VNR618" s="175"/>
      <c r="VNS618" s="175"/>
      <c r="VNT618" s="175"/>
      <c r="VNU618" s="175"/>
      <c r="VNV618" s="175"/>
      <c r="VNW618" s="175"/>
      <c r="VNX618" s="175"/>
      <c r="VNY618" s="175"/>
      <c r="VNZ618" s="175"/>
      <c r="VOA618" s="175"/>
      <c r="VOB618" s="175"/>
      <c r="VOC618" s="175"/>
      <c r="VOD618" s="175"/>
      <c r="VOE618" s="175"/>
      <c r="VOF618" s="175"/>
      <c r="VOG618" s="175"/>
      <c r="VOH618" s="175"/>
      <c r="VOI618" s="175"/>
      <c r="VOJ618" s="175"/>
      <c r="VOK618" s="175"/>
      <c r="VOL618" s="175"/>
      <c r="VOM618" s="175"/>
      <c r="VON618" s="175"/>
      <c r="VOO618" s="175"/>
      <c r="VOP618" s="175"/>
      <c r="VOQ618" s="175"/>
      <c r="VOR618" s="175"/>
      <c r="VOS618" s="175"/>
      <c r="VOT618" s="175"/>
      <c r="VOU618" s="175"/>
      <c r="VOV618" s="175"/>
      <c r="VOW618" s="175"/>
      <c r="VOX618" s="175"/>
      <c r="VOY618" s="175"/>
      <c r="VOZ618" s="175"/>
      <c r="VPA618" s="175"/>
      <c r="VPB618" s="175"/>
      <c r="VPC618" s="175"/>
      <c r="VPD618" s="175"/>
      <c r="VPE618" s="175"/>
      <c r="VPF618" s="175"/>
      <c r="VPG618" s="175"/>
      <c r="VPH618" s="175"/>
      <c r="VPI618" s="175"/>
      <c r="VPJ618" s="175"/>
      <c r="VPK618" s="175"/>
      <c r="VPL618" s="175"/>
      <c r="VPM618" s="175"/>
      <c r="VPN618" s="175"/>
      <c r="VPO618" s="175"/>
      <c r="VPP618" s="175"/>
      <c r="VPQ618" s="175"/>
      <c r="VPR618" s="175"/>
      <c r="VPS618" s="175"/>
      <c r="VPT618" s="175"/>
      <c r="VPU618" s="175"/>
      <c r="VPV618" s="175"/>
      <c r="VPW618" s="175"/>
      <c r="VPX618" s="175"/>
      <c r="VPY618" s="175"/>
      <c r="VPZ618" s="175"/>
      <c r="VQA618" s="175"/>
      <c r="VQB618" s="175"/>
      <c r="VQC618" s="175"/>
      <c r="VQD618" s="175"/>
      <c r="VQE618" s="175"/>
      <c r="VQF618" s="175"/>
      <c r="VQG618" s="175"/>
      <c r="VQH618" s="175"/>
      <c r="VQI618" s="175"/>
      <c r="VQJ618" s="175"/>
      <c r="VQK618" s="175"/>
      <c r="VQL618" s="175"/>
      <c r="VQM618" s="175"/>
      <c r="VQN618" s="175"/>
      <c r="VQO618" s="175"/>
      <c r="VQP618" s="175"/>
      <c r="VQQ618" s="175"/>
      <c r="VQR618" s="175"/>
      <c r="VQS618" s="175"/>
      <c r="VQT618" s="175"/>
      <c r="VQU618" s="175"/>
      <c r="VQV618" s="175"/>
      <c r="VQW618" s="175"/>
      <c r="VQX618" s="175"/>
      <c r="VQY618" s="175"/>
      <c r="VQZ618" s="175"/>
      <c r="VRA618" s="175"/>
      <c r="VRB618" s="175"/>
      <c r="VRC618" s="175"/>
      <c r="VRD618" s="175"/>
      <c r="VRE618" s="175"/>
      <c r="VRF618" s="175"/>
      <c r="VRG618" s="175"/>
      <c r="VRH618" s="175"/>
      <c r="VRI618" s="175"/>
      <c r="VRJ618" s="175"/>
      <c r="VRK618" s="175"/>
      <c r="VRL618" s="175"/>
      <c r="VRM618" s="175"/>
      <c r="VRN618" s="175"/>
      <c r="VRO618" s="175"/>
      <c r="VRP618" s="175"/>
      <c r="VRQ618" s="175"/>
      <c r="VRR618" s="175"/>
      <c r="VRS618" s="175"/>
      <c r="VRT618" s="175"/>
      <c r="VRU618" s="175"/>
      <c r="VRV618" s="175"/>
      <c r="VRW618" s="175"/>
      <c r="VRX618" s="175"/>
      <c r="VRY618" s="175"/>
      <c r="VRZ618" s="175"/>
      <c r="VSA618" s="175"/>
      <c r="VSB618" s="175"/>
      <c r="VSC618" s="175"/>
      <c r="VSD618" s="175"/>
      <c r="VSE618" s="175"/>
      <c r="VSF618" s="175"/>
      <c r="VSG618" s="175"/>
      <c r="VSH618" s="175"/>
      <c r="VSI618" s="175"/>
      <c r="VSJ618" s="175"/>
      <c r="VSK618" s="175"/>
      <c r="VSL618" s="175"/>
      <c r="VSM618" s="175"/>
      <c r="VSN618" s="175"/>
      <c r="VSO618" s="175"/>
      <c r="VSP618" s="175"/>
      <c r="VSQ618" s="175"/>
      <c r="VSR618" s="175"/>
      <c r="VSS618" s="175"/>
      <c r="VST618" s="175"/>
      <c r="VSU618" s="175"/>
      <c r="VSV618" s="175"/>
      <c r="VSW618" s="175"/>
      <c r="VSX618" s="175"/>
      <c r="VSY618" s="175"/>
      <c r="VSZ618" s="175"/>
      <c r="VTA618" s="175"/>
      <c r="VTB618" s="175"/>
      <c r="VTC618" s="175"/>
      <c r="VTD618" s="175"/>
      <c r="VTE618" s="175"/>
      <c r="VTF618" s="175"/>
      <c r="VTG618" s="175"/>
      <c r="VTH618" s="175"/>
      <c r="VTI618" s="175"/>
      <c r="VTJ618" s="175"/>
      <c r="VTK618" s="175"/>
      <c r="VTL618" s="175"/>
      <c r="VTM618" s="175"/>
      <c r="VTN618" s="175"/>
      <c r="VTO618" s="175"/>
      <c r="VTP618" s="175"/>
      <c r="VTQ618" s="175"/>
      <c r="VTR618" s="175"/>
      <c r="VTS618" s="175"/>
      <c r="VTT618" s="175"/>
      <c r="VTU618" s="175"/>
      <c r="VTV618" s="175"/>
      <c r="VTW618" s="175"/>
      <c r="VTX618" s="175"/>
      <c r="VTY618" s="175"/>
      <c r="VTZ618" s="175"/>
      <c r="VUA618" s="175"/>
      <c r="VUB618" s="175"/>
      <c r="VUC618" s="175"/>
      <c r="VUD618" s="175"/>
      <c r="VUE618" s="175"/>
      <c r="VUF618" s="175"/>
      <c r="VUG618" s="175"/>
      <c r="VUH618" s="175"/>
      <c r="VUI618" s="175"/>
      <c r="VUJ618" s="175"/>
      <c r="VUK618" s="175"/>
      <c r="VUL618" s="175"/>
      <c r="VUM618" s="175"/>
      <c r="VUN618" s="175"/>
      <c r="VUO618" s="175"/>
      <c r="VUP618" s="175"/>
      <c r="VUQ618" s="175"/>
      <c r="VUR618" s="175"/>
      <c r="VUS618" s="175"/>
      <c r="VUT618" s="175"/>
      <c r="VUU618" s="175"/>
      <c r="VUV618" s="175"/>
      <c r="VUW618" s="175"/>
      <c r="VUX618" s="175"/>
      <c r="VUY618" s="175"/>
      <c r="VUZ618" s="175"/>
      <c r="VVA618" s="175"/>
      <c r="VVB618" s="175"/>
      <c r="VVC618" s="175"/>
      <c r="VVD618" s="175"/>
      <c r="VVE618" s="175"/>
      <c r="VVF618" s="175"/>
      <c r="VVG618" s="175"/>
      <c r="VVH618" s="175"/>
      <c r="VVI618" s="175"/>
      <c r="VVJ618" s="175"/>
      <c r="VVK618" s="175"/>
      <c r="VVL618" s="175"/>
      <c r="VVM618" s="175"/>
      <c r="VVN618" s="175"/>
      <c r="VVO618" s="175"/>
      <c r="VVP618" s="175"/>
      <c r="VVQ618" s="175"/>
      <c r="VVR618" s="175"/>
      <c r="VVS618" s="175"/>
      <c r="VVT618" s="175"/>
      <c r="VVU618" s="175"/>
      <c r="VVV618" s="175"/>
      <c r="VVW618" s="175"/>
      <c r="VVX618" s="175"/>
      <c r="VVY618" s="175"/>
      <c r="VVZ618" s="175"/>
      <c r="VWA618" s="175"/>
      <c r="VWB618" s="175"/>
      <c r="VWC618" s="175"/>
      <c r="VWD618" s="175"/>
      <c r="VWE618" s="175"/>
      <c r="VWF618" s="175"/>
      <c r="VWG618" s="175"/>
      <c r="VWH618" s="175"/>
      <c r="VWI618" s="175"/>
      <c r="VWJ618" s="175"/>
      <c r="VWK618" s="175"/>
      <c r="VWL618" s="175"/>
      <c r="VWM618" s="175"/>
      <c r="VWN618" s="175"/>
      <c r="VWO618" s="175"/>
      <c r="VWP618" s="175"/>
      <c r="VWQ618" s="175"/>
      <c r="VWR618" s="175"/>
      <c r="VWS618" s="175"/>
      <c r="VWT618" s="175"/>
      <c r="VWU618" s="175"/>
      <c r="VWV618" s="175"/>
      <c r="VWW618" s="175"/>
      <c r="VWX618" s="175"/>
      <c r="VWY618" s="175"/>
      <c r="VWZ618" s="175"/>
      <c r="VXA618" s="175"/>
      <c r="VXB618" s="175"/>
      <c r="VXC618" s="175"/>
      <c r="VXD618" s="175"/>
      <c r="VXE618" s="175"/>
      <c r="VXF618" s="175"/>
      <c r="VXG618" s="175"/>
      <c r="VXH618" s="175"/>
      <c r="VXI618" s="175"/>
      <c r="VXJ618" s="175"/>
      <c r="VXK618" s="175"/>
      <c r="VXL618" s="175"/>
      <c r="VXM618" s="175"/>
      <c r="VXN618" s="175"/>
      <c r="VXO618" s="175"/>
      <c r="VXP618" s="175"/>
      <c r="VXQ618" s="175"/>
      <c r="VXR618" s="175"/>
      <c r="VXS618" s="175"/>
      <c r="VXT618" s="175"/>
      <c r="VXU618" s="175"/>
      <c r="VXV618" s="175"/>
      <c r="VXW618" s="175"/>
      <c r="VXX618" s="175"/>
      <c r="VXY618" s="175"/>
      <c r="VXZ618" s="175"/>
      <c r="VYA618" s="175"/>
      <c r="VYB618" s="175"/>
      <c r="VYC618" s="175"/>
      <c r="VYD618" s="175"/>
      <c r="VYE618" s="175"/>
      <c r="VYF618" s="175"/>
      <c r="VYG618" s="175"/>
      <c r="VYH618" s="175"/>
      <c r="VYI618" s="175"/>
      <c r="VYJ618" s="175"/>
      <c r="VYK618" s="175"/>
      <c r="VYL618" s="175"/>
      <c r="VYM618" s="175"/>
      <c r="VYN618" s="175"/>
      <c r="VYO618" s="175"/>
      <c r="VYP618" s="175"/>
      <c r="VYQ618" s="175"/>
      <c r="VYR618" s="175"/>
      <c r="VYS618" s="175"/>
      <c r="VYT618" s="175"/>
      <c r="VYU618" s="175"/>
      <c r="VYV618" s="175"/>
      <c r="VYW618" s="175"/>
      <c r="VYX618" s="175"/>
      <c r="VYY618" s="175"/>
      <c r="VYZ618" s="175"/>
      <c r="VZA618" s="175"/>
      <c r="VZB618" s="175"/>
      <c r="VZC618" s="175"/>
      <c r="VZD618" s="175"/>
      <c r="VZE618" s="175"/>
      <c r="VZF618" s="175"/>
      <c r="VZG618" s="175"/>
      <c r="VZH618" s="175"/>
      <c r="VZI618" s="175"/>
      <c r="VZJ618" s="175"/>
      <c r="VZK618" s="175"/>
      <c r="VZL618" s="175"/>
      <c r="VZM618" s="175"/>
      <c r="VZN618" s="175"/>
      <c r="VZO618" s="175"/>
      <c r="VZP618" s="175"/>
      <c r="VZQ618" s="175"/>
      <c r="VZR618" s="175"/>
      <c r="VZS618" s="175"/>
      <c r="VZT618" s="175"/>
      <c r="VZU618" s="175"/>
      <c r="VZV618" s="175"/>
      <c r="VZW618" s="175"/>
      <c r="VZX618" s="175"/>
      <c r="VZY618" s="175"/>
      <c r="VZZ618" s="175"/>
      <c r="WAA618" s="175"/>
      <c r="WAB618" s="175"/>
      <c r="WAC618" s="175"/>
      <c r="WAD618" s="175"/>
      <c r="WAE618" s="175"/>
      <c r="WAF618" s="175"/>
      <c r="WAG618" s="175"/>
      <c r="WAH618" s="175"/>
      <c r="WAI618" s="175"/>
      <c r="WAJ618" s="175"/>
      <c r="WAK618" s="175"/>
      <c r="WAL618" s="175"/>
      <c r="WAM618" s="175"/>
      <c r="WAN618" s="175"/>
      <c r="WAO618" s="175"/>
      <c r="WAP618" s="175"/>
      <c r="WAQ618" s="175"/>
      <c r="WAR618" s="175"/>
      <c r="WAS618" s="175"/>
      <c r="WAT618" s="175"/>
      <c r="WAU618" s="175"/>
      <c r="WAV618" s="175"/>
      <c r="WAW618" s="175"/>
      <c r="WAX618" s="175"/>
      <c r="WAY618" s="175"/>
      <c r="WAZ618" s="175"/>
      <c r="WBA618" s="175"/>
      <c r="WBB618" s="175"/>
      <c r="WBC618" s="175"/>
      <c r="WBD618" s="175"/>
      <c r="WBE618" s="175"/>
      <c r="WBF618" s="175"/>
      <c r="WBG618" s="175"/>
      <c r="WBH618" s="175"/>
      <c r="WBI618" s="175"/>
      <c r="WBJ618" s="175"/>
      <c r="WBK618" s="175"/>
      <c r="WBL618" s="175"/>
      <c r="WBM618" s="175"/>
      <c r="WBN618" s="175"/>
      <c r="WBO618" s="175"/>
      <c r="WBP618" s="175"/>
      <c r="WBQ618" s="175"/>
      <c r="WBR618" s="175"/>
      <c r="WBS618" s="175"/>
      <c r="WBT618" s="175"/>
      <c r="WBU618" s="175"/>
      <c r="WBV618" s="175"/>
      <c r="WBW618" s="175"/>
      <c r="WBX618" s="175"/>
      <c r="WBY618" s="175"/>
      <c r="WBZ618" s="175"/>
      <c r="WCA618" s="175"/>
      <c r="WCB618" s="175"/>
      <c r="WCC618" s="175"/>
      <c r="WCD618" s="175"/>
      <c r="WCE618" s="175"/>
      <c r="WCF618" s="175"/>
      <c r="WCG618" s="175"/>
      <c r="WCH618" s="175"/>
      <c r="WCI618" s="175"/>
      <c r="WCJ618" s="175"/>
      <c r="WCK618" s="175"/>
      <c r="WCL618" s="175"/>
      <c r="WCM618" s="175"/>
      <c r="WCN618" s="175"/>
      <c r="WCO618" s="175"/>
      <c r="WCP618" s="175"/>
      <c r="WCQ618" s="175"/>
      <c r="WCR618" s="175"/>
      <c r="WCS618" s="175"/>
      <c r="WCT618" s="175"/>
      <c r="WCU618" s="175"/>
      <c r="WCV618" s="175"/>
      <c r="WCW618" s="175"/>
      <c r="WCX618" s="175"/>
      <c r="WCY618" s="175"/>
      <c r="WCZ618" s="175"/>
      <c r="WDA618" s="175"/>
      <c r="WDB618" s="175"/>
      <c r="WDC618" s="175"/>
      <c r="WDD618" s="175"/>
      <c r="WDE618" s="175"/>
      <c r="WDF618" s="175"/>
      <c r="WDG618" s="175"/>
      <c r="WDH618" s="175"/>
      <c r="WDI618" s="175"/>
      <c r="WDJ618" s="175"/>
      <c r="WDK618" s="175"/>
      <c r="WDL618" s="175"/>
      <c r="WDM618" s="175"/>
      <c r="WDN618" s="175"/>
      <c r="WDO618" s="175"/>
      <c r="WDP618" s="175"/>
      <c r="WDQ618" s="175"/>
      <c r="WDR618" s="175"/>
      <c r="WDS618" s="175"/>
      <c r="WDT618" s="175"/>
      <c r="WDU618" s="175"/>
      <c r="WDV618" s="175"/>
      <c r="WDW618" s="175"/>
      <c r="WDX618" s="175"/>
      <c r="WDY618" s="175"/>
      <c r="WDZ618" s="175"/>
      <c r="WEA618" s="175"/>
      <c r="WEB618" s="175"/>
      <c r="WEC618" s="175"/>
      <c r="WED618" s="175"/>
      <c r="WEE618" s="175"/>
      <c r="WEF618" s="175"/>
      <c r="WEG618" s="175"/>
      <c r="WEH618" s="175"/>
      <c r="WEI618" s="175"/>
      <c r="WEJ618" s="175"/>
      <c r="WEK618" s="175"/>
      <c r="WEL618" s="175"/>
      <c r="WEM618" s="175"/>
      <c r="WEN618" s="175"/>
      <c r="WEO618" s="175"/>
      <c r="WEP618" s="175"/>
      <c r="WEQ618" s="175"/>
      <c r="WER618" s="175"/>
      <c r="WES618" s="175"/>
      <c r="WET618" s="175"/>
      <c r="WEU618" s="175"/>
      <c r="WEV618" s="175"/>
      <c r="WEW618" s="175"/>
      <c r="WEX618" s="175"/>
      <c r="WEY618" s="175"/>
      <c r="WEZ618" s="175"/>
      <c r="WFA618" s="175"/>
      <c r="WFB618" s="175"/>
      <c r="WFC618" s="175"/>
      <c r="WFD618" s="175"/>
      <c r="WFE618" s="175"/>
      <c r="WFF618" s="175"/>
      <c r="WFG618" s="175"/>
      <c r="WFH618" s="175"/>
      <c r="WFI618" s="175"/>
      <c r="WFJ618" s="175"/>
      <c r="WFK618" s="175"/>
      <c r="WFL618" s="175"/>
      <c r="WFM618" s="175"/>
      <c r="WFN618" s="175"/>
      <c r="WFO618" s="175"/>
      <c r="WFP618" s="175"/>
      <c r="WFQ618" s="175"/>
      <c r="WFR618" s="175"/>
      <c r="WFS618" s="175"/>
      <c r="WFT618" s="175"/>
      <c r="WFU618" s="175"/>
      <c r="WFV618" s="175"/>
      <c r="WFW618" s="175"/>
      <c r="WFX618" s="175"/>
      <c r="WFY618" s="175"/>
      <c r="WFZ618" s="175"/>
      <c r="WGA618" s="175"/>
      <c r="WGB618" s="175"/>
      <c r="WGC618" s="175"/>
      <c r="WGD618" s="175"/>
      <c r="WGE618" s="175"/>
      <c r="WGF618" s="175"/>
      <c r="WGG618" s="175"/>
      <c r="WGH618" s="175"/>
      <c r="WGI618" s="175"/>
      <c r="WGJ618" s="175"/>
      <c r="WGK618" s="175"/>
      <c r="WGL618" s="175"/>
      <c r="WGM618" s="175"/>
      <c r="WGN618" s="175"/>
      <c r="WGO618" s="175"/>
      <c r="WGP618" s="175"/>
      <c r="WGQ618" s="175"/>
      <c r="WGR618" s="175"/>
      <c r="WGS618" s="175"/>
      <c r="WGT618" s="175"/>
      <c r="WGU618" s="175"/>
      <c r="WGV618" s="175"/>
      <c r="WGW618" s="175"/>
      <c r="WGX618" s="175"/>
      <c r="WGY618" s="175"/>
      <c r="WGZ618" s="175"/>
      <c r="WHA618" s="175"/>
      <c r="WHB618" s="175"/>
      <c r="WHC618" s="175"/>
      <c r="WHD618" s="175"/>
      <c r="WHE618" s="175"/>
      <c r="WHF618" s="175"/>
      <c r="WHG618" s="175"/>
      <c r="WHH618" s="175"/>
      <c r="WHI618" s="175"/>
      <c r="WHJ618" s="175"/>
      <c r="WHK618" s="175"/>
      <c r="WHL618" s="175"/>
      <c r="WHM618" s="175"/>
      <c r="WHN618" s="175"/>
      <c r="WHO618" s="175"/>
      <c r="WHP618" s="175"/>
      <c r="WHQ618" s="175"/>
      <c r="WHR618" s="175"/>
      <c r="WHS618" s="175"/>
      <c r="WHT618" s="175"/>
      <c r="WHU618" s="175"/>
      <c r="WHV618" s="175"/>
      <c r="WHW618" s="175"/>
      <c r="WHX618" s="175"/>
      <c r="WHY618" s="175"/>
      <c r="WHZ618" s="175"/>
      <c r="WIA618" s="175"/>
      <c r="WIB618" s="175"/>
      <c r="WIC618" s="175"/>
      <c r="WID618" s="175"/>
      <c r="WIE618" s="175"/>
      <c r="WIF618" s="175"/>
      <c r="WIG618" s="175"/>
      <c r="WIH618" s="175"/>
      <c r="WII618" s="175"/>
      <c r="WIJ618" s="175"/>
      <c r="WIK618" s="175"/>
      <c r="WIL618" s="175"/>
      <c r="WIM618" s="175"/>
      <c r="WIN618" s="175"/>
      <c r="WIO618" s="175"/>
      <c r="WIP618" s="175"/>
      <c r="WIQ618" s="175"/>
      <c r="WIR618" s="175"/>
      <c r="WIS618" s="175"/>
      <c r="WIT618" s="175"/>
      <c r="WIU618" s="175"/>
      <c r="WIV618" s="175"/>
      <c r="WIW618" s="175"/>
      <c r="WIX618" s="175"/>
      <c r="WIY618" s="175"/>
      <c r="WIZ618" s="175"/>
      <c r="WJA618" s="175"/>
      <c r="WJB618" s="175"/>
      <c r="WJC618" s="175"/>
      <c r="WJD618" s="175"/>
      <c r="WJE618" s="175"/>
      <c r="WJF618" s="175"/>
      <c r="WJG618" s="175"/>
      <c r="WJH618" s="175"/>
      <c r="WJI618" s="175"/>
      <c r="WJJ618" s="175"/>
      <c r="WJK618" s="175"/>
      <c r="WJL618" s="175"/>
      <c r="WJM618" s="175"/>
      <c r="WJN618" s="175"/>
      <c r="WJO618" s="175"/>
      <c r="WJP618" s="175"/>
      <c r="WJQ618" s="175"/>
      <c r="WJR618" s="175"/>
      <c r="WJS618" s="175"/>
      <c r="WJT618" s="175"/>
      <c r="WJU618" s="175"/>
      <c r="WJV618" s="175"/>
      <c r="WJW618" s="175"/>
      <c r="WJX618" s="175"/>
      <c r="WJY618" s="175"/>
      <c r="WJZ618" s="175"/>
      <c r="WKA618" s="175"/>
      <c r="WKB618" s="175"/>
      <c r="WKC618" s="175"/>
      <c r="WKD618" s="175"/>
      <c r="WKE618" s="175"/>
      <c r="WKF618" s="175"/>
      <c r="WKG618" s="175"/>
      <c r="WKH618" s="175"/>
      <c r="WKI618" s="175"/>
      <c r="WKJ618" s="175"/>
      <c r="WKK618" s="175"/>
      <c r="WKL618" s="175"/>
      <c r="WKM618" s="175"/>
      <c r="WKN618" s="175"/>
      <c r="WKO618" s="175"/>
      <c r="WKP618" s="175"/>
      <c r="WKQ618" s="175"/>
      <c r="WKR618" s="175"/>
      <c r="WKS618" s="175"/>
      <c r="WKT618" s="175"/>
      <c r="WKU618" s="175"/>
      <c r="WKV618" s="175"/>
      <c r="WKW618" s="175"/>
      <c r="WKX618" s="175"/>
      <c r="WKY618" s="175"/>
      <c r="WKZ618" s="175"/>
      <c r="WLA618" s="175"/>
      <c r="WLB618" s="175"/>
      <c r="WLC618" s="175"/>
      <c r="WLD618" s="175"/>
      <c r="WLE618" s="175"/>
      <c r="WLF618" s="175"/>
      <c r="WLG618" s="175"/>
      <c r="WLH618" s="175"/>
      <c r="WLI618" s="175"/>
      <c r="WLJ618" s="175"/>
      <c r="WLK618" s="175"/>
      <c r="WLL618" s="175"/>
      <c r="WLM618" s="175"/>
      <c r="WLN618" s="175"/>
      <c r="WLO618" s="175"/>
      <c r="WLP618" s="175"/>
      <c r="WLQ618" s="175"/>
      <c r="WLR618" s="175"/>
      <c r="WLS618" s="175"/>
      <c r="WLT618" s="175"/>
      <c r="WLU618" s="175"/>
      <c r="WLV618" s="175"/>
      <c r="WLW618" s="175"/>
      <c r="WLX618" s="175"/>
      <c r="WLY618" s="175"/>
      <c r="WLZ618" s="175"/>
      <c r="WMA618" s="175"/>
      <c r="WMB618" s="175"/>
      <c r="WMC618" s="175"/>
      <c r="WMD618" s="175"/>
      <c r="WME618" s="175"/>
      <c r="WMF618" s="175"/>
      <c r="WMG618" s="175"/>
      <c r="WMH618" s="175"/>
      <c r="WMI618" s="175"/>
      <c r="WMJ618" s="175"/>
      <c r="WMK618" s="175"/>
      <c r="WML618" s="175"/>
      <c r="WMM618" s="175"/>
      <c r="WMN618" s="175"/>
      <c r="WMO618" s="175"/>
      <c r="WMP618" s="175"/>
      <c r="WMQ618" s="175"/>
      <c r="WMR618" s="175"/>
      <c r="WMS618" s="175"/>
      <c r="WMT618" s="175"/>
      <c r="WMU618" s="175"/>
      <c r="WMV618" s="175"/>
      <c r="WMW618" s="175"/>
      <c r="WMX618" s="175"/>
      <c r="WMY618" s="175"/>
      <c r="WMZ618" s="175"/>
      <c r="WNA618" s="175"/>
      <c r="WNB618" s="175"/>
      <c r="WNC618" s="175"/>
      <c r="WND618" s="175"/>
      <c r="WNE618" s="175"/>
      <c r="WNF618" s="175"/>
      <c r="WNG618" s="175"/>
      <c r="WNH618" s="175"/>
      <c r="WNI618" s="175"/>
      <c r="WNJ618" s="175"/>
      <c r="WNK618" s="175"/>
      <c r="WNL618" s="175"/>
      <c r="WNM618" s="175"/>
      <c r="WNN618" s="175"/>
      <c r="WNO618" s="175"/>
      <c r="WNP618" s="175"/>
      <c r="WNQ618" s="175"/>
      <c r="WNR618" s="175"/>
      <c r="WNS618" s="175"/>
      <c r="WNT618" s="175"/>
      <c r="WNU618" s="175"/>
      <c r="WNV618" s="175"/>
      <c r="WNW618" s="175"/>
      <c r="WNX618" s="175"/>
      <c r="WNY618" s="175"/>
      <c r="WNZ618" s="175"/>
      <c r="WOA618" s="175"/>
      <c r="WOB618" s="175"/>
      <c r="WOC618" s="175"/>
      <c r="WOD618" s="175"/>
      <c r="WOE618" s="175"/>
      <c r="WOF618" s="175"/>
      <c r="WOG618" s="175"/>
      <c r="WOH618" s="175"/>
      <c r="WOI618" s="175"/>
      <c r="WOJ618" s="175"/>
      <c r="WOK618" s="175"/>
      <c r="WOL618" s="175"/>
      <c r="WOM618" s="175"/>
      <c r="WON618" s="175"/>
      <c r="WOO618" s="175"/>
      <c r="WOP618" s="175"/>
      <c r="WOQ618" s="175"/>
      <c r="WOR618" s="175"/>
      <c r="WOS618" s="175"/>
      <c r="WOT618" s="175"/>
      <c r="WOU618" s="175"/>
      <c r="WOV618" s="175"/>
      <c r="WOW618" s="175"/>
      <c r="WOX618" s="175"/>
      <c r="WOY618" s="175"/>
      <c r="WOZ618" s="175"/>
      <c r="WPA618" s="175"/>
      <c r="WPB618" s="175"/>
      <c r="WPC618" s="175"/>
      <c r="WPD618" s="175"/>
      <c r="WPE618" s="175"/>
      <c r="WPF618" s="175"/>
      <c r="WPG618" s="175"/>
      <c r="WPH618" s="175"/>
      <c r="WPI618" s="175"/>
      <c r="WPJ618" s="175"/>
      <c r="WPK618" s="175"/>
      <c r="WPL618" s="175"/>
      <c r="WPM618" s="175"/>
      <c r="WPN618" s="175"/>
      <c r="WPO618" s="175"/>
      <c r="WPP618" s="175"/>
      <c r="WPQ618" s="175"/>
      <c r="WPR618" s="175"/>
      <c r="WPS618" s="175"/>
      <c r="WPT618" s="175"/>
      <c r="WPU618" s="175"/>
      <c r="WPV618" s="175"/>
      <c r="WPW618" s="175"/>
      <c r="WPX618" s="175"/>
      <c r="WPY618" s="175"/>
      <c r="WPZ618" s="175"/>
      <c r="WQA618" s="175"/>
      <c r="WQB618" s="175"/>
      <c r="WQC618" s="175"/>
      <c r="WQD618" s="175"/>
      <c r="WQE618" s="175"/>
      <c r="WQF618" s="175"/>
      <c r="WQG618" s="175"/>
      <c r="WQH618" s="175"/>
      <c r="WQI618" s="175"/>
      <c r="WQJ618" s="175"/>
      <c r="WQK618" s="175"/>
      <c r="WQL618" s="175"/>
      <c r="WQM618" s="175"/>
      <c r="WQN618" s="175"/>
      <c r="WQO618" s="175"/>
      <c r="WQP618" s="175"/>
      <c r="WQQ618" s="175"/>
      <c r="WQR618" s="175"/>
      <c r="WQS618" s="175"/>
      <c r="WQT618" s="175"/>
      <c r="WQU618" s="175"/>
      <c r="WQV618" s="175"/>
      <c r="WQW618" s="175"/>
      <c r="WQX618" s="175"/>
      <c r="WQY618" s="175"/>
      <c r="WQZ618" s="175"/>
      <c r="WRA618" s="175"/>
      <c r="WRB618" s="175"/>
      <c r="WRC618" s="175"/>
      <c r="WRD618" s="175"/>
      <c r="WRE618" s="175"/>
      <c r="WRF618" s="175"/>
      <c r="WRG618" s="175"/>
      <c r="WRH618" s="175"/>
      <c r="WRI618" s="175"/>
      <c r="WRJ618" s="175"/>
      <c r="WRK618" s="175"/>
      <c r="WRL618" s="175"/>
      <c r="WRM618" s="175"/>
      <c r="WRN618" s="175"/>
      <c r="WRO618" s="175"/>
      <c r="WRP618" s="175"/>
      <c r="WRQ618" s="175"/>
      <c r="WRR618" s="175"/>
      <c r="WRS618" s="175"/>
      <c r="WRT618" s="175"/>
      <c r="WRU618" s="175"/>
      <c r="WRV618" s="175"/>
      <c r="WRW618" s="175"/>
      <c r="WRX618" s="175"/>
      <c r="WRY618" s="175"/>
      <c r="WRZ618" s="175"/>
      <c r="WSA618" s="175"/>
      <c r="WSB618" s="175"/>
      <c r="WSC618" s="175"/>
      <c r="WSD618" s="175"/>
      <c r="WSE618" s="175"/>
      <c r="WSF618" s="175"/>
      <c r="WSG618" s="175"/>
      <c r="WSH618" s="175"/>
      <c r="WSI618" s="175"/>
      <c r="WSJ618" s="175"/>
      <c r="WSK618" s="175"/>
      <c r="WSL618" s="175"/>
      <c r="WSM618" s="175"/>
      <c r="WSN618" s="175"/>
      <c r="WSO618" s="175"/>
      <c r="WSP618" s="175"/>
      <c r="WSQ618" s="175"/>
      <c r="WSR618" s="175"/>
      <c r="WSS618" s="175"/>
      <c r="WST618" s="175"/>
      <c r="WSU618" s="175"/>
      <c r="WSV618" s="175"/>
      <c r="WSW618" s="175"/>
      <c r="WSX618" s="175"/>
      <c r="WSY618" s="175"/>
      <c r="WSZ618" s="175"/>
      <c r="WTA618" s="175"/>
      <c r="WTB618" s="175"/>
      <c r="WTC618" s="175"/>
      <c r="WTD618" s="175"/>
      <c r="WTE618" s="175"/>
      <c r="WTF618" s="175"/>
      <c r="WTG618" s="175"/>
      <c r="WTH618" s="175"/>
      <c r="WTI618" s="175"/>
      <c r="WTJ618" s="175"/>
      <c r="WTK618" s="175"/>
      <c r="WTL618" s="175"/>
      <c r="WTM618" s="175"/>
      <c r="WTN618" s="175"/>
      <c r="WTO618" s="175"/>
      <c r="WTP618" s="175"/>
      <c r="WTQ618" s="175"/>
      <c r="WTR618" s="175"/>
      <c r="WTS618" s="175"/>
      <c r="WTT618" s="175"/>
      <c r="WTU618" s="175"/>
      <c r="WTV618" s="175"/>
      <c r="WTW618" s="175"/>
      <c r="WTX618" s="175"/>
      <c r="WTY618" s="175"/>
      <c r="WTZ618" s="175"/>
      <c r="WUA618" s="175"/>
      <c r="WUB618" s="175"/>
      <c r="WUC618" s="175"/>
      <c r="WUD618" s="175"/>
      <c r="WUE618" s="175"/>
      <c r="WUF618" s="175"/>
      <c r="WUG618" s="175"/>
      <c r="WUH618" s="175"/>
      <c r="WUI618" s="175"/>
      <c r="WUJ618" s="175"/>
      <c r="WUK618" s="175"/>
      <c r="WUL618" s="175"/>
      <c r="WUM618" s="175"/>
      <c r="WUN618" s="175"/>
      <c r="WUO618" s="175"/>
      <c r="WUP618" s="175"/>
      <c r="WUQ618" s="175"/>
      <c r="WUR618" s="175"/>
      <c r="WUS618" s="175"/>
      <c r="WUT618" s="175"/>
      <c r="WUU618" s="175"/>
      <c r="WUV618" s="175"/>
      <c r="WUW618" s="175"/>
      <c r="WUX618" s="175"/>
      <c r="WUY618" s="175"/>
      <c r="WUZ618" s="175"/>
      <c r="WVA618" s="175"/>
      <c r="WVB618" s="175"/>
      <c r="WVC618" s="175"/>
      <c r="WVD618" s="175"/>
      <c r="WVE618" s="175"/>
      <c r="WVF618" s="175"/>
      <c r="WVG618" s="175"/>
      <c r="WVH618" s="175"/>
      <c r="WVI618" s="175"/>
      <c r="WVJ618" s="175"/>
      <c r="WVK618" s="175"/>
      <c r="WVL618" s="175"/>
      <c r="WVM618" s="175"/>
      <c r="WVN618" s="175"/>
      <c r="WVO618" s="175"/>
      <c r="WVP618" s="175"/>
      <c r="WVQ618" s="175"/>
      <c r="WVR618" s="175"/>
      <c r="WVS618" s="175"/>
      <c r="WVT618" s="175"/>
      <c r="WVU618" s="175"/>
      <c r="WVV618" s="175"/>
      <c r="WVW618" s="175"/>
      <c r="WVX618" s="175"/>
      <c r="WVY618" s="175"/>
      <c r="WVZ618" s="175"/>
      <c r="WWA618" s="175"/>
      <c r="WWB618" s="175"/>
      <c r="WWC618" s="175"/>
      <c r="WWD618" s="175"/>
      <c r="WWE618" s="175"/>
      <c r="WWF618" s="175"/>
      <c r="WWG618" s="175"/>
      <c r="WWH618" s="175"/>
      <c r="WWI618" s="175"/>
      <c r="WWJ618" s="175"/>
      <c r="WWK618" s="175"/>
      <c r="WWL618" s="175"/>
      <c r="WWM618" s="175"/>
      <c r="WWN618" s="175"/>
      <c r="WWO618" s="175"/>
      <c r="WWP618" s="175"/>
      <c r="WWQ618" s="175"/>
      <c r="WWR618" s="175"/>
      <c r="WWS618" s="175"/>
      <c r="WWT618" s="175"/>
      <c r="WWU618" s="175"/>
      <c r="WWV618" s="175"/>
      <c r="WWW618" s="175"/>
      <c r="WWX618" s="175"/>
      <c r="WWY618" s="175"/>
      <c r="WWZ618" s="175"/>
      <c r="WXA618" s="175"/>
      <c r="WXB618" s="175"/>
      <c r="WXC618" s="175"/>
      <c r="WXD618" s="175"/>
      <c r="WXE618" s="175"/>
      <c r="WXF618" s="175"/>
      <c r="WXG618" s="175"/>
      <c r="WXH618" s="175"/>
      <c r="WXI618" s="175"/>
      <c r="WXJ618" s="175"/>
      <c r="WXK618" s="175"/>
      <c r="WXL618" s="175"/>
      <c r="WXM618" s="175"/>
      <c r="WXN618" s="175"/>
      <c r="WXO618" s="175"/>
      <c r="WXP618" s="175"/>
      <c r="WXQ618" s="175"/>
      <c r="WXR618" s="175"/>
      <c r="WXS618" s="175"/>
      <c r="WXT618" s="175"/>
      <c r="WXU618" s="175"/>
      <c r="WXV618" s="175"/>
      <c r="WXW618" s="175"/>
      <c r="WXX618" s="175"/>
      <c r="WXY618" s="175"/>
      <c r="WXZ618" s="175"/>
      <c r="WYA618" s="175"/>
      <c r="WYB618" s="175"/>
      <c r="WYC618" s="175"/>
      <c r="WYD618" s="175"/>
      <c r="WYE618" s="175"/>
      <c r="WYF618" s="175"/>
      <c r="WYG618" s="175"/>
      <c r="WYH618" s="175"/>
      <c r="WYI618" s="175"/>
      <c r="WYJ618" s="175"/>
      <c r="WYK618" s="175"/>
      <c r="WYL618" s="175"/>
      <c r="WYM618" s="175"/>
      <c r="WYN618" s="175"/>
      <c r="WYO618" s="175"/>
      <c r="WYP618" s="175"/>
      <c r="WYQ618" s="175"/>
      <c r="WYR618" s="175"/>
      <c r="WYS618" s="175"/>
      <c r="WYT618" s="175"/>
      <c r="WYU618" s="175"/>
      <c r="WYV618" s="175"/>
      <c r="WYW618" s="175"/>
      <c r="WYX618" s="175"/>
      <c r="WYY618" s="175"/>
      <c r="WYZ618" s="175"/>
      <c r="WZA618" s="175"/>
      <c r="WZB618" s="175"/>
      <c r="WZC618" s="175"/>
      <c r="WZD618" s="175"/>
      <c r="WZE618" s="175"/>
      <c r="WZF618" s="175"/>
      <c r="WZG618" s="175"/>
      <c r="WZH618" s="175"/>
      <c r="WZI618" s="175"/>
      <c r="WZJ618" s="175"/>
      <c r="WZK618" s="175"/>
      <c r="WZL618" s="175"/>
      <c r="WZM618" s="175"/>
      <c r="WZN618" s="175"/>
      <c r="WZO618" s="175"/>
      <c r="WZP618" s="175"/>
      <c r="WZQ618" s="175"/>
      <c r="WZR618" s="175"/>
      <c r="WZS618" s="175"/>
      <c r="WZT618" s="175"/>
      <c r="WZU618" s="175"/>
      <c r="WZV618" s="175"/>
      <c r="WZW618" s="175"/>
      <c r="WZX618" s="175"/>
      <c r="WZY618" s="175"/>
      <c r="WZZ618" s="175"/>
      <c r="XAA618" s="175"/>
      <c r="XAB618" s="175"/>
      <c r="XAC618" s="175"/>
      <c r="XAD618" s="175"/>
      <c r="XAE618" s="175"/>
      <c r="XAF618" s="175"/>
      <c r="XAG618" s="175"/>
      <c r="XAH618" s="175"/>
      <c r="XAI618" s="175"/>
      <c r="XAJ618" s="175"/>
      <c r="XAK618" s="175"/>
      <c r="XAL618" s="175"/>
      <c r="XAM618" s="175"/>
      <c r="XAN618" s="175"/>
      <c r="XAO618" s="175"/>
      <c r="XAP618" s="175"/>
      <c r="XAQ618" s="175"/>
      <c r="XAR618" s="175"/>
      <c r="XAS618" s="175"/>
      <c r="XAT618" s="175"/>
      <c r="XAU618" s="175"/>
      <c r="XAV618" s="175"/>
      <c r="XAW618" s="175"/>
      <c r="XAX618" s="175"/>
      <c r="XAY618" s="175"/>
      <c r="XAZ618" s="175"/>
      <c r="XBA618" s="175"/>
      <c r="XBB618" s="175"/>
      <c r="XBC618" s="175"/>
      <c r="XBD618" s="175"/>
      <c r="XBE618" s="175"/>
      <c r="XBF618" s="175"/>
      <c r="XBG618" s="175"/>
      <c r="XBH618" s="175"/>
      <c r="XBI618" s="175"/>
      <c r="XBJ618" s="175"/>
      <c r="XBK618" s="175"/>
      <c r="XBL618" s="175"/>
      <c r="XBM618" s="175"/>
      <c r="XBN618" s="175"/>
      <c r="XBO618" s="175"/>
      <c r="XBP618" s="175"/>
      <c r="XBQ618" s="175"/>
      <c r="XBR618" s="175"/>
      <c r="XBS618" s="175"/>
      <c r="XBT618" s="175"/>
      <c r="XBU618" s="175"/>
      <c r="XBV618" s="175"/>
      <c r="XBW618" s="175"/>
      <c r="XBX618" s="175"/>
      <c r="XBY618" s="175"/>
      <c r="XBZ618" s="175"/>
      <c r="XCA618" s="175"/>
      <c r="XCB618" s="175"/>
      <c r="XCC618" s="175"/>
      <c r="XCD618" s="175"/>
      <c r="XCE618" s="175"/>
      <c r="XCF618" s="175"/>
      <c r="XCG618" s="175"/>
      <c r="XCH618" s="175"/>
      <c r="XCI618" s="175"/>
      <c r="XCJ618" s="175"/>
      <c r="XCK618" s="175"/>
      <c r="XCL618" s="175"/>
      <c r="XCM618" s="175"/>
      <c r="XCN618" s="175"/>
      <c r="XCO618" s="175"/>
      <c r="XCP618" s="175"/>
      <c r="XCQ618" s="175"/>
      <c r="XCR618" s="175"/>
      <c r="XCS618" s="175"/>
      <c r="XCT618" s="175"/>
      <c r="XCU618" s="175"/>
      <c r="XCV618" s="175"/>
      <c r="XCW618" s="175"/>
      <c r="XCX618" s="175"/>
      <c r="XCY618" s="175"/>
      <c r="XCZ618" s="175"/>
      <c r="XDA618" s="175"/>
      <c r="XDB618" s="175"/>
      <c r="XDC618" s="175"/>
      <c r="XDD618" s="175"/>
      <c r="XDE618" s="175"/>
      <c r="XDF618" s="175"/>
      <c r="XDG618" s="175"/>
      <c r="XDH618" s="175"/>
      <c r="XDI618" s="175"/>
      <c r="XDJ618" s="175"/>
      <c r="XDK618" s="175"/>
      <c r="XDL618" s="175"/>
      <c r="XDM618" s="175"/>
      <c r="XDN618" s="175"/>
      <c r="XDO618" s="175"/>
      <c r="XDP618" s="175"/>
      <c r="XDQ618" s="175"/>
      <c r="XDR618" s="175"/>
      <c r="XDS618" s="175"/>
      <c r="XDT618" s="175"/>
      <c r="XDU618" s="175"/>
      <c r="XDV618" s="175"/>
      <c r="XDW618" s="175"/>
      <c r="XDX618" s="175"/>
      <c r="XDY618" s="175"/>
      <c r="XDZ618" s="175"/>
      <c r="XEA618" s="175"/>
      <c r="XEB618" s="175"/>
      <c r="XEC618" s="175"/>
      <c r="XED618" s="175"/>
      <c r="XEE618" s="175"/>
      <c r="XEF618" s="175"/>
      <c r="XEG618" s="175"/>
      <c r="XEH618" s="175"/>
      <c r="XEI618" s="175"/>
      <c r="XEJ618" s="175"/>
      <c r="XEK618" s="175"/>
      <c r="XEL618" s="175"/>
      <c r="XEM618" s="175"/>
      <c r="XEN618" s="175"/>
      <c r="XEO618" s="175"/>
      <c r="XEP618" s="175"/>
      <c r="XEQ618" s="175"/>
      <c r="XER618" s="175"/>
      <c r="XES618" s="175"/>
      <c r="XET618" s="175"/>
      <c r="XEU618" s="175"/>
      <c r="XEV618" s="175"/>
      <c r="XEW618" s="175"/>
      <c r="XEX618" s="175"/>
      <c r="XEY618" s="175"/>
      <c r="XEZ618" s="175"/>
    </row>
    <row r="619" spans="1:16380" s="181" customFormat="1" ht="89.25" x14ac:dyDescent="0.25">
      <c r="A619" s="306">
        <v>7</v>
      </c>
      <c r="B619" s="183" t="s">
        <v>2346</v>
      </c>
      <c r="C619" s="306" t="s">
        <v>60</v>
      </c>
      <c r="D619" s="158" t="s">
        <v>530</v>
      </c>
      <c r="E619" s="306" t="s">
        <v>341</v>
      </c>
      <c r="F619" s="306" t="s">
        <v>826</v>
      </c>
      <c r="G619" s="306" t="s">
        <v>1366</v>
      </c>
      <c r="H619" s="306" t="s">
        <v>1008</v>
      </c>
      <c r="I619" s="306" t="s">
        <v>831</v>
      </c>
      <c r="J619" s="306">
        <v>1</v>
      </c>
      <c r="K619" s="306"/>
      <c r="L619" s="305" t="s">
        <v>167</v>
      </c>
      <c r="M619" s="306"/>
      <c r="N619" s="306" t="s">
        <v>345</v>
      </c>
      <c r="O619" s="148">
        <v>196.72131147540983</v>
      </c>
      <c r="P619" s="148">
        <v>240</v>
      </c>
      <c r="Q619" s="148">
        <v>240</v>
      </c>
      <c r="R619" s="148"/>
      <c r="S619" s="148"/>
      <c r="T619" s="148"/>
      <c r="U619" s="148"/>
      <c r="V619" s="148"/>
      <c r="W619" s="305" t="s">
        <v>404</v>
      </c>
      <c r="X619" s="162" t="s">
        <v>540</v>
      </c>
      <c r="Y619" s="306" t="s">
        <v>71</v>
      </c>
      <c r="Z619" s="153">
        <v>46358</v>
      </c>
      <c r="AA619" s="153">
        <v>46362</v>
      </c>
      <c r="AB619" s="305"/>
      <c r="AC619" s="153"/>
      <c r="AD619" s="153"/>
      <c r="AE619" s="306"/>
      <c r="AF619" s="306" t="s">
        <v>1366</v>
      </c>
      <c r="AG619" s="305" t="s">
        <v>800</v>
      </c>
      <c r="AH619" s="306">
        <v>876</v>
      </c>
      <c r="AI619" s="306" t="s">
        <v>73</v>
      </c>
      <c r="AJ619" s="163">
        <v>1</v>
      </c>
      <c r="AK619" s="182">
        <v>52000000000</v>
      </c>
      <c r="AL619" s="306" t="s">
        <v>542</v>
      </c>
      <c r="AM619" s="153">
        <v>46371</v>
      </c>
      <c r="AN619" s="153">
        <v>46388</v>
      </c>
      <c r="AO619" s="153">
        <v>46752</v>
      </c>
      <c r="AP619" s="306">
        <v>2027</v>
      </c>
      <c r="AQ619" s="153"/>
      <c r="AR619" s="153"/>
      <c r="AS619" s="306"/>
      <c r="AT619" s="306"/>
      <c r="AU619" s="306"/>
      <c r="AV619" s="306"/>
      <c r="AW619" s="306"/>
      <c r="AX619" s="306"/>
      <c r="AY619" s="306"/>
      <c r="AZ619" s="306"/>
      <c r="BA619" s="306"/>
      <c r="BB619" s="306"/>
      <c r="BC619" s="175"/>
      <c r="BD619" s="175"/>
      <c r="BE619" s="175"/>
      <c r="BF619" s="175"/>
      <c r="BG619" s="175"/>
      <c r="BH619" s="175"/>
      <c r="BI619" s="175"/>
      <c r="BJ619" s="175"/>
      <c r="BK619" s="175"/>
      <c r="BL619" s="175"/>
      <c r="BM619" s="175"/>
      <c r="BN619" s="175"/>
      <c r="BO619" s="175"/>
      <c r="BP619" s="175"/>
      <c r="BQ619" s="175"/>
      <c r="BR619" s="175"/>
      <c r="BS619" s="175"/>
      <c r="BT619" s="175"/>
      <c r="BU619" s="175"/>
      <c r="BV619" s="175"/>
      <c r="BW619" s="175"/>
      <c r="BX619" s="175"/>
      <c r="BY619" s="175"/>
      <c r="BZ619" s="175"/>
      <c r="CA619" s="175"/>
      <c r="CB619" s="175"/>
      <c r="CC619" s="175"/>
      <c r="CD619" s="175"/>
      <c r="CE619" s="175"/>
      <c r="CF619" s="175"/>
      <c r="CG619" s="175"/>
      <c r="CH619" s="175"/>
      <c r="CI619" s="175"/>
      <c r="CJ619" s="175"/>
      <c r="CK619" s="175"/>
      <c r="CL619" s="175"/>
      <c r="CM619" s="175"/>
      <c r="CN619" s="175"/>
      <c r="CO619" s="175"/>
      <c r="CP619" s="175"/>
      <c r="CQ619" s="175"/>
      <c r="CR619" s="175"/>
      <c r="CS619" s="175"/>
      <c r="CT619" s="175"/>
      <c r="CU619" s="175"/>
      <c r="CV619" s="175"/>
      <c r="CW619" s="175"/>
      <c r="CX619" s="175"/>
      <c r="CY619" s="175"/>
      <c r="CZ619" s="175"/>
      <c r="DA619" s="175"/>
      <c r="DB619" s="175"/>
      <c r="DC619" s="175"/>
      <c r="DD619" s="175"/>
      <c r="DE619" s="175"/>
      <c r="DF619" s="175"/>
      <c r="DG619" s="175"/>
      <c r="DH619" s="175"/>
      <c r="DI619" s="175"/>
      <c r="DJ619" s="175"/>
      <c r="DK619" s="175"/>
      <c r="DL619" s="175"/>
      <c r="DM619" s="175"/>
      <c r="DN619" s="175"/>
      <c r="DO619" s="175"/>
      <c r="DP619" s="175"/>
      <c r="DQ619" s="175"/>
      <c r="DR619" s="175"/>
      <c r="DS619" s="175"/>
      <c r="DT619" s="175"/>
      <c r="DU619" s="175"/>
      <c r="DV619" s="175"/>
      <c r="DW619" s="175"/>
      <c r="DX619" s="175"/>
      <c r="DY619" s="175"/>
      <c r="DZ619" s="175"/>
      <c r="EA619" s="175"/>
      <c r="EB619" s="175"/>
      <c r="EC619" s="175"/>
      <c r="ED619" s="175"/>
      <c r="EE619" s="175"/>
      <c r="EF619" s="175"/>
      <c r="EG619" s="175"/>
      <c r="EH619" s="175"/>
      <c r="EI619" s="175"/>
      <c r="EJ619" s="175"/>
      <c r="EK619" s="175"/>
      <c r="EL619" s="175"/>
      <c r="EM619" s="175"/>
      <c r="EN619" s="175"/>
      <c r="EO619" s="175"/>
      <c r="EP619" s="175"/>
      <c r="EQ619" s="175"/>
      <c r="ER619" s="175"/>
      <c r="ES619" s="175"/>
      <c r="ET619" s="175"/>
      <c r="EU619" s="175"/>
      <c r="EV619" s="175"/>
      <c r="EW619" s="175"/>
      <c r="EX619" s="175"/>
      <c r="EY619" s="175"/>
      <c r="EZ619" s="175"/>
      <c r="FA619" s="175"/>
      <c r="FB619" s="175"/>
      <c r="FC619" s="175"/>
      <c r="FD619" s="175"/>
      <c r="FE619" s="175"/>
      <c r="FF619" s="175"/>
      <c r="FG619" s="175"/>
      <c r="FH619" s="175"/>
      <c r="FI619" s="175"/>
      <c r="FJ619" s="175"/>
      <c r="FK619" s="175"/>
      <c r="FL619" s="175"/>
      <c r="FM619" s="175"/>
      <c r="FN619" s="175"/>
      <c r="FO619" s="175"/>
      <c r="FP619" s="175"/>
      <c r="FQ619" s="175"/>
      <c r="FR619" s="175"/>
      <c r="FS619" s="175"/>
      <c r="FT619" s="175"/>
      <c r="FU619" s="175"/>
      <c r="FV619" s="175"/>
      <c r="FW619" s="175"/>
      <c r="FX619" s="175"/>
      <c r="FY619" s="175"/>
      <c r="FZ619" s="175"/>
      <c r="GA619" s="175"/>
      <c r="GB619" s="175"/>
      <c r="GC619" s="175"/>
      <c r="GD619" s="175"/>
      <c r="GE619" s="175"/>
      <c r="GF619" s="175"/>
      <c r="GG619" s="175"/>
      <c r="GH619" s="175"/>
      <c r="GI619" s="175"/>
      <c r="GJ619" s="175"/>
      <c r="GK619" s="175"/>
      <c r="GL619" s="175"/>
      <c r="GM619" s="175"/>
      <c r="GN619" s="175"/>
      <c r="GO619" s="175"/>
      <c r="GP619" s="175"/>
      <c r="GQ619" s="175"/>
      <c r="GR619" s="175"/>
      <c r="GS619" s="175"/>
      <c r="GT619" s="175"/>
      <c r="GU619" s="175"/>
      <c r="GV619" s="175"/>
      <c r="GW619" s="175"/>
      <c r="GX619" s="175"/>
      <c r="GY619" s="175"/>
      <c r="GZ619" s="175"/>
      <c r="HA619" s="175"/>
      <c r="HB619" s="175"/>
      <c r="HC619" s="175"/>
      <c r="HD619" s="175"/>
      <c r="HE619" s="175"/>
      <c r="HF619" s="175"/>
      <c r="HG619" s="175"/>
      <c r="HH619" s="175"/>
      <c r="HI619" s="175"/>
      <c r="HJ619" s="175"/>
      <c r="HK619" s="175"/>
      <c r="HL619" s="175"/>
      <c r="HM619" s="175"/>
      <c r="HN619" s="175"/>
      <c r="HO619" s="175"/>
      <c r="HP619" s="175"/>
      <c r="HQ619" s="175"/>
      <c r="HR619" s="175"/>
      <c r="HS619" s="175"/>
      <c r="HT619" s="175"/>
      <c r="HU619" s="175"/>
      <c r="HV619" s="175"/>
      <c r="HW619" s="175"/>
      <c r="HX619" s="175"/>
      <c r="HY619" s="175"/>
      <c r="HZ619" s="175"/>
      <c r="IA619" s="175"/>
      <c r="IB619" s="175"/>
      <c r="IC619" s="175"/>
      <c r="ID619" s="175"/>
      <c r="IE619" s="175"/>
      <c r="IF619" s="175"/>
      <c r="IG619" s="175"/>
      <c r="IH619" s="175"/>
      <c r="II619" s="175"/>
      <c r="IJ619" s="175"/>
      <c r="IK619" s="175"/>
      <c r="IL619" s="175"/>
      <c r="IM619" s="175"/>
      <c r="IN619" s="175"/>
      <c r="IO619" s="175"/>
      <c r="IP619" s="175"/>
      <c r="IQ619" s="175"/>
      <c r="IR619" s="175"/>
      <c r="IS619" s="175"/>
      <c r="IT619" s="175"/>
      <c r="IU619" s="175"/>
      <c r="IV619" s="175"/>
      <c r="IW619" s="175"/>
      <c r="IX619" s="175"/>
      <c r="IY619" s="175"/>
      <c r="IZ619" s="175"/>
      <c r="JA619" s="175"/>
      <c r="JB619" s="175"/>
      <c r="JC619" s="175"/>
      <c r="JD619" s="175"/>
      <c r="JE619" s="175"/>
      <c r="JF619" s="175"/>
      <c r="JG619" s="175"/>
      <c r="JH619" s="175"/>
      <c r="JI619" s="175"/>
      <c r="JJ619" s="175"/>
      <c r="JK619" s="175"/>
      <c r="JL619" s="175"/>
      <c r="JM619" s="175"/>
      <c r="JN619" s="175"/>
      <c r="JO619" s="175"/>
      <c r="JP619" s="175"/>
      <c r="JQ619" s="175"/>
      <c r="JR619" s="175"/>
      <c r="JS619" s="175"/>
      <c r="JT619" s="175"/>
      <c r="JU619" s="175"/>
      <c r="JV619" s="175"/>
      <c r="JW619" s="175"/>
      <c r="JX619" s="175"/>
      <c r="JY619" s="175"/>
      <c r="JZ619" s="175"/>
      <c r="KA619" s="175"/>
      <c r="KB619" s="175"/>
      <c r="KC619" s="175"/>
      <c r="KD619" s="175"/>
      <c r="KE619" s="175"/>
      <c r="KF619" s="175"/>
      <c r="KG619" s="175"/>
      <c r="KH619" s="175"/>
      <c r="KI619" s="175"/>
      <c r="KJ619" s="175"/>
      <c r="KK619" s="175"/>
      <c r="KL619" s="175"/>
      <c r="KM619" s="175"/>
      <c r="KN619" s="175"/>
      <c r="KO619" s="175"/>
      <c r="KP619" s="175"/>
      <c r="KQ619" s="175"/>
      <c r="KR619" s="175"/>
      <c r="KS619" s="175"/>
      <c r="KT619" s="175"/>
      <c r="KU619" s="175"/>
      <c r="KV619" s="175"/>
      <c r="KW619" s="175"/>
      <c r="KX619" s="175"/>
      <c r="KY619" s="175"/>
      <c r="KZ619" s="175"/>
      <c r="LA619" s="175"/>
      <c r="LB619" s="175"/>
      <c r="LC619" s="175"/>
      <c r="LD619" s="175"/>
      <c r="LE619" s="175"/>
      <c r="LF619" s="175"/>
      <c r="LG619" s="175"/>
      <c r="LH619" s="175"/>
      <c r="LI619" s="175"/>
      <c r="LJ619" s="175"/>
      <c r="LK619" s="175"/>
      <c r="LL619" s="175"/>
      <c r="LM619" s="175"/>
      <c r="LN619" s="175"/>
      <c r="LO619" s="175"/>
      <c r="LP619" s="175"/>
      <c r="LQ619" s="175"/>
      <c r="LR619" s="175"/>
      <c r="LS619" s="175"/>
      <c r="LT619" s="175"/>
      <c r="LU619" s="175"/>
      <c r="LV619" s="175"/>
      <c r="LW619" s="175"/>
      <c r="LX619" s="175"/>
      <c r="LY619" s="175"/>
      <c r="LZ619" s="175"/>
      <c r="MA619" s="175"/>
      <c r="MB619" s="175"/>
      <c r="MC619" s="175"/>
      <c r="MD619" s="175"/>
      <c r="ME619" s="175"/>
      <c r="MF619" s="175"/>
      <c r="MG619" s="175"/>
      <c r="MH619" s="175"/>
      <c r="MI619" s="175"/>
      <c r="MJ619" s="175"/>
      <c r="MK619" s="175"/>
      <c r="ML619" s="175"/>
      <c r="MM619" s="175"/>
      <c r="MN619" s="175"/>
      <c r="MO619" s="175"/>
      <c r="MP619" s="175"/>
      <c r="MQ619" s="175"/>
      <c r="MR619" s="175"/>
      <c r="MS619" s="175"/>
      <c r="MT619" s="175"/>
      <c r="MU619" s="175"/>
      <c r="MV619" s="175"/>
      <c r="MW619" s="175"/>
      <c r="MX619" s="175"/>
      <c r="MY619" s="175"/>
      <c r="MZ619" s="175"/>
      <c r="NA619" s="175"/>
      <c r="NB619" s="175"/>
      <c r="NC619" s="175"/>
      <c r="ND619" s="175"/>
      <c r="NE619" s="175"/>
      <c r="NF619" s="175"/>
      <c r="NG619" s="175"/>
      <c r="NH619" s="175"/>
      <c r="NI619" s="175"/>
      <c r="NJ619" s="175"/>
      <c r="NK619" s="175"/>
      <c r="NL619" s="175"/>
      <c r="NM619" s="175"/>
      <c r="NN619" s="175"/>
      <c r="NO619" s="175"/>
      <c r="NP619" s="175"/>
      <c r="NQ619" s="175"/>
      <c r="NR619" s="175"/>
      <c r="NS619" s="175"/>
      <c r="NT619" s="175"/>
      <c r="NU619" s="175"/>
      <c r="NV619" s="175"/>
      <c r="NW619" s="175"/>
      <c r="NX619" s="175"/>
      <c r="NY619" s="175"/>
      <c r="NZ619" s="175"/>
      <c r="OA619" s="175"/>
      <c r="OB619" s="175"/>
      <c r="OC619" s="175"/>
      <c r="OD619" s="175"/>
      <c r="OE619" s="175"/>
      <c r="OF619" s="175"/>
      <c r="OG619" s="175"/>
      <c r="OH619" s="175"/>
      <c r="OI619" s="175"/>
      <c r="OJ619" s="175"/>
      <c r="OK619" s="175"/>
      <c r="OL619" s="175"/>
      <c r="OM619" s="175"/>
      <c r="ON619" s="175"/>
      <c r="OO619" s="175"/>
      <c r="OP619" s="175"/>
      <c r="OQ619" s="175"/>
      <c r="OR619" s="175"/>
      <c r="OS619" s="175"/>
      <c r="OT619" s="175"/>
      <c r="OU619" s="175"/>
      <c r="OV619" s="175"/>
      <c r="OW619" s="175"/>
      <c r="OX619" s="175"/>
      <c r="OY619" s="175"/>
      <c r="OZ619" s="175"/>
      <c r="PA619" s="175"/>
      <c r="PB619" s="175"/>
      <c r="PC619" s="175"/>
      <c r="PD619" s="175"/>
      <c r="PE619" s="175"/>
      <c r="PF619" s="175"/>
      <c r="PG619" s="175"/>
      <c r="PH619" s="175"/>
      <c r="PI619" s="175"/>
      <c r="PJ619" s="175"/>
      <c r="PK619" s="175"/>
      <c r="PL619" s="175"/>
      <c r="PM619" s="175"/>
      <c r="PN619" s="175"/>
      <c r="PO619" s="175"/>
      <c r="PP619" s="175"/>
      <c r="PQ619" s="175"/>
      <c r="PR619" s="175"/>
      <c r="PS619" s="175"/>
      <c r="PT619" s="175"/>
      <c r="PU619" s="175"/>
      <c r="PV619" s="175"/>
      <c r="PW619" s="175"/>
      <c r="PX619" s="175"/>
      <c r="PY619" s="175"/>
      <c r="PZ619" s="175"/>
      <c r="QA619" s="175"/>
      <c r="QB619" s="175"/>
      <c r="QC619" s="175"/>
      <c r="QD619" s="175"/>
      <c r="QE619" s="175"/>
      <c r="QF619" s="175"/>
      <c r="QG619" s="175"/>
      <c r="QH619" s="175"/>
      <c r="QI619" s="175"/>
      <c r="QJ619" s="175"/>
      <c r="QK619" s="175"/>
      <c r="QL619" s="175"/>
      <c r="QM619" s="175"/>
      <c r="QN619" s="175"/>
      <c r="QO619" s="175"/>
      <c r="QP619" s="175"/>
      <c r="QQ619" s="175"/>
      <c r="QR619" s="175"/>
      <c r="QS619" s="175"/>
      <c r="QT619" s="175"/>
      <c r="QU619" s="175"/>
      <c r="QV619" s="175"/>
      <c r="QW619" s="175"/>
      <c r="QX619" s="175"/>
      <c r="QY619" s="175"/>
      <c r="QZ619" s="175"/>
      <c r="RA619" s="175"/>
      <c r="RB619" s="175"/>
      <c r="RC619" s="175"/>
      <c r="RD619" s="175"/>
      <c r="RE619" s="175"/>
      <c r="RF619" s="175"/>
      <c r="RG619" s="175"/>
      <c r="RH619" s="175"/>
      <c r="RI619" s="175"/>
      <c r="RJ619" s="175"/>
      <c r="RK619" s="175"/>
      <c r="RL619" s="175"/>
      <c r="RM619" s="175"/>
      <c r="RN619" s="175"/>
      <c r="RO619" s="175"/>
      <c r="RP619" s="175"/>
      <c r="RQ619" s="175"/>
      <c r="RR619" s="175"/>
      <c r="RS619" s="175"/>
      <c r="RT619" s="175"/>
      <c r="RU619" s="175"/>
      <c r="RV619" s="175"/>
      <c r="RW619" s="175"/>
      <c r="RX619" s="175"/>
      <c r="RY619" s="175"/>
      <c r="RZ619" s="175"/>
      <c r="SA619" s="175"/>
      <c r="SB619" s="175"/>
      <c r="SC619" s="175"/>
      <c r="SD619" s="175"/>
      <c r="SE619" s="175"/>
      <c r="SF619" s="175"/>
      <c r="SG619" s="175"/>
      <c r="SH619" s="175"/>
      <c r="SI619" s="175"/>
      <c r="SJ619" s="175"/>
      <c r="SK619" s="175"/>
      <c r="SL619" s="175"/>
      <c r="SM619" s="175"/>
      <c r="SN619" s="175"/>
      <c r="SO619" s="175"/>
      <c r="SP619" s="175"/>
      <c r="SQ619" s="175"/>
      <c r="SR619" s="175"/>
      <c r="SS619" s="175"/>
      <c r="ST619" s="175"/>
      <c r="SU619" s="175"/>
      <c r="SV619" s="175"/>
      <c r="SW619" s="175"/>
      <c r="SX619" s="175"/>
      <c r="SY619" s="175"/>
      <c r="SZ619" s="175"/>
      <c r="TA619" s="175"/>
      <c r="TB619" s="175"/>
      <c r="TC619" s="175"/>
      <c r="TD619" s="175"/>
      <c r="TE619" s="175"/>
      <c r="TF619" s="175"/>
      <c r="TG619" s="175"/>
      <c r="TH619" s="175"/>
      <c r="TI619" s="175"/>
      <c r="TJ619" s="175"/>
      <c r="TK619" s="175"/>
      <c r="TL619" s="175"/>
      <c r="TM619" s="175"/>
      <c r="TN619" s="175"/>
      <c r="TO619" s="175"/>
      <c r="TP619" s="175"/>
      <c r="TQ619" s="175"/>
      <c r="TR619" s="175"/>
      <c r="TS619" s="175"/>
      <c r="TT619" s="175"/>
      <c r="TU619" s="175"/>
      <c r="TV619" s="175"/>
      <c r="TW619" s="175"/>
      <c r="TX619" s="175"/>
      <c r="TY619" s="175"/>
      <c r="TZ619" s="175"/>
      <c r="UA619" s="175"/>
      <c r="UB619" s="175"/>
      <c r="UC619" s="175"/>
      <c r="UD619" s="175"/>
      <c r="UE619" s="175"/>
      <c r="UF619" s="175"/>
      <c r="UG619" s="175"/>
      <c r="UH619" s="175"/>
      <c r="UI619" s="175"/>
      <c r="UJ619" s="175"/>
      <c r="UK619" s="175"/>
      <c r="UL619" s="175"/>
      <c r="UM619" s="175"/>
      <c r="UN619" s="175"/>
      <c r="UO619" s="175"/>
      <c r="UP619" s="175"/>
      <c r="UQ619" s="175"/>
      <c r="UR619" s="175"/>
      <c r="US619" s="175"/>
      <c r="UT619" s="175"/>
      <c r="UU619" s="175"/>
      <c r="UV619" s="175"/>
      <c r="UW619" s="175"/>
      <c r="UX619" s="175"/>
      <c r="UY619" s="175"/>
      <c r="UZ619" s="175"/>
      <c r="VA619" s="175"/>
      <c r="VB619" s="175"/>
      <c r="VC619" s="175"/>
      <c r="VD619" s="175"/>
      <c r="VE619" s="175"/>
      <c r="VF619" s="175"/>
      <c r="VG619" s="175"/>
      <c r="VH619" s="175"/>
      <c r="VI619" s="175"/>
      <c r="VJ619" s="175"/>
      <c r="VK619" s="175"/>
      <c r="VL619" s="175"/>
      <c r="VM619" s="175"/>
      <c r="VN619" s="175"/>
      <c r="VO619" s="175"/>
      <c r="VP619" s="175"/>
      <c r="VQ619" s="175"/>
      <c r="VR619" s="175"/>
      <c r="VS619" s="175"/>
      <c r="VT619" s="175"/>
      <c r="VU619" s="175"/>
      <c r="VV619" s="175"/>
      <c r="VW619" s="175"/>
      <c r="VX619" s="175"/>
      <c r="VY619" s="175"/>
      <c r="VZ619" s="175"/>
      <c r="WA619" s="175"/>
      <c r="WB619" s="175"/>
      <c r="WC619" s="175"/>
      <c r="WD619" s="175"/>
      <c r="WE619" s="175"/>
      <c r="WF619" s="175"/>
      <c r="WG619" s="175"/>
      <c r="WH619" s="175"/>
      <c r="WI619" s="175"/>
      <c r="WJ619" s="175"/>
      <c r="WK619" s="175"/>
      <c r="WL619" s="175"/>
      <c r="WM619" s="175"/>
      <c r="WN619" s="175"/>
      <c r="WO619" s="175"/>
      <c r="WP619" s="175"/>
      <c r="WQ619" s="175"/>
      <c r="WR619" s="175"/>
      <c r="WS619" s="175"/>
      <c r="WT619" s="175"/>
      <c r="WU619" s="175"/>
      <c r="WV619" s="175"/>
      <c r="WW619" s="175"/>
      <c r="WX619" s="175"/>
      <c r="WY619" s="175"/>
      <c r="WZ619" s="175"/>
      <c r="XA619" s="175"/>
      <c r="XB619" s="175"/>
      <c r="XC619" s="175"/>
      <c r="XD619" s="175"/>
      <c r="XE619" s="175"/>
      <c r="XF619" s="175"/>
      <c r="XG619" s="175"/>
      <c r="XH619" s="175"/>
      <c r="XI619" s="175"/>
      <c r="XJ619" s="175"/>
      <c r="XK619" s="175"/>
      <c r="XL619" s="175"/>
      <c r="XM619" s="175"/>
      <c r="XN619" s="175"/>
      <c r="XO619" s="175"/>
      <c r="XP619" s="175"/>
      <c r="XQ619" s="175"/>
      <c r="XR619" s="175"/>
      <c r="XS619" s="175"/>
      <c r="XT619" s="175"/>
      <c r="XU619" s="175"/>
      <c r="XV619" s="175"/>
      <c r="XW619" s="175"/>
      <c r="XX619" s="175"/>
      <c r="XY619" s="175"/>
      <c r="XZ619" s="175"/>
      <c r="YA619" s="175"/>
      <c r="YB619" s="175"/>
      <c r="YC619" s="175"/>
      <c r="YD619" s="175"/>
      <c r="YE619" s="175"/>
      <c r="YF619" s="175"/>
      <c r="YG619" s="175"/>
      <c r="YH619" s="175"/>
      <c r="YI619" s="175"/>
      <c r="YJ619" s="175"/>
      <c r="YK619" s="175"/>
      <c r="YL619" s="175"/>
      <c r="YM619" s="175"/>
      <c r="YN619" s="175"/>
      <c r="YO619" s="175"/>
      <c r="YP619" s="175"/>
      <c r="YQ619" s="175"/>
      <c r="YR619" s="175"/>
      <c r="YS619" s="175"/>
      <c r="YT619" s="175"/>
      <c r="YU619" s="175"/>
      <c r="YV619" s="175"/>
      <c r="YW619" s="175"/>
      <c r="YX619" s="175"/>
      <c r="YY619" s="175"/>
      <c r="YZ619" s="175"/>
      <c r="ZA619" s="175"/>
      <c r="ZB619" s="175"/>
      <c r="ZC619" s="175"/>
      <c r="ZD619" s="175"/>
      <c r="ZE619" s="175"/>
      <c r="ZF619" s="175"/>
      <c r="ZG619" s="175"/>
      <c r="ZH619" s="175"/>
      <c r="ZI619" s="175"/>
      <c r="ZJ619" s="175"/>
      <c r="ZK619" s="175"/>
      <c r="ZL619" s="175"/>
      <c r="ZM619" s="175"/>
      <c r="ZN619" s="175"/>
      <c r="ZO619" s="175"/>
      <c r="ZP619" s="175"/>
      <c r="ZQ619" s="175"/>
      <c r="ZR619" s="175"/>
      <c r="ZS619" s="175"/>
      <c r="ZT619" s="175"/>
      <c r="ZU619" s="175"/>
      <c r="ZV619" s="175"/>
      <c r="ZW619" s="175"/>
      <c r="ZX619" s="175"/>
      <c r="ZY619" s="175"/>
      <c r="ZZ619" s="175"/>
      <c r="AAA619" s="175"/>
      <c r="AAB619" s="175"/>
      <c r="AAC619" s="175"/>
      <c r="AAD619" s="175"/>
      <c r="AAE619" s="175"/>
      <c r="AAF619" s="175"/>
      <c r="AAG619" s="175"/>
      <c r="AAH619" s="175"/>
      <c r="AAI619" s="175"/>
      <c r="AAJ619" s="175"/>
      <c r="AAK619" s="175"/>
      <c r="AAL619" s="175"/>
      <c r="AAM619" s="175"/>
      <c r="AAN619" s="175"/>
      <c r="AAO619" s="175"/>
      <c r="AAP619" s="175"/>
      <c r="AAQ619" s="175"/>
      <c r="AAR619" s="175"/>
      <c r="AAS619" s="175"/>
      <c r="AAT619" s="175"/>
      <c r="AAU619" s="175"/>
      <c r="AAV619" s="175"/>
      <c r="AAW619" s="175"/>
      <c r="AAX619" s="175"/>
      <c r="AAY619" s="175"/>
      <c r="AAZ619" s="175"/>
      <c r="ABA619" s="175"/>
      <c r="ABB619" s="175"/>
      <c r="ABC619" s="175"/>
      <c r="ABD619" s="175"/>
      <c r="ABE619" s="175"/>
      <c r="ABF619" s="175"/>
      <c r="ABG619" s="175"/>
      <c r="ABH619" s="175"/>
      <c r="ABI619" s="175"/>
      <c r="ABJ619" s="175"/>
      <c r="ABK619" s="175"/>
      <c r="ABL619" s="175"/>
      <c r="ABM619" s="175"/>
      <c r="ABN619" s="175"/>
      <c r="ABO619" s="175"/>
      <c r="ABP619" s="175"/>
      <c r="ABQ619" s="175"/>
      <c r="ABR619" s="175"/>
      <c r="ABS619" s="175"/>
      <c r="ABT619" s="175"/>
      <c r="ABU619" s="175"/>
      <c r="ABV619" s="175"/>
      <c r="ABW619" s="175"/>
      <c r="ABX619" s="175"/>
      <c r="ABY619" s="175"/>
      <c r="ABZ619" s="175"/>
      <c r="ACA619" s="175"/>
      <c r="ACB619" s="175"/>
      <c r="ACC619" s="175"/>
      <c r="ACD619" s="175"/>
      <c r="ACE619" s="175"/>
      <c r="ACF619" s="175"/>
      <c r="ACG619" s="175"/>
      <c r="ACH619" s="175"/>
      <c r="ACI619" s="175"/>
      <c r="ACJ619" s="175"/>
      <c r="ACK619" s="175"/>
      <c r="ACL619" s="175"/>
      <c r="ACM619" s="175"/>
      <c r="ACN619" s="175"/>
      <c r="ACO619" s="175"/>
      <c r="ACP619" s="175"/>
      <c r="ACQ619" s="175"/>
      <c r="ACR619" s="175"/>
      <c r="ACS619" s="175"/>
      <c r="ACT619" s="175"/>
      <c r="ACU619" s="175"/>
      <c r="ACV619" s="175"/>
      <c r="ACW619" s="175"/>
      <c r="ACX619" s="175"/>
      <c r="ACY619" s="175"/>
      <c r="ACZ619" s="175"/>
      <c r="ADA619" s="175"/>
      <c r="ADB619" s="175"/>
      <c r="ADC619" s="175"/>
      <c r="ADD619" s="175"/>
      <c r="ADE619" s="175"/>
      <c r="ADF619" s="175"/>
      <c r="ADG619" s="175"/>
      <c r="ADH619" s="175"/>
      <c r="ADI619" s="175"/>
      <c r="ADJ619" s="175"/>
      <c r="ADK619" s="175"/>
      <c r="ADL619" s="175"/>
      <c r="ADM619" s="175"/>
      <c r="ADN619" s="175"/>
      <c r="ADO619" s="175"/>
      <c r="ADP619" s="175"/>
      <c r="ADQ619" s="175"/>
      <c r="ADR619" s="175"/>
      <c r="ADS619" s="175"/>
      <c r="ADT619" s="175"/>
      <c r="ADU619" s="175"/>
      <c r="ADV619" s="175"/>
      <c r="ADW619" s="175"/>
      <c r="ADX619" s="175"/>
      <c r="ADY619" s="175"/>
      <c r="ADZ619" s="175"/>
      <c r="AEA619" s="175"/>
      <c r="AEB619" s="175"/>
      <c r="AEC619" s="175"/>
      <c r="AED619" s="175"/>
      <c r="AEE619" s="175"/>
      <c r="AEF619" s="175"/>
      <c r="AEG619" s="175"/>
      <c r="AEH619" s="175"/>
      <c r="AEI619" s="175"/>
      <c r="AEJ619" s="175"/>
      <c r="AEK619" s="175"/>
      <c r="AEL619" s="175"/>
      <c r="AEM619" s="175"/>
      <c r="AEN619" s="175"/>
      <c r="AEO619" s="175"/>
      <c r="AEP619" s="175"/>
      <c r="AEQ619" s="175"/>
      <c r="AER619" s="175"/>
      <c r="AES619" s="175"/>
      <c r="AET619" s="175"/>
      <c r="AEU619" s="175"/>
      <c r="AEV619" s="175"/>
      <c r="AEW619" s="175"/>
      <c r="AEX619" s="175"/>
      <c r="AEY619" s="175"/>
      <c r="AEZ619" s="175"/>
      <c r="AFA619" s="175"/>
      <c r="AFB619" s="175"/>
      <c r="AFC619" s="175"/>
      <c r="AFD619" s="175"/>
      <c r="AFE619" s="175"/>
      <c r="AFF619" s="175"/>
      <c r="AFG619" s="175"/>
      <c r="AFH619" s="175"/>
      <c r="AFI619" s="175"/>
      <c r="AFJ619" s="175"/>
      <c r="AFK619" s="175"/>
      <c r="AFL619" s="175"/>
      <c r="AFM619" s="175"/>
      <c r="AFN619" s="175"/>
      <c r="AFO619" s="175"/>
      <c r="AFP619" s="175"/>
      <c r="AFQ619" s="175"/>
      <c r="AFR619" s="175"/>
      <c r="AFS619" s="175"/>
      <c r="AFT619" s="175"/>
      <c r="AFU619" s="175"/>
      <c r="AFV619" s="175"/>
      <c r="AFW619" s="175"/>
      <c r="AFX619" s="175"/>
      <c r="AFY619" s="175"/>
      <c r="AFZ619" s="175"/>
      <c r="AGA619" s="175"/>
      <c r="AGB619" s="175"/>
      <c r="AGC619" s="175"/>
      <c r="AGD619" s="175"/>
      <c r="AGE619" s="175"/>
      <c r="AGF619" s="175"/>
      <c r="AGG619" s="175"/>
      <c r="AGH619" s="175"/>
      <c r="AGI619" s="175"/>
      <c r="AGJ619" s="175"/>
      <c r="AGK619" s="175"/>
      <c r="AGL619" s="175"/>
      <c r="AGM619" s="175"/>
      <c r="AGN619" s="175"/>
      <c r="AGO619" s="175"/>
      <c r="AGP619" s="175"/>
      <c r="AGQ619" s="175"/>
      <c r="AGR619" s="175"/>
      <c r="AGS619" s="175"/>
      <c r="AGT619" s="175"/>
      <c r="AGU619" s="175"/>
      <c r="AGV619" s="175"/>
      <c r="AGW619" s="175"/>
      <c r="AGX619" s="175"/>
      <c r="AGY619" s="175"/>
      <c r="AGZ619" s="175"/>
      <c r="AHA619" s="175"/>
      <c r="AHB619" s="175"/>
      <c r="AHC619" s="175"/>
      <c r="AHD619" s="175"/>
      <c r="AHE619" s="175"/>
      <c r="AHF619" s="175"/>
      <c r="AHG619" s="175"/>
      <c r="AHH619" s="175"/>
      <c r="AHI619" s="175"/>
      <c r="AHJ619" s="175"/>
      <c r="AHK619" s="175"/>
      <c r="AHL619" s="175"/>
      <c r="AHM619" s="175"/>
      <c r="AHN619" s="175"/>
      <c r="AHO619" s="175"/>
      <c r="AHP619" s="175"/>
      <c r="AHQ619" s="175"/>
      <c r="AHR619" s="175"/>
      <c r="AHS619" s="175"/>
      <c r="AHT619" s="175"/>
      <c r="AHU619" s="175"/>
      <c r="AHV619" s="175"/>
      <c r="AHW619" s="175"/>
      <c r="AHX619" s="175"/>
      <c r="AHY619" s="175"/>
      <c r="AHZ619" s="175"/>
      <c r="AIA619" s="175"/>
      <c r="AIB619" s="175"/>
      <c r="AIC619" s="175"/>
      <c r="AID619" s="175"/>
      <c r="AIE619" s="175"/>
      <c r="AIF619" s="175"/>
      <c r="AIG619" s="175"/>
      <c r="AIH619" s="175"/>
      <c r="AII619" s="175"/>
      <c r="AIJ619" s="175"/>
      <c r="AIK619" s="175"/>
      <c r="AIL619" s="175"/>
      <c r="AIM619" s="175"/>
      <c r="AIN619" s="175"/>
      <c r="AIO619" s="175"/>
      <c r="AIP619" s="175"/>
      <c r="AIQ619" s="175"/>
      <c r="AIR619" s="175"/>
      <c r="AIS619" s="175"/>
      <c r="AIT619" s="175"/>
      <c r="AIU619" s="175"/>
      <c r="AIV619" s="175"/>
      <c r="AIW619" s="175"/>
      <c r="AIX619" s="175"/>
      <c r="AIY619" s="175"/>
      <c r="AIZ619" s="175"/>
      <c r="AJA619" s="175"/>
      <c r="AJB619" s="175"/>
      <c r="AJC619" s="175"/>
      <c r="AJD619" s="175"/>
      <c r="AJE619" s="175"/>
      <c r="AJF619" s="175"/>
      <c r="AJG619" s="175"/>
      <c r="AJH619" s="175"/>
      <c r="AJI619" s="175"/>
      <c r="AJJ619" s="175"/>
      <c r="AJK619" s="175"/>
      <c r="AJL619" s="175"/>
      <c r="AJM619" s="175"/>
      <c r="AJN619" s="175"/>
      <c r="AJO619" s="175"/>
      <c r="AJP619" s="175"/>
      <c r="AJQ619" s="175"/>
      <c r="AJR619" s="175"/>
      <c r="AJS619" s="175"/>
      <c r="AJT619" s="175"/>
      <c r="AJU619" s="175"/>
      <c r="AJV619" s="175"/>
      <c r="AJW619" s="175"/>
      <c r="AJX619" s="175"/>
      <c r="AJY619" s="175"/>
      <c r="AJZ619" s="175"/>
      <c r="AKA619" s="175"/>
      <c r="AKB619" s="175"/>
      <c r="AKC619" s="175"/>
      <c r="AKD619" s="175"/>
      <c r="AKE619" s="175"/>
      <c r="AKF619" s="175"/>
      <c r="AKG619" s="175"/>
      <c r="AKH619" s="175"/>
      <c r="AKI619" s="175"/>
      <c r="AKJ619" s="175"/>
      <c r="AKK619" s="175"/>
      <c r="AKL619" s="175"/>
      <c r="AKM619" s="175"/>
      <c r="AKN619" s="175"/>
      <c r="AKO619" s="175"/>
      <c r="AKP619" s="175"/>
      <c r="AKQ619" s="175"/>
      <c r="AKR619" s="175"/>
      <c r="AKS619" s="175"/>
      <c r="AKT619" s="175"/>
      <c r="AKU619" s="175"/>
      <c r="AKV619" s="175"/>
      <c r="AKW619" s="175"/>
      <c r="AKX619" s="175"/>
      <c r="AKY619" s="175"/>
      <c r="AKZ619" s="175"/>
      <c r="ALA619" s="175"/>
      <c r="ALB619" s="175"/>
      <c r="ALC619" s="175"/>
      <c r="ALD619" s="175"/>
      <c r="ALE619" s="175"/>
      <c r="ALF619" s="175"/>
      <c r="ALG619" s="175"/>
      <c r="ALH619" s="175"/>
      <c r="ALI619" s="175"/>
      <c r="ALJ619" s="175"/>
      <c r="ALK619" s="175"/>
      <c r="ALL619" s="175"/>
      <c r="ALM619" s="175"/>
      <c r="ALN619" s="175"/>
      <c r="ALO619" s="175"/>
      <c r="ALP619" s="175"/>
      <c r="ALQ619" s="175"/>
      <c r="ALR619" s="175"/>
      <c r="ALS619" s="175"/>
      <c r="ALT619" s="175"/>
      <c r="ALU619" s="175"/>
      <c r="ALV619" s="175"/>
      <c r="ALW619" s="175"/>
      <c r="ALX619" s="175"/>
      <c r="ALY619" s="175"/>
      <c r="ALZ619" s="175"/>
      <c r="AMA619" s="175"/>
      <c r="AMB619" s="175"/>
      <c r="AMC619" s="175"/>
      <c r="AMD619" s="175"/>
      <c r="AME619" s="175"/>
      <c r="AMF619" s="175"/>
      <c r="AMG619" s="175"/>
      <c r="AMH619" s="175"/>
      <c r="AMI619" s="175"/>
      <c r="AMJ619" s="175"/>
      <c r="AMK619" s="175"/>
      <c r="AML619" s="175"/>
      <c r="AMM619" s="175"/>
      <c r="AMN619" s="175"/>
      <c r="AMO619" s="175"/>
      <c r="AMP619" s="175"/>
      <c r="AMQ619" s="175"/>
      <c r="AMR619" s="175"/>
      <c r="AMS619" s="175"/>
      <c r="AMT619" s="175"/>
      <c r="AMU619" s="175"/>
      <c r="AMV619" s="175"/>
      <c r="AMW619" s="175"/>
      <c r="AMX619" s="175"/>
      <c r="AMY619" s="175"/>
      <c r="AMZ619" s="175"/>
      <c r="ANA619" s="175"/>
      <c r="ANB619" s="175"/>
      <c r="ANC619" s="175"/>
      <c r="AND619" s="175"/>
      <c r="ANE619" s="175"/>
      <c r="ANF619" s="175"/>
      <c r="ANG619" s="175"/>
      <c r="ANH619" s="175"/>
      <c r="ANI619" s="175"/>
      <c r="ANJ619" s="175"/>
      <c r="ANK619" s="175"/>
      <c r="ANL619" s="175"/>
      <c r="ANM619" s="175"/>
      <c r="ANN619" s="175"/>
      <c r="ANO619" s="175"/>
      <c r="ANP619" s="175"/>
      <c r="ANQ619" s="175"/>
      <c r="ANR619" s="175"/>
      <c r="ANS619" s="175"/>
      <c r="ANT619" s="175"/>
      <c r="ANU619" s="175"/>
      <c r="ANV619" s="175"/>
      <c r="ANW619" s="175"/>
      <c r="ANX619" s="175"/>
      <c r="ANY619" s="175"/>
      <c r="ANZ619" s="175"/>
      <c r="AOA619" s="175"/>
      <c r="AOB619" s="175"/>
      <c r="AOC619" s="175"/>
      <c r="AOD619" s="175"/>
      <c r="AOE619" s="175"/>
      <c r="AOF619" s="175"/>
      <c r="AOG619" s="175"/>
      <c r="AOH619" s="175"/>
      <c r="AOI619" s="175"/>
      <c r="AOJ619" s="175"/>
      <c r="AOK619" s="175"/>
      <c r="AOL619" s="175"/>
      <c r="AOM619" s="175"/>
      <c r="AON619" s="175"/>
      <c r="AOO619" s="175"/>
      <c r="AOP619" s="175"/>
      <c r="AOQ619" s="175"/>
      <c r="AOR619" s="175"/>
      <c r="AOS619" s="175"/>
      <c r="AOT619" s="175"/>
      <c r="AOU619" s="175"/>
      <c r="AOV619" s="175"/>
      <c r="AOW619" s="175"/>
      <c r="AOX619" s="175"/>
      <c r="AOY619" s="175"/>
      <c r="AOZ619" s="175"/>
      <c r="APA619" s="175"/>
      <c r="APB619" s="175"/>
      <c r="APC619" s="175"/>
      <c r="APD619" s="175"/>
      <c r="APE619" s="175"/>
      <c r="APF619" s="175"/>
      <c r="APG619" s="175"/>
      <c r="APH619" s="175"/>
      <c r="API619" s="175"/>
      <c r="APJ619" s="175"/>
      <c r="APK619" s="175"/>
      <c r="APL619" s="175"/>
      <c r="APM619" s="175"/>
      <c r="APN619" s="175"/>
      <c r="APO619" s="175"/>
      <c r="APP619" s="175"/>
      <c r="APQ619" s="175"/>
      <c r="APR619" s="175"/>
      <c r="APS619" s="175"/>
      <c r="APT619" s="175"/>
      <c r="APU619" s="175"/>
      <c r="APV619" s="175"/>
      <c r="APW619" s="175"/>
      <c r="APX619" s="175"/>
      <c r="APY619" s="175"/>
      <c r="APZ619" s="175"/>
      <c r="AQA619" s="175"/>
      <c r="AQB619" s="175"/>
      <c r="AQC619" s="175"/>
      <c r="AQD619" s="175"/>
      <c r="AQE619" s="175"/>
      <c r="AQF619" s="175"/>
      <c r="AQG619" s="175"/>
      <c r="AQH619" s="175"/>
      <c r="AQI619" s="175"/>
      <c r="AQJ619" s="175"/>
      <c r="AQK619" s="175"/>
      <c r="AQL619" s="175"/>
      <c r="AQM619" s="175"/>
      <c r="AQN619" s="175"/>
      <c r="AQO619" s="175"/>
      <c r="AQP619" s="175"/>
      <c r="AQQ619" s="175"/>
      <c r="AQR619" s="175"/>
      <c r="AQS619" s="175"/>
      <c r="AQT619" s="175"/>
      <c r="AQU619" s="175"/>
      <c r="AQV619" s="175"/>
      <c r="AQW619" s="175"/>
      <c r="AQX619" s="175"/>
      <c r="AQY619" s="175"/>
      <c r="AQZ619" s="175"/>
      <c r="ARA619" s="175"/>
      <c r="ARB619" s="175"/>
      <c r="ARC619" s="175"/>
      <c r="ARD619" s="175"/>
      <c r="ARE619" s="175"/>
      <c r="ARF619" s="175"/>
      <c r="ARG619" s="175"/>
      <c r="ARH619" s="175"/>
      <c r="ARI619" s="175"/>
      <c r="ARJ619" s="175"/>
      <c r="ARK619" s="175"/>
      <c r="ARL619" s="175"/>
      <c r="ARM619" s="175"/>
      <c r="ARN619" s="175"/>
      <c r="ARO619" s="175"/>
      <c r="ARP619" s="175"/>
      <c r="ARQ619" s="175"/>
      <c r="ARR619" s="175"/>
      <c r="ARS619" s="175"/>
      <c r="ART619" s="175"/>
      <c r="ARU619" s="175"/>
      <c r="ARV619" s="175"/>
      <c r="ARW619" s="175"/>
      <c r="ARX619" s="175"/>
      <c r="ARY619" s="175"/>
      <c r="ARZ619" s="175"/>
      <c r="ASA619" s="175"/>
      <c r="ASB619" s="175"/>
      <c r="ASC619" s="175"/>
      <c r="ASD619" s="175"/>
      <c r="ASE619" s="175"/>
      <c r="ASF619" s="175"/>
      <c r="ASG619" s="175"/>
      <c r="ASH619" s="175"/>
      <c r="ASI619" s="175"/>
      <c r="ASJ619" s="175"/>
      <c r="ASK619" s="175"/>
      <c r="ASL619" s="175"/>
      <c r="ASM619" s="175"/>
      <c r="ASN619" s="175"/>
      <c r="ASO619" s="175"/>
      <c r="ASP619" s="175"/>
      <c r="ASQ619" s="175"/>
      <c r="ASR619" s="175"/>
      <c r="ASS619" s="175"/>
      <c r="AST619" s="175"/>
      <c r="ASU619" s="175"/>
      <c r="ASV619" s="175"/>
      <c r="ASW619" s="175"/>
      <c r="ASX619" s="175"/>
      <c r="ASY619" s="175"/>
      <c r="ASZ619" s="175"/>
      <c r="ATA619" s="175"/>
      <c r="ATB619" s="175"/>
      <c r="ATC619" s="175"/>
      <c r="ATD619" s="175"/>
      <c r="ATE619" s="175"/>
      <c r="ATF619" s="175"/>
      <c r="ATG619" s="175"/>
      <c r="ATH619" s="175"/>
      <c r="ATI619" s="175"/>
      <c r="ATJ619" s="175"/>
      <c r="ATK619" s="175"/>
      <c r="ATL619" s="175"/>
      <c r="ATM619" s="175"/>
      <c r="ATN619" s="175"/>
      <c r="ATO619" s="175"/>
      <c r="ATP619" s="175"/>
      <c r="ATQ619" s="175"/>
      <c r="ATR619" s="175"/>
      <c r="ATS619" s="175"/>
      <c r="ATT619" s="175"/>
      <c r="ATU619" s="175"/>
      <c r="ATV619" s="175"/>
      <c r="ATW619" s="175"/>
      <c r="ATX619" s="175"/>
      <c r="ATY619" s="175"/>
      <c r="ATZ619" s="175"/>
      <c r="AUA619" s="175"/>
      <c r="AUB619" s="175"/>
      <c r="AUC619" s="175"/>
      <c r="AUD619" s="175"/>
      <c r="AUE619" s="175"/>
      <c r="AUF619" s="175"/>
      <c r="AUG619" s="175"/>
      <c r="AUH619" s="175"/>
      <c r="AUI619" s="175"/>
      <c r="AUJ619" s="175"/>
      <c r="AUK619" s="175"/>
      <c r="AUL619" s="175"/>
      <c r="AUM619" s="175"/>
      <c r="AUN619" s="175"/>
      <c r="AUO619" s="175"/>
      <c r="AUP619" s="175"/>
      <c r="AUQ619" s="175"/>
      <c r="AUR619" s="175"/>
      <c r="AUS619" s="175"/>
      <c r="AUT619" s="175"/>
      <c r="AUU619" s="175"/>
      <c r="AUV619" s="175"/>
      <c r="AUW619" s="175"/>
      <c r="AUX619" s="175"/>
      <c r="AUY619" s="175"/>
      <c r="AUZ619" s="175"/>
      <c r="AVA619" s="175"/>
      <c r="AVB619" s="175"/>
      <c r="AVC619" s="175"/>
      <c r="AVD619" s="175"/>
      <c r="AVE619" s="175"/>
      <c r="AVF619" s="175"/>
      <c r="AVG619" s="175"/>
      <c r="AVH619" s="175"/>
      <c r="AVI619" s="175"/>
      <c r="AVJ619" s="175"/>
      <c r="AVK619" s="175"/>
      <c r="AVL619" s="175"/>
      <c r="AVM619" s="175"/>
      <c r="AVN619" s="175"/>
      <c r="AVO619" s="175"/>
      <c r="AVP619" s="175"/>
      <c r="AVQ619" s="175"/>
      <c r="AVR619" s="175"/>
      <c r="AVS619" s="175"/>
      <c r="AVT619" s="175"/>
      <c r="AVU619" s="175"/>
      <c r="AVV619" s="175"/>
      <c r="AVW619" s="175"/>
      <c r="AVX619" s="175"/>
      <c r="AVY619" s="175"/>
      <c r="AVZ619" s="175"/>
      <c r="AWA619" s="175"/>
      <c r="AWB619" s="175"/>
      <c r="AWC619" s="175"/>
      <c r="AWD619" s="175"/>
      <c r="AWE619" s="175"/>
      <c r="AWF619" s="175"/>
      <c r="AWG619" s="175"/>
      <c r="AWH619" s="175"/>
      <c r="AWI619" s="175"/>
      <c r="AWJ619" s="175"/>
      <c r="AWK619" s="175"/>
      <c r="AWL619" s="175"/>
      <c r="AWM619" s="175"/>
      <c r="AWN619" s="175"/>
      <c r="AWO619" s="175"/>
      <c r="AWP619" s="175"/>
      <c r="AWQ619" s="175"/>
      <c r="AWR619" s="175"/>
      <c r="AWS619" s="175"/>
      <c r="AWT619" s="175"/>
      <c r="AWU619" s="175"/>
      <c r="AWV619" s="175"/>
      <c r="AWW619" s="175"/>
      <c r="AWX619" s="175"/>
      <c r="AWY619" s="175"/>
      <c r="AWZ619" s="175"/>
      <c r="AXA619" s="175"/>
      <c r="AXB619" s="175"/>
      <c r="AXC619" s="175"/>
      <c r="AXD619" s="175"/>
      <c r="AXE619" s="175"/>
      <c r="AXF619" s="175"/>
      <c r="AXG619" s="175"/>
      <c r="AXH619" s="175"/>
      <c r="AXI619" s="175"/>
      <c r="AXJ619" s="175"/>
      <c r="AXK619" s="175"/>
      <c r="AXL619" s="175"/>
      <c r="AXM619" s="175"/>
      <c r="AXN619" s="175"/>
      <c r="AXO619" s="175"/>
      <c r="AXP619" s="175"/>
      <c r="AXQ619" s="175"/>
      <c r="AXR619" s="175"/>
      <c r="AXS619" s="175"/>
      <c r="AXT619" s="175"/>
      <c r="AXU619" s="175"/>
      <c r="AXV619" s="175"/>
      <c r="AXW619" s="175"/>
      <c r="AXX619" s="175"/>
      <c r="AXY619" s="175"/>
      <c r="AXZ619" s="175"/>
      <c r="AYA619" s="175"/>
      <c r="AYB619" s="175"/>
      <c r="AYC619" s="175"/>
      <c r="AYD619" s="175"/>
      <c r="AYE619" s="175"/>
      <c r="AYF619" s="175"/>
      <c r="AYG619" s="175"/>
      <c r="AYH619" s="175"/>
      <c r="AYI619" s="175"/>
      <c r="AYJ619" s="175"/>
      <c r="AYK619" s="175"/>
      <c r="AYL619" s="175"/>
      <c r="AYM619" s="175"/>
      <c r="AYN619" s="175"/>
      <c r="AYO619" s="175"/>
      <c r="AYP619" s="175"/>
      <c r="AYQ619" s="175"/>
      <c r="AYR619" s="175"/>
      <c r="AYS619" s="175"/>
      <c r="AYT619" s="175"/>
      <c r="AYU619" s="175"/>
      <c r="AYV619" s="175"/>
      <c r="AYW619" s="175"/>
      <c r="AYX619" s="175"/>
      <c r="AYY619" s="175"/>
      <c r="AYZ619" s="175"/>
      <c r="AZA619" s="175"/>
      <c r="AZB619" s="175"/>
      <c r="AZC619" s="175"/>
      <c r="AZD619" s="175"/>
      <c r="AZE619" s="175"/>
      <c r="AZF619" s="175"/>
      <c r="AZG619" s="175"/>
      <c r="AZH619" s="175"/>
      <c r="AZI619" s="175"/>
      <c r="AZJ619" s="175"/>
      <c r="AZK619" s="175"/>
      <c r="AZL619" s="175"/>
      <c r="AZM619" s="175"/>
      <c r="AZN619" s="175"/>
      <c r="AZO619" s="175"/>
      <c r="AZP619" s="175"/>
      <c r="AZQ619" s="175"/>
      <c r="AZR619" s="175"/>
      <c r="AZS619" s="175"/>
      <c r="AZT619" s="175"/>
      <c r="AZU619" s="175"/>
      <c r="AZV619" s="175"/>
      <c r="AZW619" s="175"/>
      <c r="AZX619" s="175"/>
      <c r="AZY619" s="175"/>
      <c r="AZZ619" s="175"/>
      <c r="BAA619" s="175"/>
      <c r="BAB619" s="175"/>
      <c r="BAC619" s="175"/>
      <c r="BAD619" s="175"/>
      <c r="BAE619" s="175"/>
      <c r="BAF619" s="175"/>
      <c r="BAG619" s="175"/>
      <c r="BAH619" s="175"/>
      <c r="BAI619" s="175"/>
      <c r="BAJ619" s="175"/>
      <c r="BAK619" s="175"/>
      <c r="BAL619" s="175"/>
      <c r="BAM619" s="175"/>
      <c r="BAN619" s="175"/>
      <c r="BAO619" s="175"/>
      <c r="BAP619" s="175"/>
      <c r="BAQ619" s="175"/>
      <c r="BAR619" s="175"/>
      <c r="BAS619" s="175"/>
      <c r="BAT619" s="175"/>
      <c r="BAU619" s="175"/>
      <c r="BAV619" s="175"/>
      <c r="BAW619" s="175"/>
      <c r="BAX619" s="175"/>
      <c r="BAY619" s="175"/>
      <c r="BAZ619" s="175"/>
      <c r="BBA619" s="175"/>
      <c r="BBB619" s="175"/>
      <c r="BBC619" s="175"/>
      <c r="BBD619" s="175"/>
      <c r="BBE619" s="175"/>
      <c r="BBF619" s="175"/>
      <c r="BBG619" s="175"/>
      <c r="BBH619" s="175"/>
      <c r="BBI619" s="175"/>
      <c r="BBJ619" s="175"/>
      <c r="BBK619" s="175"/>
      <c r="BBL619" s="175"/>
      <c r="BBM619" s="175"/>
      <c r="BBN619" s="175"/>
      <c r="BBO619" s="175"/>
      <c r="BBP619" s="175"/>
      <c r="BBQ619" s="175"/>
      <c r="BBR619" s="175"/>
      <c r="BBS619" s="175"/>
      <c r="BBT619" s="175"/>
      <c r="BBU619" s="175"/>
      <c r="BBV619" s="175"/>
      <c r="BBW619" s="175"/>
      <c r="BBX619" s="175"/>
      <c r="BBY619" s="175"/>
      <c r="BBZ619" s="175"/>
      <c r="BCA619" s="175"/>
      <c r="BCB619" s="175"/>
      <c r="BCC619" s="175"/>
      <c r="BCD619" s="175"/>
      <c r="BCE619" s="175"/>
      <c r="BCF619" s="175"/>
      <c r="BCG619" s="175"/>
      <c r="BCH619" s="175"/>
      <c r="BCI619" s="175"/>
      <c r="BCJ619" s="175"/>
      <c r="BCK619" s="175"/>
      <c r="BCL619" s="175"/>
      <c r="BCM619" s="175"/>
      <c r="BCN619" s="175"/>
      <c r="BCO619" s="175"/>
      <c r="BCP619" s="175"/>
      <c r="BCQ619" s="175"/>
      <c r="BCR619" s="175"/>
      <c r="BCS619" s="175"/>
      <c r="BCT619" s="175"/>
      <c r="BCU619" s="175"/>
      <c r="BCV619" s="175"/>
      <c r="BCW619" s="175"/>
      <c r="BCX619" s="175"/>
      <c r="BCY619" s="175"/>
      <c r="BCZ619" s="175"/>
      <c r="BDA619" s="175"/>
      <c r="BDB619" s="175"/>
      <c r="BDC619" s="175"/>
      <c r="BDD619" s="175"/>
      <c r="BDE619" s="175"/>
      <c r="BDF619" s="175"/>
      <c r="BDG619" s="175"/>
      <c r="BDH619" s="175"/>
      <c r="BDI619" s="175"/>
      <c r="BDJ619" s="175"/>
      <c r="BDK619" s="175"/>
      <c r="BDL619" s="175"/>
      <c r="BDM619" s="175"/>
      <c r="BDN619" s="175"/>
      <c r="BDO619" s="175"/>
      <c r="BDP619" s="175"/>
      <c r="BDQ619" s="175"/>
      <c r="BDR619" s="175"/>
      <c r="BDS619" s="175"/>
      <c r="BDT619" s="175"/>
      <c r="BDU619" s="175"/>
      <c r="BDV619" s="175"/>
      <c r="BDW619" s="175"/>
      <c r="BDX619" s="175"/>
      <c r="BDY619" s="175"/>
      <c r="BDZ619" s="175"/>
      <c r="BEA619" s="175"/>
      <c r="BEB619" s="175"/>
      <c r="BEC619" s="175"/>
      <c r="BED619" s="175"/>
      <c r="BEE619" s="175"/>
      <c r="BEF619" s="175"/>
      <c r="BEG619" s="175"/>
      <c r="BEH619" s="175"/>
      <c r="BEI619" s="175"/>
      <c r="BEJ619" s="175"/>
      <c r="BEK619" s="175"/>
      <c r="BEL619" s="175"/>
      <c r="BEM619" s="175"/>
      <c r="BEN619" s="175"/>
      <c r="BEO619" s="175"/>
      <c r="BEP619" s="175"/>
      <c r="BEQ619" s="175"/>
      <c r="BER619" s="175"/>
      <c r="BES619" s="175"/>
      <c r="BET619" s="175"/>
      <c r="BEU619" s="175"/>
      <c r="BEV619" s="175"/>
      <c r="BEW619" s="175"/>
      <c r="BEX619" s="175"/>
      <c r="BEY619" s="175"/>
      <c r="BEZ619" s="175"/>
      <c r="BFA619" s="175"/>
      <c r="BFB619" s="175"/>
      <c r="BFC619" s="175"/>
      <c r="BFD619" s="175"/>
      <c r="BFE619" s="175"/>
      <c r="BFF619" s="175"/>
      <c r="BFG619" s="175"/>
      <c r="BFH619" s="175"/>
      <c r="BFI619" s="175"/>
      <c r="BFJ619" s="175"/>
      <c r="BFK619" s="175"/>
      <c r="BFL619" s="175"/>
      <c r="BFM619" s="175"/>
      <c r="BFN619" s="175"/>
      <c r="BFO619" s="175"/>
      <c r="BFP619" s="175"/>
      <c r="BFQ619" s="175"/>
      <c r="BFR619" s="175"/>
      <c r="BFS619" s="175"/>
      <c r="BFT619" s="175"/>
      <c r="BFU619" s="175"/>
      <c r="BFV619" s="175"/>
      <c r="BFW619" s="175"/>
      <c r="BFX619" s="175"/>
      <c r="BFY619" s="175"/>
      <c r="BFZ619" s="175"/>
      <c r="BGA619" s="175"/>
      <c r="BGB619" s="175"/>
      <c r="BGC619" s="175"/>
      <c r="BGD619" s="175"/>
      <c r="BGE619" s="175"/>
      <c r="BGF619" s="175"/>
      <c r="BGG619" s="175"/>
      <c r="BGH619" s="175"/>
      <c r="BGI619" s="175"/>
      <c r="BGJ619" s="175"/>
      <c r="BGK619" s="175"/>
      <c r="BGL619" s="175"/>
      <c r="BGM619" s="175"/>
      <c r="BGN619" s="175"/>
      <c r="BGO619" s="175"/>
      <c r="BGP619" s="175"/>
      <c r="BGQ619" s="175"/>
      <c r="BGR619" s="175"/>
      <c r="BGS619" s="175"/>
      <c r="BGT619" s="175"/>
      <c r="BGU619" s="175"/>
      <c r="BGV619" s="175"/>
      <c r="BGW619" s="175"/>
      <c r="BGX619" s="175"/>
      <c r="BGY619" s="175"/>
      <c r="BGZ619" s="175"/>
      <c r="BHA619" s="175"/>
      <c r="BHB619" s="175"/>
      <c r="BHC619" s="175"/>
      <c r="BHD619" s="175"/>
      <c r="BHE619" s="175"/>
      <c r="BHF619" s="175"/>
      <c r="BHG619" s="175"/>
      <c r="BHH619" s="175"/>
      <c r="BHI619" s="175"/>
      <c r="BHJ619" s="175"/>
      <c r="BHK619" s="175"/>
      <c r="BHL619" s="175"/>
      <c r="BHM619" s="175"/>
      <c r="BHN619" s="175"/>
      <c r="BHO619" s="175"/>
      <c r="BHP619" s="175"/>
      <c r="BHQ619" s="175"/>
      <c r="BHR619" s="175"/>
      <c r="BHS619" s="175"/>
      <c r="BHT619" s="175"/>
      <c r="BHU619" s="175"/>
      <c r="BHV619" s="175"/>
      <c r="BHW619" s="175"/>
      <c r="BHX619" s="175"/>
      <c r="BHY619" s="175"/>
      <c r="BHZ619" s="175"/>
      <c r="BIA619" s="175"/>
      <c r="BIB619" s="175"/>
      <c r="BIC619" s="175"/>
      <c r="BID619" s="175"/>
      <c r="BIE619" s="175"/>
      <c r="BIF619" s="175"/>
      <c r="BIG619" s="175"/>
      <c r="BIH619" s="175"/>
      <c r="BII619" s="175"/>
      <c r="BIJ619" s="175"/>
      <c r="BIK619" s="175"/>
      <c r="BIL619" s="175"/>
      <c r="BIM619" s="175"/>
      <c r="BIN619" s="175"/>
      <c r="BIO619" s="175"/>
      <c r="BIP619" s="175"/>
      <c r="BIQ619" s="175"/>
      <c r="BIR619" s="175"/>
      <c r="BIS619" s="175"/>
      <c r="BIT619" s="175"/>
      <c r="BIU619" s="175"/>
      <c r="BIV619" s="175"/>
      <c r="BIW619" s="175"/>
      <c r="BIX619" s="175"/>
      <c r="BIY619" s="175"/>
      <c r="BIZ619" s="175"/>
      <c r="BJA619" s="175"/>
      <c r="BJB619" s="175"/>
      <c r="BJC619" s="175"/>
      <c r="BJD619" s="175"/>
      <c r="BJE619" s="175"/>
      <c r="BJF619" s="175"/>
      <c r="BJG619" s="175"/>
      <c r="BJH619" s="175"/>
      <c r="BJI619" s="175"/>
      <c r="BJJ619" s="175"/>
      <c r="BJK619" s="175"/>
      <c r="BJL619" s="175"/>
      <c r="BJM619" s="175"/>
      <c r="BJN619" s="175"/>
      <c r="BJO619" s="175"/>
      <c r="BJP619" s="175"/>
      <c r="BJQ619" s="175"/>
      <c r="BJR619" s="175"/>
      <c r="BJS619" s="175"/>
      <c r="BJT619" s="175"/>
      <c r="BJU619" s="175"/>
      <c r="BJV619" s="175"/>
      <c r="BJW619" s="175"/>
      <c r="BJX619" s="175"/>
      <c r="BJY619" s="175"/>
      <c r="BJZ619" s="175"/>
      <c r="BKA619" s="175"/>
      <c r="BKB619" s="175"/>
      <c r="BKC619" s="175"/>
      <c r="BKD619" s="175"/>
      <c r="BKE619" s="175"/>
      <c r="BKF619" s="175"/>
      <c r="BKG619" s="175"/>
      <c r="BKH619" s="175"/>
      <c r="BKI619" s="175"/>
      <c r="BKJ619" s="175"/>
      <c r="BKK619" s="175"/>
      <c r="BKL619" s="175"/>
      <c r="BKM619" s="175"/>
      <c r="BKN619" s="175"/>
      <c r="BKO619" s="175"/>
      <c r="BKP619" s="175"/>
      <c r="BKQ619" s="175"/>
      <c r="BKR619" s="175"/>
      <c r="BKS619" s="175"/>
      <c r="BKT619" s="175"/>
      <c r="BKU619" s="175"/>
      <c r="BKV619" s="175"/>
      <c r="BKW619" s="175"/>
      <c r="BKX619" s="175"/>
      <c r="BKY619" s="175"/>
      <c r="BKZ619" s="175"/>
      <c r="BLA619" s="175"/>
      <c r="BLB619" s="175"/>
      <c r="BLC619" s="175"/>
      <c r="BLD619" s="175"/>
      <c r="BLE619" s="175"/>
      <c r="BLF619" s="175"/>
      <c r="BLG619" s="175"/>
      <c r="BLH619" s="175"/>
      <c r="BLI619" s="175"/>
      <c r="BLJ619" s="175"/>
      <c r="BLK619" s="175"/>
      <c r="BLL619" s="175"/>
      <c r="BLM619" s="175"/>
      <c r="BLN619" s="175"/>
      <c r="BLO619" s="175"/>
      <c r="BLP619" s="175"/>
      <c r="BLQ619" s="175"/>
      <c r="BLR619" s="175"/>
      <c r="BLS619" s="175"/>
      <c r="BLT619" s="175"/>
      <c r="BLU619" s="175"/>
      <c r="BLV619" s="175"/>
      <c r="BLW619" s="175"/>
      <c r="BLX619" s="175"/>
      <c r="BLY619" s="175"/>
      <c r="BLZ619" s="175"/>
      <c r="BMA619" s="175"/>
      <c r="BMB619" s="175"/>
      <c r="BMC619" s="175"/>
      <c r="BMD619" s="175"/>
      <c r="BME619" s="175"/>
      <c r="BMF619" s="175"/>
      <c r="BMG619" s="175"/>
      <c r="BMH619" s="175"/>
      <c r="BMI619" s="175"/>
      <c r="BMJ619" s="175"/>
      <c r="BMK619" s="175"/>
      <c r="BML619" s="175"/>
      <c r="BMM619" s="175"/>
      <c r="BMN619" s="175"/>
      <c r="BMO619" s="175"/>
      <c r="BMP619" s="175"/>
      <c r="BMQ619" s="175"/>
      <c r="BMR619" s="175"/>
      <c r="BMS619" s="175"/>
      <c r="BMT619" s="175"/>
      <c r="BMU619" s="175"/>
      <c r="BMV619" s="175"/>
      <c r="BMW619" s="175"/>
      <c r="BMX619" s="175"/>
      <c r="BMY619" s="175"/>
      <c r="BMZ619" s="175"/>
      <c r="BNA619" s="175"/>
      <c r="BNB619" s="175"/>
      <c r="BNC619" s="175"/>
      <c r="BND619" s="175"/>
      <c r="BNE619" s="175"/>
      <c r="BNF619" s="175"/>
      <c r="BNG619" s="175"/>
      <c r="BNH619" s="175"/>
      <c r="BNI619" s="175"/>
      <c r="BNJ619" s="175"/>
      <c r="BNK619" s="175"/>
      <c r="BNL619" s="175"/>
      <c r="BNM619" s="175"/>
      <c r="BNN619" s="175"/>
      <c r="BNO619" s="175"/>
      <c r="BNP619" s="175"/>
      <c r="BNQ619" s="175"/>
      <c r="BNR619" s="175"/>
      <c r="BNS619" s="175"/>
      <c r="BNT619" s="175"/>
      <c r="BNU619" s="175"/>
      <c r="BNV619" s="175"/>
      <c r="BNW619" s="175"/>
      <c r="BNX619" s="175"/>
      <c r="BNY619" s="175"/>
      <c r="BNZ619" s="175"/>
      <c r="BOA619" s="175"/>
      <c r="BOB619" s="175"/>
      <c r="BOC619" s="175"/>
      <c r="BOD619" s="175"/>
      <c r="BOE619" s="175"/>
      <c r="BOF619" s="175"/>
      <c r="BOG619" s="175"/>
      <c r="BOH619" s="175"/>
      <c r="BOI619" s="175"/>
      <c r="BOJ619" s="175"/>
      <c r="BOK619" s="175"/>
      <c r="BOL619" s="175"/>
      <c r="BOM619" s="175"/>
      <c r="BON619" s="175"/>
      <c r="BOO619" s="175"/>
      <c r="BOP619" s="175"/>
      <c r="BOQ619" s="175"/>
      <c r="BOR619" s="175"/>
      <c r="BOS619" s="175"/>
      <c r="BOT619" s="175"/>
      <c r="BOU619" s="175"/>
      <c r="BOV619" s="175"/>
      <c r="BOW619" s="175"/>
      <c r="BOX619" s="175"/>
      <c r="BOY619" s="175"/>
      <c r="BOZ619" s="175"/>
      <c r="BPA619" s="175"/>
      <c r="BPB619" s="175"/>
      <c r="BPC619" s="175"/>
      <c r="BPD619" s="175"/>
      <c r="BPE619" s="175"/>
      <c r="BPF619" s="175"/>
      <c r="BPG619" s="175"/>
      <c r="BPH619" s="175"/>
      <c r="BPI619" s="175"/>
      <c r="BPJ619" s="175"/>
      <c r="BPK619" s="175"/>
      <c r="BPL619" s="175"/>
      <c r="BPM619" s="175"/>
      <c r="BPN619" s="175"/>
      <c r="BPO619" s="175"/>
      <c r="BPP619" s="175"/>
      <c r="BPQ619" s="175"/>
      <c r="BPR619" s="175"/>
      <c r="BPS619" s="175"/>
      <c r="BPT619" s="175"/>
      <c r="BPU619" s="175"/>
      <c r="BPV619" s="175"/>
      <c r="BPW619" s="175"/>
      <c r="BPX619" s="175"/>
      <c r="BPY619" s="175"/>
      <c r="BPZ619" s="175"/>
      <c r="BQA619" s="175"/>
      <c r="BQB619" s="175"/>
      <c r="BQC619" s="175"/>
      <c r="BQD619" s="175"/>
      <c r="BQE619" s="175"/>
      <c r="BQF619" s="175"/>
      <c r="BQG619" s="175"/>
      <c r="BQH619" s="175"/>
      <c r="BQI619" s="175"/>
      <c r="BQJ619" s="175"/>
      <c r="BQK619" s="175"/>
      <c r="BQL619" s="175"/>
      <c r="BQM619" s="175"/>
      <c r="BQN619" s="175"/>
      <c r="BQO619" s="175"/>
      <c r="BQP619" s="175"/>
      <c r="BQQ619" s="175"/>
      <c r="BQR619" s="175"/>
      <c r="BQS619" s="175"/>
      <c r="BQT619" s="175"/>
      <c r="BQU619" s="175"/>
      <c r="BQV619" s="175"/>
      <c r="BQW619" s="175"/>
      <c r="BQX619" s="175"/>
      <c r="BQY619" s="175"/>
      <c r="BQZ619" s="175"/>
      <c r="BRA619" s="175"/>
      <c r="BRB619" s="175"/>
      <c r="BRC619" s="175"/>
      <c r="BRD619" s="175"/>
      <c r="BRE619" s="175"/>
      <c r="BRF619" s="175"/>
      <c r="BRG619" s="175"/>
      <c r="BRH619" s="175"/>
      <c r="BRI619" s="175"/>
      <c r="BRJ619" s="175"/>
      <c r="BRK619" s="175"/>
      <c r="BRL619" s="175"/>
      <c r="BRM619" s="175"/>
      <c r="BRN619" s="175"/>
      <c r="BRO619" s="175"/>
      <c r="BRP619" s="175"/>
      <c r="BRQ619" s="175"/>
      <c r="BRR619" s="175"/>
      <c r="BRS619" s="175"/>
      <c r="BRT619" s="175"/>
      <c r="BRU619" s="175"/>
      <c r="BRV619" s="175"/>
      <c r="BRW619" s="175"/>
      <c r="BRX619" s="175"/>
      <c r="BRY619" s="175"/>
      <c r="BRZ619" s="175"/>
      <c r="BSA619" s="175"/>
      <c r="BSB619" s="175"/>
      <c r="BSC619" s="175"/>
      <c r="BSD619" s="175"/>
      <c r="BSE619" s="175"/>
      <c r="BSF619" s="175"/>
      <c r="BSG619" s="175"/>
      <c r="BSH619" s="175"/>
      <c r="BSI619" s="175"/>
      <c r="BSJ619" s="175"/>
      <c r="BSK619" s="175"/>
      <c r="BSL619" s="175"/>
      <c r="BSM619" s="175"/>
      <c r="BSN619" s="175"/>
      <c r="BSO619" s="175"/>
      <c r="BSP619" s="175"/>
      <c r="BSQ619" s="175"/>
      <c r="BSR619" s="175"/>
      <c r="BSS619" s="175"/>
      <c r="BST619" s="175"/>
      <c r="BSU619" s="175"/>
      <c r="BSV619" s="175"/>
      <c r="BSW619" s="175"/>
      <c r="BSX619" s="175"/>
      <c r="BSY619" s="175"/>
      <c r="BSZ619" s="175"/>
      <c r="BTA619" s="175"/>
      <c r="BTB619" s="175"/>
      <c r="BTC619" s="175"/>
      <c r="BTD619" s="175"/>
      <c r="BTE619" s="175"/>
      <c r="BTF619" s="175"/>
      <c r="BTG619" s="175"/>
      <c r="BTH619" s="175"/>
      <c r="BTI619" s="175"/>
      <c r="BTJ619" s="175"/>
      <c r="BTK619" s="175"/>
      <c r="BTL619" s="175"/>
      <c r="BTM619" s="175"/>
      <c r="BTN619" s="175"/>
      <c r="BTO619" s="175"/>
      <c r="BTP619" s="175"/>
      <c r="BTQ619" s="175"/>
      <c r="BTR619" s="175"/>
      <c r="BTS619" s="175"/>
      <c r="BTT619" s="175"/>
      <c r="BTU619" s="175"/>
      <c r="BTV619" s="175"/>
      <c r="BTW619" s="175"/>
      <c r="BTX619" s="175"/>
      <c r="BTY619" s="175"/>
      <c r="BTZ619" s="175"/>
      <c r="BUA619" s="175"/>
      <c r="BUB619" s="175"/>
      <c r="BUC619" s="175"/>
      <c r="BUD619" s="175"/>
      <c r="BUE619" s="175"/>
      <c r="BUF619" s="175"/>
      <c r="BUG619" s="175"/>
      <c r="BUH619" s="175"/>
      <c r="BUI619" s="175"/>
      <c r="BUJ619" s="175"/>
      <c r="BUK619" s="175"/>
      <c r="BUL619" s="175"/>
      <c r="BUM619" s="175"/>
      <c r="BUN619" s="175"/>
      <c r="BUO619" s="175"/>
      <c r="BUP619" s="175"/>
      <c r="BUQ619" s="175"/>
      <c r="BUR619" s="175"/>
      <c r="BUS619" s="175"/>
      <c r="BUT619" s="175"/>
      <c r="BUU619" s="175"/>
      <c r="BUV619" s="175"/>
      <c r="BUW619" s="175"/>
      <c r="BUX619" s="175"/>
      <c r="BUY619" s="175"/>
      <c r="BUZ619" s="175"/>
      <c r="BVA619" s="175"/>
      <c r="BVB619" s="175"/>
      <c r="BVC619" s="175"/>
      <c r="BVD619" s="175"/>
      <c r="BVE619" s="175"/>
      <c r="BVF619" s="175"/>
      <c r="BVG619" s="175"/>
      <c r="BVH619" s="175"/>
      <c r="BVI619" s="175"/>
      <c r="BVJ619" s="175"/>
      <c r="BVK619" s="175"/>
      <c r="BVL619" s="175"/>
      <c r="BVM619" s="175"/>
      <c r="BVN619" s="175"/>
      <c r="BVO619" s="175"/>
      <c r="BVP619" s="175"/>
      <c r="BVQ619" s="175"/>
      <c r="BVR619" s="175"/>
      <c r="BVS619" s="175"/>
      <c r="BVT619" s="175"/>
      <c r="BVU619" s="175"/>
      <c r="BVV619" s="175"/>
      <c r="BVW619" s="175"/>
      <c r="BVX619" s="175"/>
      <c r="BVY619" s="175"/>
      <c r="BVZ619" s="175"/>
      <c r="BWA619" s="175"/>
      <c r="BWB619" s="175"/>
      <c r="BWC619" s="175"/>
      <c r="BWD619" s="175"/>
      <c r="BWE619" s="175"/>
      <c r="BWF619" s="175"/>
      <c r="BWG619" s="175"/>
      <c r="BWH619" s="175"/>
      <c r="BWI619" s="175"/>
      <c r="BWJ619" s="175"/>
      <c r="BWK619" s="175"/>
      <c r="BWL619" s="175"/>
      <c r="BWM619" s="175"/>
      <c r="BWN619" s="175"/>
      <c r="BWO619" s="175"/>
      <c r="BWP619" s="175"/>
      <c r="BWQ619" s="175"/>
      <c r="BWR619" s="175"/>
      <c r="BWS619" s="175"/>
      <c r="BWT619" s="175"/>
      <c r="BWU619" s="175"/>
      <c r="BWV619" s="175"/>
      <c r="BWW619" s="175"/>
      <c r="BWX619" s="175"/>
      <c r="BWY619" s="175"/>
      <c r="BWZ619" s="175"/>
      <c r="BXA619" s="175"/>
      <c r="BXB619" s="175"/>
      <c r="BXC619" s="175"/>
      <c r="BXD619" s="175"/>
      <c r="BXE619" s="175"/>
      <c r="BXF619" s="175"/>
      <c r="BXG619" s="175"/>
      <c r="BXH619" s="175"/>
      <c r="BXI619" s="175"/>
      <c r="BXJ619" s="175"/>
      <c r="BXK619" s="175"/>
      <c r="BXL619" s="175"/>
      <c r="BXM619" s="175"/>
      <c r="BXN619" s="175"/>
      <c r="BXO619" s="175"/>
      <c r="BXP619" s="175"/>
      <c r="BXQ619" s="175"/>
      <c r="BXR619" s="175"/>
      <c r="BXS619" s="175"/>
      <c r="BXT619" s="175"/>
      <c r="BXU619" s="175"/>
      <c r="BXV619" s="175"/>
      <c r="BXW619" s="175"/>
      <c r="BXX619" s="175"/>
      <c r="BXY619" s="175"/>
      <c r="BXZ619" s="175"/>
      <c r="BYA619" s="175"/>
      <c r="BYB619" s="175"/>
      <c r="BYC619" s="175"/>
      <c r="BYD619" s="175"/>
      <c r="BYE619" s="175"/>
      <c r="BYF619" s="175"/>
      <c r="BYG619" s="175"/>
      <c r="BYH619" s="175"/>
      <c r="BYI619" s="175"/>
      <c r="BYJ619" s="175"/>
      <c r="BYK619" s="175"/>
      <c r="BYL619" s="175"/>
      <c r="BYM619" s="175"/>
      <c r="BYN619" s="175"/>
      <c r="BYO619" s="175"/>
      <c r="BYP619" s="175"/>
      <c r="BYQ619" s="175"/>
      <c r="BYR619" s="175"/>
      <c r="BYS619" s="175"/>
      <c r="BYT619" s="175"/>
      <c r="BYU619" s="175"/>
      <c r="BYV619" s="175"/>
      <c r="BYW619" s="175"/>
      <c r="BYX619" s="175"/>
      <c r="BYY619" s="175"/>
      <c r="BYZ619" s="175"/>
      <c r="BZA619" s="175"/>
      <c r="BZB619" s="175"/>
      <c r="BZC619" s="175"/>
      <c r="BZD619" s="175"/>
      <c r="BZE619" s="175"/>
      <c r="BZF619" s="175"/>
      <c r="BZG619" s="175"/>
      <c r="BZH619" s="175"/>
      <c r="BZI619" s="175"/>
      <c r="BZJ619" s="175"/>
      <c r="BZK619" s="175"/>
      <c r="BZL619" s="175"/>
      <c r="BZM619" s="175"/>
      <c r="BZN619" s="175"/>
      <c r="BZO619" s="175"/>
      <c r="BZP619" s="175"/>
      <c r="BZQ619" s="175"/>
      <c r="BZR619" s="175"/>
      <c r="BZS619" s="175"/>
      <c r="BZT619" s="175"/>
      <c r="BZU619" s="175"/>
      <c r="BZV619" s="175"/>
      <c r="BZW619" s="175"/>
      <c r="BZX619" s="175"/>
      <c r="BZY619" s="175"/>
      <c r="BZZ619" s="175"/>
      <c r="CAA619" s="175"/>
      <c r="CAB619" s="175"/>
      <c r="CAC619" s="175"/>
      <c r="CAD619" s="175"/>
      <c r="CAE619" s="175"/>
      <c r="CAF619" s="175"/>
      <c r="CAG619" s="175"/>
      <c r="CAH619" s="175"/>
      <c r="CAI619" s="175"/>
      <c r="CAJ619" s="175"/>
      <c r="CAK619" s="175"/>
      <c r="CAL619" s="175"/>
      <c r="CAM619" s="175"/>
      <c r="CAN619" s="175"/>
      <c r="CAO619" s="175"/>
      <c r="CAP619" s="175"/>
      <c r="CAQ619" s="175"/>
      <c r="CAR619" s="175"/>
      <c r="CAS619" s="175"/>
      <c r="CAT619" s="175"/>
      <c r="CAU619" s="175"/>
      <c r="CAV619" s="175"/>
      <c r="CAW619" s="175"/>
      <c r="CAX619" s="175"/>
      <c r="CAY619" s="175"/>
      <c r="CAZ619" s="175"/>
      <c r="CBA619" s="175"/>
      <c r="CBB619" s="175"/>
      <c r="CBC619" s="175"/>
      <c r="CBD619" s="175"/>
      <c r="CBE619" s="175"/>
      <c r="CBF619" s="175"/>
      <c r="CBG619" s="175"/>
      <c r="CBH619" s="175"/>
      <c r="CBI619" s="175"/>
      <c r="CBJ619" s="175"/>
      <c r="CBK619" s="175"/>
      <c r="CBL619" s="175"/>
      <c r="CBM619" s="175"/>
      <c r="CBN619" s="175"/>
      <c r="CBO619" s="175"/>
      <c r="CBP619" s="175"/>
      <c r="CBQ619" s="175"/>
      <c r="CBR619" s="175"/>
      <c r="CBS619" s="175"/>
      <c r="CBT619" s="175"/>
      <c r="CBU619" s="175"/>
      <c r="CBV619" s="175"/>
      <c r="CBW619" s="175"/>
      <c r="CBX619" s="175"/>
      <c r="CBY619" s="175"/>
      <c r="CBZ619" s="175"/>
      <c r="CCA619" s="175"/>
      <c r="CCB619" s="175"/>
      <c r="CCC619" s="175"/>
      <c r="CCD619" s="175"/>
      <c r="CCE619" s="175"/>
      <c r="CCF619" s="175"/>
      <c r="CCG619" s="175"/>
      <c r="CCH619" s="175"/>
      <c r="CCI619" s="175"/>
      <c r="CCJ619" s="175"/>
      <c r="CCK619" s="175"/>
      <c r="CCL619" s="175"/>
      <c r="CCM619" s="175"/>
      <c r="CCN619" s="175"/>
      <c r="CCO619" s="175"/>
      <c r="CCP619" s="175"/>
      <c r="CCQ619" s="175"/>
      <c r="CCR619" s="175"/>
      <c r="CCS619" s="175"/>
      <c r="CCT619" s="175"/>
      <c r="CCU619" s="175"/>
      <c r="CCV619" s="175"/>
      <c r="CCW619" s="175"/>
      <c r="CCX619" s="175"/>
      <c r="CCY619" s="175"/>
      <c r="CCZ619" s="175"/>
      <c r="CDA619" s="175"/>
      <c r="CDB619" s="175"/>
      <c r="CDC619" s="175"/>
      <c r="CDD619" s="175"/>
      <c r="CDE619" s="175"/>
      <c r="CDF619" s="175"/>
      <c r="CDG619" s="175"/>
      <c r="CDH619" s="175"/>
      <c r="CDI619" s="175"/>
      <c r="CDJ619" s="175"/>
      <c r="CDK619" s="175"/>
      <c r="CDL619" s="175"/>
      <c r="CDM619" s="175"/>
      <c r="CDN619" s="175"/>
      <c r="CDO619" s="175"/>
      <c r="CDP619" s="175"/>
      <c r="CDQ619" s="175"/>
      <c r="CDR619" s="175"/>
      <c r="CDS619" s="175"/>
      <c r="CDT619" s="175"/>
      <c r="CDU619" s="175"/>
      <c r="CDV619" s="175"/>
      <c r="CDW619" s="175"/>
      <c r="CDX619" s="175"/>
      <c r="CDY619" s="175"/>
      <c r="CDZ619" s="175"/>
      <c r="CEA619" s="175"/>
      <c r="CEB619" s="175"/>
      <c r="CEC619" s="175"/>
      <c r="CED619" s="175"/>
      <c r="CEE619" s="175"/>
      <c r="CEF619" s="175"/>
      <c r="CEG619" s="175"/>
      <c r="CEH619" s="175"/>
      <c r="CEI619" s="175"/>
      <c r="CEJ619" s="175"/>
      <c r="CEK619" s="175"/>
      <c r="CEL619" s="175"/>
      <c r="CEM619" s="175"/>
      <c r="CEN619" s="175"/>
      <c r="CEO619" s="175"/>
      <c r="CEP619" s="175"/>
      <c r="CEQ619" s="175"/>
      <c r="CER619" s="175"/>
      <c r="CES619" s="175"/>
      <c r="CET619" s="175"/>
      <c r="CEU619" s="175"/>
      <c r="CEV619" s="175"/>
      <c r="CEW619" s="175"/>
      <c r="CEX619" s="175"/>
      <c r="CEY619" s="175"/>
      <c r="CEZ619" s="175"/>
      <c r="CFA619" s="175"/>
      <c r="CFB619" s="175"/>
      <c r="CFC619" s="175"/>
      <c r="CFD619" s="175"/>
      <c r="CFE619" s="175"/>
      <c r="CFF619" s="175"/>
      <c r="CFG619" s="175"/>
      <c r="CFH619" s="175"/>
      <c r="CFI619" s="175"/>
      <c r="CFJ619" s="175"/>
      <c r="CFK619" s="175"/>
      <c r="CFL619" s="175"/>
      <c r="CFM619" s="175"/>
      <c r="CFN619" s="175"/>
      <c r="CFO619" s="175"/>
      <c r="CFP619" s="175"/>
      <c r="CFQ619" s="175"/>
      <c r="CFR619" s="175"/>
      <c r="CFS619" s="175"/>
      <c r="CFT619" s="175"/>
      <c r="CFU619" s="175"/>
      <c r="CFV619" s="175"/>
      <c r="CFW619" s="175"/>
      <c r="CFX619" s="175"/>
      <c r="CFY619" s="175"/>
      <c r="CFZ619" s="175"/>
      <c r="CGA619" s="175"/>
      <c r="CGB619" s="175"/>
      <c r="CGC619" s="175"/>
      <c r="CGD619" s="175"/>
      <c r="CGE619" s="175"/>
      <c r="CGF619" s="175"/>
      <c r="CGG619" s="175"/>
      <c r="CGH619" s="175"/>
      <c r="CGI619" s="175"/>
      <c r="CGJ619" s="175"/>
      <c r="CGK619" s="175"/>
      <c r="CGL619" s="175"/>
      <c r="CGM619" s="175"/>
      <c r="CGN619" s="175"/>
      <c r="CGO619" s="175"/>
      <c r="CGP619" s="175"/>
      <c r="CGQ619" s="175"/>
      <c r="CGR619" s="175"/>
      <c r="CGS619" s="175"/>
      <c r="CGT619" s="175"/>
      <c r="CGU619" s="175"/>
      <c r="CGV619" s="175"/>
      <c r="CGW619" s="175"/>
      <c r="CGX619" s="175"/>
      <c r="CGY619" s="175"/>
      <c r="CGZ619" s="175"/>
      <c r="CHA619" s="175"/>
      <c r="CHB619" s="175"/>
      <c r="CHC619" s="175"/>
      <c r="CHD619" s="175"/>
      <c r="CHE619" s="175"/>
      <c r="CHF619" s="175"/>
      <c r="CHG619" s="175"/>
      <c r="CHH619" s="175"/>
      <c r="CHI619" s="175"/>
      <c r="CHJ619" s="175"/>
      <c r="CHK619" s="175"/>
      <c r="CHL619" s="175"/>
      <c r="CHM619" s="175"/>
      <c r="CHN619" s="175"/>
      <c r="CHO619" s="175"/>
      <c r="CHP619" s="175"/>
      <c r="CHQ619" s="175"/>
      <c r="CHR619" s="175"/>
      <c r="CHS619" s="175"/>
      <c r="CHT619" s="175"/>
      <c r="CHU619" s="175"/>
      <c r="CHV619" s="175"/>
      <c r="CHW619" s="175"/>
      <c r="CHX619" s="175"/>
      <c r="CHY619" s="175"/>
      <c r="CHZ619" s="175"/>
      <c r="CIA619" s="175"/>
      <c r="CIB619" s="175"/>
      <c r="CIC619" s="175"/>
      <c r="CID619" s="175"/>
      <c r="CIE619" s="175"/>
      <c r="CIF619" s="175"/>
      <c r="CIG619" s="175"/>
      <c r="CIH619" s="175"/>
      <c r="CII619" s="175"/>
      <c r="CIJ619" s="175"/>
      <c r="CIK619" s="175"/>
      <c r="CIL619" s="175"/>
      <c r="CIM619" s="175"/>
      <c r="CIN619" s="175"/>
      <c r="CIO619" s="175"/>
      <c r="CIP619" s="175"/>
      <c r="CIQ619" s="175"/>
      <c r="CIR619" s="175"/>
      <c r="CIS619" s="175"/>
      <c r="CIT619" s="175"/>
      <c r="CIU619" s="175"/>
      <c r="CIV619" s="175"/>
      <c r="CIW619" s="175"/>
      <c r="CIX619" s="175"/>
      <c r="CIY619" s="175"/>
      <c r="CIZ619" s="175"/>
      <c r="CJA619" s="175"/>
      <c r="CJB619" s="175"/>
      <c r="CJC619" s="175"/>
      <c r="CJD619" s="175"/>
      <c r="CJE619" s="175"/>
      <c r="CJF619" s="175"/>
      <c r="CJG619" s="175"/>
      <c r="CJH619" s="175"/>
      <c r="CJI619" s="175"/>
      <c r="CJJ619" s="175"/>
      <c r="CJK619" s="175"/>
      <c r="CJL619" s="175"/>
      <c r="CJM619" s="175"/>
      <c r="CJN619" s="175"/>
      <c r="CJO619" s="175"/>
      <c r="CJP619" s="175"/>
      <c r="CJQ619" s="175"/>
      <c r="CJR619" s="175"/>
      <c r="CJS619" s="175"/>
      <c r="CJT619" s="175"/>
      <c r="CJU619" s="175"/>
      <c r="CJV619" s="175"/>
      <c r="CJW619" s="175"/>
      <c r="CJX619" s="175"/>
      <c r="CJY619" s="175"/>
      <c r="CJZ619" s="175"/>
      <c r="CKA619" s="175"/>
      <c r="CKB619" s="175"/>
      <c r="CKC619" s="175"/>
      <c r="CKD619" s="175"/>
      <c r="CKE619" s="175"/>
      <c r="CKF619" s="175"/>
      <c r="CKG619" s="175"/>
      <c r="CKH619" s="175"/>
      <c r="CKI619" s="175"/>
      <c r="CKJ619" s="175"/>
      <c r="CKK619" s="175"/>
      <c r="CKL619" s="175"/>
      <c r="CKM619" s="175"/>
      <c r="CKN619" s="175"/>
      <c r="CKO619" s="175"/>
      <c r="CKP619" s="175"/>
      <c r="CKQ619" s="175"/>
      <c r="CKR619" s="175"/>
      <c r="CKS619" s="175"/>
      <c r="CKT619" s="175"/>
      <c r="CKU619" s="175"/>
      <c r="CKV619" s="175"/>
      <c r="CKW619" s="175"/>
      <c r="CKX619" s="175"/>
      <c r="CKY619" s="175"/>
      <c r="CKZ619" s="175"/>
      <c r="CLA619" s="175"/>
      <c r="CLB619" s="175"/>
      <c r="CLC619" s="175"/>
      <c r="CLD619" s="175"/>
      <c r="CLE619" s="175"/>
      <c r="CLF619" s="175"/>
      <c r="CLG619" s="175"/>
      <c r="CLH619" s="175"/>
      <c r="CLI619" s="175"/>
      <c r="CLJ619" s="175"/>
      <c r="CLK619" s="175"/>
      <c r="CLL619" s="175"/>
      <c r="CLM619" s="175"/>
      <c r="CLN619" s="175"/>
      <c r="CLO619" s="175"/>
      <c r="CLP619" s="175"/>
      <c r="CLQ619" s="175"/>
      <c r="CLR619" s="175"/>
      <c r="CLS619" s="175"/>
      <c r="CLT619" s="175"/>
      <c r="CLU619" s="175"/>
      <c r="CLV619" s="175"/>
      <c r="CLW619" s="175"/>
      <c r="CLX619" s="175"/>
      <c r="CLY619" s="175"/>
      <c r="CLZ619" s="175"/>
      <c r="CMA619" s="175"/>
      <c r="CMB619" s="175"/>
      <c r="CMC619" s="175"/>
      <c r="CMD619" s="175"/>
      <c r="CME619" s="175"/>
      <c r="CMF619" s="175"/>
      <c r="CMG619" s="175"/>
      <c r="CMH619" s="175"/>
      <c r="CMI619" s="175"/>
      <c r="CMJ619" s="175"/>
      <c r="CMK619" s="175"/>
      <c r="CML619" s="175"/>
      <c r="CMM619" s="175"/>
      <c r="CMN619" s="175"/>
      <c r="CMO619" s="175"/>
      <c r="CMP619" s="175"/>
      <c r="CMQ619" s="175"/>
      <c r="CMR619" s="175"/>
      <c r="CMS619" s="175"/>
      <c r="CMT619" s="175"/>
      <c r="CMU619" s="175"/>
      <c r="CMV619" s="175"/>
      <c r="CMW619" s="175"/>
      <c r="CMX619" s="175"/>
      <c r="CMY619" s="175"/>
      <c r="CMZ619" s="175"/>
      <c r="CNA619" s="175"/>
      <c r="CNB619" s="175"/>
      <c r="CNC619" s="175"/>
      <c r="CND619" s="175"/>
      <c r="CNE619" s="175"/>
      <c r="CNF619" s="175"/>
      <c r="CNG619" s="175"/>
      <c r="CNH619" s="175"/>
      <c r="CNI619" s="175"/>
      <c r="CNJ619" s="175"/>
      <c r="CNK619" s="175"/>
      <c r="CNL619" s="175"/>
      <c r="CNM619" s="175"/>
      <c r="CNN619" s="175"/>
      <c r="CNO619" s="175"/>
      <c r="CNP619" s="175"/>
      <c r="CNQ619" s="175"/>
      <c r="CNR619" s="175"/>
      <c r="CNS619" s="175"/>
      <c r="CNT619" s="175"/>
      <c r="CNU619" s="175"/>
      <c r="CNV619" s="175"/>
      <c r="CNW619" s="175"/>
      <c r="CNX619" s="175"/>
      <c r="CNY619" s="175"/>
      <c r="CNZ619" s="175"/>
      <c r="COA619" s="175"/>
      <c r="COB619" s="175"/>
      <c r="COC619" s="175"/>
      <c r="COD619" s="175"/>
      <c r="COE619" s="175"/>
      <c r="COF619" s="175"/>
      <c r="COG619" s="175"/>
      <c r="COH619" s="175"/>
      <c r="COI619" s="175"/>
      <c r="COJ619" s="175"/>
      <c r="COK619" s="175"/>
      <c r="COL619" s="175"/>
      <c r="COM619" s="175"/>
      <c r="CON619" s="175"/>
      <c r="COO619" s="175"/>
      <c r="COP619" s="175"/>
      <c r="COQ619" s="175"/>
      <c r="COR619" s="175"/>
      <c r="COS619" s="175"/>
      <c r="COT619" s="175"/>
      <c r="COU619" s="175"/>
      <c r="COV619" s="175"/>
      <c r="COW619" s="175"/>
      <c r="COX619" s="175"/>
      <c r="COY619" s="175"/>
      <c r="COZ619" s="175"/>
      <c r="CPA619" s="175"/>
      <c r="CPB619" s="175"/>
      <c r="CPC619" s="175"/>
      <c r="CPD619" s="175"/>
      <c r="CPE619" s="175"/>
      <c r="CPF619" s="175"/>
      <c r="CPG619" s="175"/>
      <c r="CPH619" s="175"/>
      <c r="CPI619" s="175"/>
      <c r="CPJ619" s="175"/>
      <c r="CPK619" s="175"/>
      <c r="CPL619" s="175"/>
      <c r="CPM619" s="175"/>
      <c r="CPN619" s="175"/>
      <c r="CPO619" s="175"/>
      <c r="CPP619" s="175"/>
      <c r="CPQ619" s="175"/>
      <c r="CPR619" s="175"/>
      <c r="CPS619" s="175"/>
      <c r="CPT619" s="175"/>
      <c r="CPU619" s="175"/>
      <c r="CPV619" s="175"/>
      <c r="CPW619" s="175"/>
      <c r="CPX619" s="175"/>
      <c r="CPY619" s="175"/>
      <c r="CPZ619" s="175"/>
      <c r="CQA619" s="175"/>
      <c r="CQB619" s="175"/>
      <c r="CQC619" s="175"/>
      <c r="CQD619" s="175"/>
      <c r="CQE619" s="175"/>
      <c r="CQF619" s="175"/>
      <c r="CQG619" s="175"/>
      <c r="CQH619" s="175"/>
      <c r="CQI619" s="175"/>
      <c r="CQJ619" s="175"/>
      <c r="CQK619" s="175"/>
      <c r="CQL619" s="175"/>
      <c r="CQM619" s="175"/>
      <c r="CQN619" s="175"/>
      <c r="CQO619" s="175"/>
      <c r="CQP619" s="175"/>
      <c r="CQQ619" s="175"/>
      <c r="CQR619" s="175"/>
      <c r="CQS619" s="175"/>
      <c r="CQT619" s="175"/>
      <c r="CQU619" s="175"/>
      <c r="CQV619" s="175"/>
      <c r="CQW619" s="175"/>
      <c r="CQX619" s="175"/>
      <c r="CQY619" s="175"/>
      <c r="CQZ619" s="175"/>
      <c r="CRA619" s="175"/>
      <c r="CRB619" s="175"/>
      <c r="CRC619" s="175"/>
      <c r="CRD619" s="175"/>
      <c r="CRE619" s="175"/>
      <c r="CRF619" s="175"/>
      <c r="CRG619" s="175"/>
      <c r="CRH619" s="175"/>
      <c r="CRI619" s="175"/>
      <c r="CRJ619" s="175"/>
      <c r="CRK619" s="175"/>
      <c r="CRL619" s="175"/>
      <c r="CRM619" s="175"/>
      <c r="CRN619" s="175"/>
      <c r="CRO619" s="175"/>
      <c r="CRP619" s="175"/>
      <c r="CRQ619" s="175"/>
      <c r="CRR619" s="175"/>
      <c r="CRS619" s="175"/>
      <c r="CRT619" s="175"/>
      <c r="CRU619" s="175"/>
      <c r="CRV619" s="175"/>
      <c r="CRW619" s="175"/>
      <c r="CRX619" s="175"/>
      <c r="CRY619" s="175"/>
      <c r="CRZ619" s="175"/>
      <c r="CSA619" s="175"/>
      <c r="CSB619" s="175"/>
      <c r="CSC619" s="175"/>
      <c r="CSD619" s="175"/>
      <c r="CSE619" s="175"/>
      <c r="CSF619" s="175"/>
      <c r="CSG619" s="175"/>
      <c r="CSH619" s="175"/>
      <c r="CSI619" s="175"/>
      <c r="CSJ619" s="175"/>
      <c r="CSK619" s="175"/>
      <c r="CSL619" s="175"/>
      <c r="CSM619" s="175"/>
      <c r="CSN619" s="175"/>
      <c r="CSO619" s="175"/>
      <c r="CSP619" s="175"/>
      <c r="CSQ619" s="175"/>
      <c r="CSR619" s="175"/>
      <c r="CSS619" s="175"/>
      <c r="CST619" s="175"/>
      <c r="CSU619" s="175"/>
      <c r="CSV619" s="175"/>
      <c r="CSW619" s="175"/>
      <c r="CSX619" s="175"/>
      <c r="CSY619" s="175"/>
      <c r="CSZ619" s="175"/>
      <c r="CTA619" s="175"/>
      <c r="CTB619" s="175"/>
      <c r="CTC619" s="175"/>
      <c r="CTD619" s="175"/>
      <c r="CTE619" s="175"/>
      <c r="CTF619" s="175"/>
      <c r="CTG619" s="175"/>
      <c r="CTH619" s="175"/>
      <c r="CTI619" s="175"/>
      <c r="CTJ619" s="175"/>
      <c r="CTK619" s="175"/>
      <c r="CTL619" s="175"/>
      <c r="CTM619" s="175"/>
      <c r="CTN619" s="175"/>
      <c r="CTO619" s="175"/>
      <c r="CTP619" s="175"/>
      <c r="CTQ619" s="175"/>
      <c r="CTR619" s="175"/>
      <c r="CTS619" s="175"/>
      <c r="CTT619" s="175"/>
      <c r="CTU619" s="175"/>
      <c r="CTV619" s="175"/>
      <c r="CTW619" s="175"/>
      <c r="CTX619" s="175"/>
      <c r="CTY619" s="175"/>
      <c r="CTZ619" s="175"/>
      <c r="CUA619" s="175"/>
      <c r="CUB619" s="175"/>
      <c r="CUC619" s="175"/>
      <c r="CUD619" s="175"/>
      <c r="CUE619" s="175"/>
      <c r="CUF619" s="175"/>
      <c r="CUG619" s="175"/>
      <c r="CUH619" s="175"/>
      <c r="CUI619" s="175"/>
      <c r="CUJ619" s="175"/>
      <c r="CUK619" s="175"/>
      <c r="CUL619" s="175"/>
      <c r="CUM619" s="175"/>
      <c r="CUN619" s="175"/>
      <c r="CUO619" s="175"/>
      <c r="CUP619" s="175"/>
      <c r="CUQ619" s="175"/>
      <c r="CUR619" s="175"/>
      <c r="CUS619" s="175"/>
      <c r="CUT619" s="175"/>
      <c r="CUU619" s="175"/>
      <c r="CUV619" s="175"/>
      <c r="CUW619" s="175"/>
      <c r="CUX619" s="175"/>
      <c r="CUY619" s="175"/>
      <c r="CUZ619" s="175"/>
      <c r="CVA619" s="175"/>
      <c r="CVB619" s="175"/>
      <c r="CVC619" s="175"/>
      <c r="CVD619" s="175"/>
      <c r="CVE619" s="175"/>
      <c r="CVF619" s="175"/>
      <c r="CVG619" s="175"/>
      <c r="CVH619" s="175"/>
      <c r="CVI619" s="175"/>
      <c r="CVJ619" s="175"/>
      <c r="CVK619" s="175"/>
      <c r="CVL619" s="175"/>
      <c r="CVM619" s="175"/>
      <c r="CVN619" s="175"/>
      <c r="CVO619" s="175"/>
      <c r="CVP619" s="175"/>
      <c r="CVQ619" s="175"/>
      <c r="CVR619" s="175"/>
      <c r="CVS619" s="175"/>
      <c r="CVT619" s="175"/>
      <c r="CVU619" s="175"/>
      <c r="CVV619" s="175"/>
      <c r="CVW619" s="175"/>
      <c r="CVX619" s="175"/>
      <c r="CVY619" s="175"/>
      <c r="CVZ619" s="175"/>
      <c r="CWA619" s="175"/>
      <c r="CWB619" s="175"/>
      <c r="CWC619" s="175"/>
      <c r="CWD619" s="175"/>
      <c r="CWE619" s="175"/>
      <c r="CWF619" s="175"/>
      <c r="CWG619" s="175"/>
      <c r="CWH619" s="175"/>
      <c r="CWI619" s="175"/>
      <c r="CWJ619" s="175"/>
      <c r="CWK619" s="175"/>
      <c r="CWL619" s="175"/>
      <c r="CWM619" s="175"/>
      <c r="CWN619" s="175"/>
      <c r="CWO619" s="175"/>
      <c r="CWP619" s="175"/>
      <c r="CWQ619" s="175"/>
      <c r="CWR619" s="175"/>
      <c r="CWS619" s="175"/>
      <c r="CWT619" s="175"/>
      <c r="CWU619" s="175"/>
      <c r="CWV619" s="175"/>
      <c r="CWW619" s="175"/>
      <c r="CWX619" s="175"/>
      <c r="CWY619" s="175"/>
      <c r="CWZ619" s="175"/>
      <c r="CXA619" s="175"/>
      <c r="CXB619" s="175"/>
      <c r="CXC619" s="175"/>
      <c r="CXD619" s="175"/>
      <c r="CXE619" s="175"/>
      <c r="CXF619" s="175"/>
      <c r="CXG619" s="175"/>
      <c r="CXH619" s="175"/>
      <c r="CXI619" s="175"/>
      <c r="CXJ619" s="175"/>
      <c r="CXK619" s="175"/>
      <c r="CXL619" s="175"/>
      <c r="CXM619" s="175"/>
      <c r="CXN619" s="175"/>
      <c r="CXO619" s="175"/>
      <c r="CXP619" s="175"/>
      <c r="CXQ619" s="175"/>
      <c r="CXR619" s="175"/>
      <c r="CXS619" s="175"/>
      <c r="CXT619" s="175"/>
      <c r="CXU619" s="175"/>
      <c r="CXV619" s="175"/>
      <c r="CXW619" s="175"/>
      <c r="CXX619" s="175"/>
      <c r="CXY619" s="175"/>
      <c r="CXZ619" s="175"/>
      <c r="CYA619" s="175"/>
      <c r="CYB619" s="175"/>
      <c r="CYC619" s="175"/>
      <c r="CYD619" s="175"/>
      <c r="CYE619" s="175"/>
      <c r="CYF619" s="175"/>
      <c r="CYG619" s="175"/>
      <c r="CYH619" s="175"/>
      <c r="CYI619" s="175"/>
      <c r="CYJ619" s="175"/>
      <c r="CYK619" s="175"/>
      <c r="CYL619" s="175"/>
      <c r="CYM619" s="175"/>
      <c r="CYN619" s="175"/>
      <c r="CYO619" s="175"/>
      <c r="CYP619" s="175"/>
      <c r="CYQ619" s="175"/>
      <c r="CYR619" s="175"/>
      <c r="CYS619" s="175"/>
      <c r="CYT619" s="175"/>
      <c r="CYU619" s="175"/>
      <c r="CYV619" s="175"/>
      <c r="CYW619" s="175"/>
      <c r="CYX619" s="175"/>
      <c r="CYY619" s="175"/>
      <c r="CYZ619" s="175"/>
      <c r="CZA619" s="175"/>
      <c r="CZB619" s="175"/>
      <c r="CZC619" s="175"/>
      <c r="CZD619" s="175"/>
      <c r="CZE619" s="175"/>
      <c r="CZF619" s="175"/>
      <c r="CZG619" s="175"/>
      <c r="CZH619" s="175"/>
      <c r="CZI619" s="175"/>
      <c r="CZJ619" s="175"/>
      <c r="CZK619" s="175"/>
      <c r="CZL619" s="175"/>
      <c r="CZM619" s="175"/>
      <c r="CZN619" s="175"/>
      <c r="CZO619" s="175"/>
      <c r="CZP619" s="175"/>
      <c r="CZQ619" s="175"/>
      <c r="CZR619" s="175"/>
      <c r="CZS619" s="175"/>
      <c r="CZT619" s="175"/>
      <c r="CZU619" s="175"/>
      <c r="CZV619" s="175"/>
      <c r="CZW619" s="175"/>
      <c r="CZX619" s="175"/>
      <c r="CZY619" s="175"/>
      <c r="CZZ619" s="175"/>
      <c r="DAA619" s="175"/>
      <c r="DAB619" s="175"/>
      <c r="DAC619" s="175"/>
      <c r="DAD619" s="175"/>
      <c r="DAE619" s="175"/>
      <c r="DAF619" s="175"/>
      <c r="DAG619" s="175"/>
      <c r="DAH619" s="175"/>
      <c r="DAI619" s="175"/>
      <c r="DAJ619" s="175"/>
      <c r="DAK619" s="175"/>
      <c r="DAL619" s="175"/>
      <c r="DAM619" s="175"/>
      <c r="DAN619" s="175"/>
      <c r="DAO619" s="175"/>
      <c r="DAP619" s="175"/>
      <c r="DAQ619" s="175"/>
      <c r="DAR619" s="175"/>
      <c r="DAS619" s="175"/>
      <c r="DAT619" s="175"/>
      <c r="DAU619" s="175"/>
      <c r="DAV619" s="175"/>
      <c r="DAW619" s="175"/>
      <c r="DAX619" s="175"/>
      <c r="DAY619" s="175"/>
      <c r="DAZ619" s="175"/>
      <c r="DBA619" s="175"/>
      <c r="DBB619" s="175"/>
      <c r="DBC619" s="175"/>
      <c r="DBD619" s="175"/>
      <c r="DBE619" s="175"/>
      <c r="DBF619" s="175"/>
      <c r="DBG619" s="175"/>
      <c r="DBH619" s="175"/>
      <c r="DBI619" s="175"/>
      <c r="DBJ619" s="175"/>
      <c r="DBK619" s="175"/>
      <c r="DBL619" s="175"/>
      <c r="DBM619" s="175"/>
      <c r="DBN619" s="175"/>
      <c r="DBO619" s="175"/>
      <c r="DBP619" s="175"/>
      <c r="DBQ619" s="175"/>
      <c r="DBR619" s="175"/>
      <c r="DBS619" s="175"/>
      <c r="DBT619" s="175"/>
      <c r="DBU619" s="175"/>
      <c r="DBV619" s="175"/>
      <c r="DBW619" s="175"/>
      <c r="DBX619" s="175"/>
      <c r="DBY619" s="175"/>
      <c r="DBZ619" s="175"/>
      <c r="DCA619" s="175"/>
      <c r="DCB619" s="175"/>
      <c r="DCC619" s="175"/>
      <c r="DCD619" s="175"/>
      <c r="DCE619" s="175"/>
      <c r="DCF619" s="175"/>
      <c r="DCG619" s="175"/>
      <c r="DCH619" s="175"/>
      <c r="DCI619" s="175"/>
      <c r="DCJ619" s="175"/>
      <c r="DCK619" s="175"/>
      <c r="DCL619" s="175"/>
      <c r="DCM619" s="175"/>
      <c r="DCN619" s="175"/>
      <c r="DCO619" s="175"/>
      <c r="DCP619" s="175"/>
      <c r="DCQ619" s="175"/>
      <c r="DCR619" s="175"/>
      <c r="DCS619" s="175"/>
      <c r="DCT619" s="175"/>
      <c r="DCU619" s="175"/>
      <c r="DCV619" s="175"/>
      <c r="DCW619" s="175"/>
      <c r="DCX619" s="175"/>
      <c r="DCY619" s="175"/>
      <c r="DCZ619" s="175"/>
      <c r="DDA619" s="175"/>
      <c r="DDB619" s="175"/>
      <c r="DDC619" s="175"/>
      <c r="DDD619" s="175"/>
      <c r="DDE619" s="175"/>
      <c r="DDF619" s="175"/>
      <c r="DDG619" s="175"/>
      <c r="DDH619" s="175"/>
      <c r="DDI619" s="175"/>
      <c r="DDJ619" s="175"/>
      <c r="DDK619" s="175"/>
      <c r="DDL619" s="175"/>
      <c r="DDM619" s="175"/>
      <c r="DDN619" s="175"/>
      <c r="DDO619" s="175"/>
      <c r="DDP619" s="175"/>
      <c r="DDQ619" s="175"/>
      <c r="DDR619" s="175"/>
      <c r="DDS619" s="175"/>
      <c r="DDT619" s="175"/>
      <c r="DDU619" s="175"/>
      <c r="DDV619" s="175"/>
      <c r="DDW619" s="175"/>
      <c r="DDX619" s="175"/>
      <c r="DDY619" s="175"/>
      <c r="DDZ619" s="175"/>
      <c r="DEA619" s="175"/>
      <c r="DEB619" s="175"/>
      <c r="DEC619" s="175"/>
      <c r="DED619" s="175"/>
      <c r="DEE619" s="175"/>
      <c r="DEF619" s="175"/>
      <c r="DEG619" s="175"/>
      <c r="DEH619" s="175"/>
      <c r="DEI619" s="175"/>
      <c r="DEJ619" s="175"/>
      <c r="DEK619" s="175"/>
      <c r="DEL619" s="175"/>
      <c r="DEM619" s="175"/>
      <c r="DEN619" s="175"/>
      <c r="DEO619" s="175"/>
      <c r="DEP619" s="175"/>
      <c r="DEQ619" s="175"/>
      <c r="DER619" s="175"/>
      <c r="DES619" s="175"/>
      <c r="DET619" s="175"/>
      <c r="DEU619" s="175"/>
      <c r="DEV619" s="175"/>
      <c r="DEW619" s="175"/>
      <c r="DEX619" s="175"/>
      <c r="DEY619" s="175"/>
      <c r="DEZ619" s="175"/>
      <c r="DFA619" s="175"/>
      <c r="DFB619" s="175"/>
      <c r="DFC619" s="175"/>
      <c r="DFD619" s="175"/>
      <c r="DFE619" s="175"/>
      <c r="DFF619" s="175"/>
      <c r="DFG619" s="175"/>
      <c r="DFH619" s="175"/>
      <c r="DFI619" s="175"/>
      <c r="DFJ619" s="175"/>
      <c r="DFK619" s="175"/>
      <c r="DFL619" s="175"/>
      <c r="DFM619" s="175"/>
      <c r="DFN619" s="175"/>
      <c r="DFO619" s="175"/>
      <c r="DFP619" s="175"/>
      <c r="DFQ619" s="175"/>
      <c r="DFR619" s="175"/>
      <c r="DFS619" s="175"/>
      <c r="DFT619" s="175"/>
      <c r="DFU619" s="175"/>
      <c r="DFV619" s="175"/>
      <c r="DFW619" s="175"/>
      <c r="DFX619" s="175"/>
      <c r="DFY619" s="175"/>
      <c r="DFZ619" s="175"/>
      <c r="DGA619" s="175"/>
      <c r="DGB619" s="175"/>
      <c r="DGC619" s="175"/>
      <c r="DGD619" s="175"/>
      <c r="DGE619" s="175"/>
      <c r="DGF619" s="175"/>
      <c r="DGG619" s="175"/>
      <c r="DGH619" s="175"/>
      <c r="DGI619" s="175"/>
      <c r="DGJ619" s="175"/>
      <c r="DGK619" s="175"/>
      <c r="DGL619" s="175"/>
      <c r="DGM619" s="175"/>
      <c r="DGN619" s="175"/>
      <c r="DGO619" s="175"/>
      <c r="DGP619" s="175"/>
      <c r="DGQ619" s="175"/>
      <c r="DGR619" s="175"/>
      <c r="DGS619" s="175"/>
      <c r="DGT619" s="175"/>
      <c r="DGU619" s="175"/>
      <c r="DGV619" s="175"/>
      <c r="DGW619" s="175"/>
      <c r="DGX619" s="175"/>
      <c r="DGY619" s="175"/>
      <c r="DGZ619" s="175"/>
      <c r="DHA619" s="175"/>
      <c r="DHB619" s="175"/>
      <c r="DHC619" s="175"/>
      <c r="DHD619" s="175"/>
      <c r="DHE619" s="175"/>
      <c r="DHF619" s="175"/>
      <c r="DHG619" s="175"/>
      <c r="DHH619" s="175"/>
      <c r="DHI619" s="175"/>
      <c r="DHJ619" s="175"/>
      <c r="DHK619" s="175"/>
      <c r="DHL619" s="175"/>
      <c r="DHM619" s="175"/>
      <c r="DHN619" s="175"/>
      <c r="DHO619" s="175"/>
      <c r="DHP619" s="175"/>
      <c r="DHQ619" s="175"/>
      <c r="DHR619" s="175"/>
      <c r="DHS619" s="175"/>
      <c r="DHT619" s="175"/>
      <c r="DHU619" s="175"/>
      <c r="DHV619" s="175"/>
      <c r="DHW619" s="175"/>
      <c r="DHX619" s="175"/>
      <c r="DHY619" s="175"/>
      <c r="DHZ619" s="175"/>
      <c r="DIA619" s="175"/>
      <c r="DIB619" s="175"/>
      <c r="DIC619" s="175"/>
      <c r="DID619" s="175"/>
      <c r="DIE619" s="175"/>
      <c r="DIF619" s="175"/>
      <c r="DIG619" s="175"/>
      <c r="DIH619" s="175"/>
      <c r="DII619" s="175"/>
      <c r="DIJ619" s="175"/>
      <c r="DIK619" s="175"/>
      <c r="DIL619" s="175"/>
      <c r="DIM619" s="175"/>
      <c r="DIN619" s="175"/>
      <c r="DIO619" s="175"/>
      <c r="DIP619" s="175"/>
      <c r="DIQ619" s="175"/>
      <c r="DIR619" s="175"/>
      <c r="DIS619" s="175"/>
      <c r="DIT619" s="175"/>
      <c r="DIU619" s="175"/>
      <c r="DIV619" s="175"/>
      <c r="DIW619" s="175"/>
      <c r="DIX619" s="175"/>
      <c r="DIY619" s="175"/>
      <c r="DIZ619" s="175"/>
      <c r="DJA619" s="175"/>
      <c r="DJB619" s="175"/>
      <c r="DJC619" s="175"/>
      <c r="DJD619" s="175"/>
      <c r="DJE619" s="175"/>
      <c r="DJF619" s="175"/>
      <c r="DJG619" s="175"/>
      <c r="DJH619" s="175"/>
      <c r="DJI619" s="175"/>
      <c r="DJJ619" s="175"/>
      <c r="DJK619" s="175"/>
      <c r="DJL619" s="175"/>
      <c r="DJM619" s="175"/>
      <c r="DJN619" s="175"/>
      <c r="DJO619" s="175"/>
      <c r="DJP619" s="175"/>
      <c r="DJQ619" s="175"/>
      <c r="DJR619" s="175"/>
      <c r="DJS619" s="175"/>
      <c r="DJT619" s="175"/>
      <c r="DJU619" s="175"/>
      <c r="DJV619" s="175"/>
      <c r="DJW619" s="175"/>
      <c r="DJX619" s="175"/>
      <c r="DJY619" s="175"/>
      <c r="DJZ619" s="175"/>
      <c r="DKA619" s="175"/>
      <c r="DKB619" s="175"/>
      <c r="DKC619" s="175"/>
      <c r="DKD619" s="175"/>
      <c r="DKE619" s="175"/>
      <c r="DKF619" s="175"/>
      <c r="DKG619" s="175"/>
      <c r="DKH619" s="175"/>
      <c r="DKI619" s="175"/>
      <c r="DKJ619" s="175"/>
      <c r="DKK619" s="175"/>
      <c r="DKL619" s="175"/>
      <c r="DKM619" s="175"/>
      <c r="DKN619" s="175"/>
      <c r="DKO619" s="175"/>
      <c r="DKP619" s="175"/>
      <c r="DKQ619" s="175"/>
      <c r="DKR619" s="175"/>
      <c r="DKS619" s="175"/>
      <c r="DKT619" s="175"/>
      <c r="DKU619" s="175"/>
      <c r="DKV619" s="175"/>
      <c r="DKW619" s="175"/>
      <c r="DKX619" s="175"/>
      <c r="DKY619" s="175"/>
      <c r="DKZ619" s="175"/>
      <c r="DLA619" s="175"/>
      <c r="DLB619" s="175"/>
      <c r="DLC619" s="175"/>
      <c r="DLD619" s="175"/>
      <c r="DLE619" s="175"/>
      <c r="DLF619" s="175"/>
      <c r="DLG619" s="175"/>
      <c r="DLH619" s="175"/>
      <c r="DLI619" s="175"/>
      <c r="DLJ619" s="175"/>
      <c r="DLK619" s="175"/>
      <c r="DLL619" s="175"/>
      <c r="DLM619" s="175"/>
      <c r="DLN619" s="175"/>
      <c r="DLO619" s="175"/>
      <c r="DLP619" s="175"/>
      <c r="DLQ619" s="175"/>
      <c r="DLR619" s="175"/>
      <c r="DLS619" s="175"/>
      <c r="DLT619" s="175"/>
      <c r="DLU619" s="175"/>
      <c r="DLV619" s="175"/>
      <c r="DLW619" s="175"/>
      <c r="DLX619" s="175"/>
      <c r="DLY619" s="175"/>
      <c r="DLZ619" s="175"/>
      <c r="DMA619" s="175"/>
      <c r="DMB619" s="175"/>
      <c r="DMC619" s="175"/>
      <c r="DMD619" s="175"/>
      <c r="DME619" s="175"/>
      <c r="DMF619" s="175"/>
      <c r="DMG619" s="175"/>
      <c r="DMH619" s="175"/>
      <c r="DMI619" s="175"/>
      <c r="DMJ619" s="175"/>
      <c r="DMK619" s="175"/>
      <c r="DML619" s="175"/>
      <c r="DMM619" s="175"/>
      <c r="DMN619" s="175"/>
      <c r="DMO619" s="175"/>
      <c r="DMP619" s="175"/>
      <c r="DMQ619" s="175"/>
      <c r="DMR619" s="175"/>
      <c r="DMS619" s="175"/>
      <c r="DMT619" s="175"/>
      <c r="DMU619" s="175"/>
      <c r="DMV619" s="175"/>
      <c r="DMW619" s="175"/>
      <c r="DMX619" s="175"/>
      <c r="DMY619" s="175"/>
      <c r="DMZ619" s="175"/>
      <c r="DNA619" s="175"/>
      <c r="DNB619" s="175"/>
      <c r="DNC619" s="175"/>
      <c r="DND619" s="175"/>
      <c r="DNE619" s="175"/>
      <c r="DNF619" s="175"/>
      <c r="DNG619" s="175"/>
      <c r="DNH619" s="175"/>
      <c r="DNI619" s="175"/>
      <c r="DNJ619" s="175"/>
      <c r="DNK619" s="175"/>
      <c r="DNL619" s="175"/>
      <c r="DNM619" s="175"/>
      <c r="DNN619" s="175"/>
      <c r="DNO619" s="175"/>
      <c r="DNP619" s="175"/>
      <c r="DNQ619" s="175"/>
      <c r="DNR619" s="175"/>
      <c r="DNS619" s="175"/>
      <c r="DNT619" s="175"/>
      <c r="DNU619" s="175"/>
      <c r="DNV619" s="175"/>
      <c r="DNW619" s="175"/>
      <c r="DNX619" s="175"/>
      <c r="DNY619" s="175"/>
      <c r="DNZ619" s="175"/>
      <c r="DOA619" s="175"/>
      <c r="DOB619" s="175"/>
      <c r="DOC619" s="175"/>
      <c r="DOD619" s="175"/>
      <c r="DOE619" s="175"/>
      <c r="DOF619" s="175"/>
      <c r="DOG619" s="175"/>
      <c r="DOH619" s="175"/>
      <c r="DOI619" s="175"/>
      <c r="DOJ619" s="175"/>
      <c r="DOK619" s="175"/>
      <c r="DOL619" s="175"/>
      <c r="DOM619" s="175"/>
      <c r="DON619" s="175"/>
      <c r="DOO619" s="175"/>
      <c r="DOP619" s="175"/>
      <c r="DOQ619" s="175"/>
      <c r="DOR619" s="175"/>
      <c r="DOS619" s="175"/>
      <c r="DOT619" s="175"/>
      <c r="DOU619" s="175"/>
      <c r="DOV619" s="175"/>
      <c r="DOW619" s="175"/>
      <c r="DOX619" s="175"/>
      <c r="DOY619" s="175"/>
      <c r="DOZ619" s="175"/>
      <c r="DPA619" s="175"/>
      <c r="DPB619" s="175"/>
      <c r="DPC619" s="175"/>
      <c r="DPD619" s="175"/>
      <c r="DPE619" s="175"/>
      <c r="DPF619" s="175"/>
      <c r="DPG619" s="175"/>
      <c r="DPH619" s="175"/>
      <c r="DPI619" s="175"/>
      <c r="DPJ619" s="175"/>
      <c r="DPK619" s="175"/>
      <c r="DPL619" s="175"/>
      <c r="DPM619" s="175"/>
      <c r="DPN619" s="175"/>
      <c r="DPO619" s="175"/>
      <c r="DPP619" s="175"/>
      <c r="DPQ619" s="175"/>
      <c r="DPR619" s="175"/>
      <c r="DPS619" s="175"/>
      <c r="DPT619" s="175"/>
      <c r="DPU619" s="175"/>
      <c r="DPV619" s="175"/>
      <c r="DPW619" s="175"/>
      <c r="DPX619" s="175"/>
      <c r="DPY619" s="175"/>
      <c r="DPZ619" s="175"/>
      <c r="DQA619" s="175"/>
      <c r="DQB619" s="175"/>
      <c r="DQC619" s="175"/>
      <c r="DQD619" s="175"/>
      <c r="DQE619" s="175"/>
      <c r="DQF619" s="175"/>
      <c r="DQG619" s="175"/>
      <c r="DQH619" s="175"/>
      <c r="DQI619" s="175"/>
      <c r="DQJ619" s="175"/>
      <c r="DQK619" s="175"/>
      <c r="DQL619" s="175"/>
      <c r="DQM619" s="175"/>
      <c r="DQN619" s="175"/>
      <c r="DQO619" s="175"/>
      <c r="DQP619" s="175"/>
      <c r="DQQ619" s="175"/>
      <c r="DQR619" s="175"/>
      <c r="DQS619" s="175"/>
      <c r="DQT619" s="175"/>
      <c r="DQU619" s="175"/>
      <c r="DQV619" s="175"/>
      <c r="DQW619" s="175"/>
      <c r="DQX619" s="175"/>
      <c r="DQY619" s="175"/>
      <c r="DQZ619" s="175"/>
      <c r="DRA619" s="175"/>
      <c r="DRB619" s="175"/>
      <c r="DRC619" s="175"/>
      <c r="DRD619" s="175"/>
      <c r="DRE619" s="175"/>
      <c r="DRF619" s="175"/>
      <c r="DRG619" s="175"/>
      <c r="DRH619" s="175"/>
      <c r="DRI619" s="175"/>
      <c r="DRJ619" s="175"/>
      <c r="DRK619" s="175"/>
      <c r="DRL619" s="175"/>
      <c r="DRM619" s="175"/>
      <c r="DRN619" s="175"/>
      <c r="DRO619" s="175"/>
      <c r="DRP619" s="175"/>
      <c r="DRQ619" s="175"/>
      <c r="DRR619" s="175"/>
      <c r="DRS619" s="175"/>
      <c r="DRT619" s="175"/>
      <c r="DRU619" s="175"/>
      <c r="DRV619" s="175"/>
      <c r="DRW619" s="175"/>
      <c r="DRX619" s="175"/>
      <c r="DRY619" s="175"/>
      <c r="DRZ619" s="175"/>
      <c r="DSA619" s="175"/>
      <c r="DSB619" s="175"/>
      <c r="DSC619" s="175"/>
      <c r="DSD619" s="175"/>
      <c r="DSE619" s="175"/>
      <c r="DSF619" s="175"/>
      <c r="DSG619" s="175"/>
      <c r="DSH619" s="175"/>
      <c r="DSI619" s="175"/>
      <c r="DSJ619" s="175"/>
      <c r="DSK619" s="175"/>
      <c r="DSL619" s="175"/>
      <c r="DSM619" s="175"/>
      <c r="DSN619" s="175"/>
      <c r="DSO619" s="175"/>
      <c r="DSP619" s="175"/>
      <c r="DSQ619" s="175"/>
      <c r="DSR619" s="175"/>
      <c r="DSS619" s="175"/>
      <c r="DST619" s="175"/>
      <c r="DSU619" s="175"/>
      <c r="DSV619" s="175"/>
      <c r="DSW619" s="175"/>
      <c r="DSX619" s="175"/>
      <c r="DSY619" s="175"/>
      <c r="DSZ619" s="175"/>
      <c r="DTA619" s="175"/>
      <c r="DTB619" s="175"/>
      <c r="DTC619" s="175"/>
      <c r="DTD619" s="175"/>
      <c r="DTE619" s="175"/>
      <c r="DTF619" s="175"/>
      <c r="DTG619" s="175"/>
      <c r="DTH619" s="175"/>
      <c r="DTI619" s="175"/>
      <c r="DTJ619" s="175"/>
      <c r="DTK619" s="175"/>
      <c r="DTL619" s="175"/>
      <c r="DTM619" s="175"/>
      <c r="DTN619" s="175"/>
      <c r="DTO619" s="175"/>
      <c r="DTP619" s="175"/>
      <c r="DTQ619" s="175"/>
      <c r="DTR619" s="175"/>
      <c r="DTS619" s="175"/>
      <c r="DTT619" s="175"/>
      <c r="DTU619" s="175"/>
      <c r="DTV619" s="175"/>
      <c r="DTW619" s="175"/>
      <c r="DTX619" s="175"/>
      <c r="DTY619" s="175"/>
      <c r="DTZ619" s="175"/>
      <c r="DUA619" s="175"/>
      <c r="DUB619" s="175"/>
      <c r="DUC619" s="175"/>
      <c r="DUD619" s="175"/>
      <c r="DUE619" s="175"/>
      <c r="DUF619" s="175"/>
      <c r="DUG619" s="175"/>
      <c r="DUH619" s="175"/>
      <c r="DUI619" s="175"/>
      <c r="DUJ619" s="175"/>
      <c r="DUK619" s="175"/>
      <c r="DUL619" s="175"/>
      <c r="DUM619" s="175"/>
      <c r="DUN619" s="175"/>
      <c r="DUO619" s="175"/>
      <c r="DUP619" s="175"/>
      <c r="DUQ619" s="175"/>
      <c r="DUR619" s="175"/>
      <c r="DUS619" s="175"/>
      <c r="DUT619" s="175"/>
      <c r="DUU619" s="175"/>
      <c r="DUV619" s="175"/>
      <c r="DUW619" s="175"/>
      <c r="DUX619" s="175"/>
      <c r="DUY619" s="175"/>
      <c r="DUZ619" s="175"/>
      <c r="DVA619" s="175"/>
      <c r="DVB619" s="175"/>
      <c r="DVC619" s="175"/>
      <c r="DVD619" s="175"/>
      <c r="DVE619" s="175"/>
      <c r="DVF619" s="175"/>
      <c r="DVG619" s="175"/>
      <c r="DVH619" s="175"/>
      <c r="DVI619" s="175"/>
      <c r="DVJ619" s="175"/>
      <c r="DVK619" s="175"/>
      <c r="DVL619" s="175"/>
      <c r="DVM619" s="175"/>
      <c r="DVN619" s="175"/>
      <c r="DVO619" s="175"/>
      <c r="DVP619" s="175"/>
      <c r="DVQ619" s="175"/>
      <c r="DVR619" s="175"/>
      <c r="DVS619" s="175"/>
      <c r="DVT619" s="175"/>
      <c r="DVU619" s="175"/>
      <c r="DVV619" s="175"/>
      <c r="DVW619" s="175"/>
      <c r="DVX619" s="175"/>
      <c r="DVY619" s="175"/>
      <c r="DVZ619" s="175"/>
      <c r="DWA619" s="175"/>
      <c r="DWB619" s="175"/>
      <c r="DWC619" s="175"/>
      <c r="DWD619" s="175"/>
      <c r="DWE619" s="175"/>
      <c r="DWF619" s="175"/>
      <c r="DWG619" s="175"/>
      <c r="DWH619" s="175"/>
      <c r="DWI619" s="175"/>
      <c r="DWJ619" s="175"/>
      <c r="DWK619" s="175"/>
      <c r="DWL619" s="175"/>
      <c r="DWM619" s="175"/>
      <c r="DWN619" s="175"/>
      <c r="DWO619" s="175"/>
      <c r="DWP619" s="175"/>
      <c r="DWQ619" s="175"/>
      <c r="DWR619" s="175"/>
      <c r="DWS619" s="175"/>
      <c r="DWT619" s="175"/>
      <c r="DWU619" s="175"/>
      <c r="DWV619" s="175"/>
      <c r="DWW619" s="175"/>
      <c r="DWX619" s="175"/>
      <c r="DWY619" s="175"/>
      <c r="DWZ619" s="175"/>
      <c r="DXA619" s="175"/>
      <c r="DXB619" s="175"/>
      <c r="DXC619" s="175"/>
      <c r="DXD619" s="175"/>
      <c r="DXE619" s="175"/>
      <c r="DXF619" s="175"/>
      <c r="DXG619" s="175"/>
      <c r="DXH619" s="175"/>
      <c r="DXI619" s="175"/>
      <c r="DXJ619" s="175"/>
      <c r="DXK619" s="175"/>
      <c r="DXL619" s="175"/>
      <c r="DXM619" s="175"/>
      <c r="DXN619" s="175"/>
      <c r="DXO619" s="175"/>
      <c r="DXP619" s="175"/>
      <c r="DXQ619" s="175"/>
      <c r="DXR619" s="175"/>
      <c r="DXS619" s="175"/>
      <c r="DXT619" s="175"/>
      <c r="DXU619" s="175"/>
      <c r="DXV619" s="175"/>
      <c r="DXW619" s="175"/>
      <c r="DXX619" s="175"/>
      <c r="DXY619" s="175"/>
      <c r="DXZ619" s="175"/>
      <c r="DYA619" s="175"/>
      <c r="DYB619" s="175"/>
      <c r="DYC619" s="175"/>
      <c r="DYD619" s="175"/>
      <c r="DYE619" s="175"/>
      <c r="DYF619" s="175"/>
      <c r="DYG619" s="175"/>
      <c r="DYH619" s="175"/>
      <c r="DYI619" s="175"/>
      <c r="DYJ619" s="175"/>
      <c r="DYK619" s="175"/>
      <c r="DYL619" s="175"/>
      <c r="DYM619" s="175"/>
      <c r="DYN619" s="175"/>
      <c r="DYO619" s="175"/>
      <c r="DYP619" s="175"/>
      <c r="DYQ619" s="175"/>
      <c r="DYR619" s="175"/>
      <c r="DYS619" s="175"/>
      <c r="DYT619" s="175"/>
      <c r="DYU619" s="175"/>
      <c r="DYV619" s="175"/>
      <c r="DYW619" s="175"/>
      <c r="DYX619" s="175"/>
      <c r="DYY619" s="175"/>
      <c r="DYZ619" s="175"/>
      <c r="DZA619" s="175"/>
      <c r="DZB619" s="175"/>
      <c r="DZC619" s="175"/>
      <c r="DZD619" s="175"/>
      <c r="DZE619" s="175"/>
      <c r="DZF619" s="175"/>
      <c r="DZG619" s="175"/>
      <c r="DZH619" s="175"/>
      <c r="DZI619" s="175"/>
      <c r="DZJ619" s="175"/>
      <c r="DZK619" s="175"/>
      <c r="DZL619" s="175"/>
      <c r="DZM619" s="175"/>
      <c r="DZN619" s="175"/>
      <c r="DZO619" s="175"/>
      <c r="DZP619" s="175"/>
      <c r="DZQ619" s="175"/>
      <c r="DZR619" s="175"/>
      <c r="DZS619" s="175"/>
      <c r="DZT619" s="175"/>
      <c r="DZU619" s="175"/>
      <c r="DZV619" s="175"/>
      <c r="DZW619" s="175"/>
      <c r="DZX619" s="175"/>
      <c r="DZY619" s="175"/>
      <c r="DZZ619" s="175"/>
      <c r="EAA619" s="175"/>
      <c r="EAB619" s="175"/>
      <c r="EAC619" s="175"/>
      <c r="EAD619" s="175"/>
      <c r="EAE619" s="175"/>
      <c r="EAF619" s="175"/>
      <c r="EAG619" s="175"/>
      <c r="EAH619" s="175"/>
      <c r="EAI619" s="175"/>
      <c r="EAJ619" s="175"/>
      <c r="EAK619" s="175"/>
      <c r="EAL619" s="175"/>
      <c r="EAM619" s="175"/>
      <c r="EAN619" s="175"/>
      <c r="EAO619" s="175"/>
      <c r="EAP619" s="175"/>
      <c r="EAQ619" s="175"/>
      <c r="EAR619" s="175"/>
      <c r="EAS619" s="175"/>
      <c r="EAT619" s="175"/>
      <c r="EAU619" s="175"/>
      <c r="EAV619" s="175"/>
      <c r="EAW619" s="175"/>
      <c r="EAX619" s="175"/>
      <c r="EAY619" s="175"/>
      <c r="EAZ619" s="175"/>
      <c r="EBA619" s="175"/>
      <c r="EBB619" s="175"/>
      <c r="EBC619" s="175"/>
      <c r="EBD619" s="175"/>
      <c r="EBE619" s="175"/>
      <c r="EBF619" s="175"/>
      <c r="EBG619" s="175"/>
      <c r="EBH619" s="175"/>
      <c r="EBI619" s="175"/>
      <c r="EBJ619" s="175"/>
      <c r="EBK619" s="175"/>
      <c r="EBL619" s="175"/>
      <c r="EBM619" s="175"/>
      <c r="EBN619" s="175"/>
      <c r="EBO619" s="175"/>
      <c r="EBP619" s="175"/>
      <c r="EBQ619" s="175"/>
      <c r="EBR619" s="175"/>
      <c r="EBS619" s="175"/>
      <c r="EBT619" s="175"/>
      <c r="EBU619" s="175"/>
      <c r="EBV619" s="175"/>
      <c r="EBW619" s="175"/>
      <c r="EBX619" s="175"/>
      <c r="EBY619" s="175"/>
      <c r="EBZ619" s="175"/>
      <c r="ECA619" s="175"/>
      <c r="ECB619" s="175"/>
      <c r="ECC619" s="175"/>
      <c r="ECD619" s="175"/>
      <c r="ECE619" s="175"/>
      <c r="ECF619" s="175"/>
      <c r="ECG619" s="175"/>
      <c r="ECH619" s="175"/>
      <c r="ECI619" s="175"/>
      <c r="ECJ619" s="175"/>
      <c r="ECK619" s="175"/>
      <c r="ECL619" s="175"/>
      <c r="ECM619" s="175"/>
      <c r="ECN619" s="175"/>
      <c r="ECO619" s="175"/>
      <c r="ECP619" s="175"/>
      <c r="ECQ619" s="175"/>
      <c r="ECR619" s="175"/>
      <c r="ECS619" s="175"/>
      <c r="ECT619" s="175"/>
      <c r="ECU619" s="175"/>
      <c r="ECV619" s="175"/>
      <c r="ECW619" s="175"/>
      <c r="ECX619" s="175"/>
      <c r="ECY619" s="175"/>
      <c r="ECZ619" s="175"/>
      <c r="EDA619" s="175"/>
      <c r="EDB619" s="175"/>
      <c r="EDC619" s="175"/>
      <c r="EDD619" s="175"/>
      <c r="EDE619" s="175"/>
      <c r="EDF619" s="175"/>
      <c r="EDG619" s="175"/>
      <c r="EDH619" s="175"/>
      <c r="EDI619" s="175"/>
      <c r="EDJ619" s="175"/>
      <c r="EDK619" s="175"/>
      <c r="EDL619" s="175"/>
      <c r="EDM619" s="175"/>
      <c r="EDN619" s="175"/>
      <c r="EDO619" s="175"/>
      <c r="EDP619" s="175"/>
      <c r="EDQ619" s="175"/>
      <c r="EDR619" s="175"/>
      <c r="EDS619" s="175"/>
      <c r="EDT619" s="175"/>
      <c r="EDU619" s="175"/>
      <c r="EDV619" s="175"/>
      <c r="EDW619" s="175"/>
      <c r="EDX619" s="175"/>
      <c r="EDY619" s="175"/>
      <c r="EDZ619" s="175"/>
      <c r="EEA619" s="175"/>
      <c r="EEB619" s="175"/>
      <c r="EEC619" s="175"/>
      <c r="EED619" s="175"/>
      <c r="EEE619" s="175"/>
      <c r="EEF619" s="175"/>
      <c r="EEG619" s="175"/>
      <c r="EEH619" s="175"/>
      <c r="EEI619" s="175"/>
      <c r="EEJ619" s="175"/>
      <c r="EEK619" s="175"/>
      <c r="EEL619" s="175"/>
      <c r="EEM619" s="175"/>
      <c r="EEN619" s="175"/>
      <c r="EEO619" s="175"/>
      <c r="EEP619" s="175"/>
      <c r="EEQ619" s="175"/>
      <c r="EER619" s="175"/>
      <c r="EES619" s="175"/>
      <c r="EET619" s="175"/>
      <c r="EEU619" s="175"/>
      <c r="EEV619" s="175"/>
      <c r="EEW619" s="175"/>
      <c r="EEX619" s="175"/>
      <c r="EEY619" s="175"/>
      <c r="EEZ619" s="175"/>
      <c r="EFA619" s="175"/>
      <c r="EFB619" s="175"/>
      <c r="EFC619" s="175"/>
      <c r="EFD619" s="175"/>
      <c r="EFE619" s="175"/>
      <c r="EFF619" s="175"/>
      <c r="EFG619" s="175"/>
      <c r="EFH619" s="175"/>
      <c r="EFI619" s="175"/>
      <c r="EFJ619" s="175"/>
      <c r="EFK619" s="175"/>
      <c r="EFL619" s="175"/>
      <c r="EFM619" s="175"/>
      <c r="EFN619" s="175"/>
      <c r="EFO619" s="175"/>
      <c r="EFP619" s="175"/>
      <c r="EFQ619" s="175"/>
      <c r="EFR619" s="175"/>
      <c r="EFS619" s="175"/>
      <c r="EFT619" s="175"/>
      <c r="EFU619" s="175"/>
      <c r="EFV619" s="175"/>
      <c r="EFW619" s="175"/>
      <c r="EFX619" s="175"/>
      <c r="EFY619" s="175"/>
      <c r="EFZ619" s="175"/>
      <c r="EGA619" s="175"/>
      <c r="EGB619" s="175"/>
      <c r="EGC619" s="175"/>
      <c r="EGD619" s="175"/>
      <c r="EGE619" s="175"/>
      <c r="EGF619" s="175"/>
      <c r="EGG619" s="175"/>
      <c r="EGH619" s="175"/>
      <c r="EGI619" s="175"/>
      <c r="EGJ619" s="175"/>
      <c r="EGK619" s="175"/>
      <c r="EGL619" s="175"/>
      <c r="EGM619" s="175"/>
      <c r="EGN619" s="175"/>
      <c r="EGO619" s="175"/>
      <c r="EGP619" s="175"/>
      <c r="EGQ619" s="175"/>
      <c r="EGR619" s="175"/>
      <c r="EGS619" s="175"/>
      <c r="EGT619" s="175"/>
      <c r="EGU619" s="175"/>
      <c r="EGV619" s="175"/>
      <c r="EGW619" s="175"/>
      <c r="EGX619" s="175"/>
      <c r="EGY619" s="175"/>
      <c r="EGZ619" s="175"/>
      <c r="EHA619" s="175"/>
      <c r="EHB619" s="175"/>
      <c r="EHC619" s="175"/>
      <c r="EHD619" s="175"/>
      <c r="EHE619" s="175"/>
      <c r="EHF619" s="175"/>
      <c r="EHG619" s="175"/>
      <c r="EHH619" s="175"/>
      <c r="EHI619" s="175"/>
      <c r="EHJ619" s="175"/>
      <c r="EHK619" s="175"/>
      <c r="EHL619" s="175"/>
      <c r="EHM619" s="175"/>
      <c r="EHN619" s="175"/>
      <c r="EHO619" s="175"/>
      <c r="EHP619" s="175"/>
      <c r="EHQ619" s="175"/>
      <c r="EHR619" s="175"/>
      <c r="EHS619" s="175"/>
      <c r="EHT619" s="175"/>
      <c r="EHU619" s="175"/>
      <c r="EHV619" s="175"/>
      <c r="EHW619" s="175"/>
      <c r="EHX619" s="175"/>
      <c r="EHY619" s="175"/>
      <c r="EHZ619" s="175"/>
      <c r="EIA619" s="175"/>
      <c r="EIB619" s="175"/>
      <c r="EIC619" s="175"/>
      <c r="EID619" s="175"/>
      <c r="EIE619" s="175"/>
      <c r="EIF619" s="175"/>
      <c r="EIG619" s="175"/>
      <c r="EIH619" s="175"/>
      <c r="EII619" s="175"/>
      <c r="EIJ619" s="175"/>
      <c r="EIK619" s="175"/>
      <c r="EIL619" s="175"/>
      <c r="EIM619" s="175"/>
      <c r="EIN619" s="175"/>
      <c r="EIO619" s="175"/>
      <c r="EIP619" s="175"/>
      <c r="EIQ619" s="175"/>
      <c r="EIR619" s="175"/>
      <c r="EIS619" s="175"/>
      <c r="EIT619" s="175"/>
      <c r="EIU619" s="175"/>
      <c r="EIV619" s="175"/>
      <c r="EIW619" s="175"/>
      <c r="EIX619" s="175"/>
      <c r="EIY619" s="175"/>
      <c r="EIZ619" s="175"/>
      <c r="EJA619" s="175"/>
      <c r="EJB619" s="175"/>
      <c r="EJC619" s="175"/>
      <c r="EJD619" s="175"/>
      <c r="EJE619" s="175"/>
      <c r="EJF619" s="175"/>
      <c r="EJG619" s="175"/>
      <c r="EJH619" s="175"/>
      <c r="EJI619" s="175"/>
      <c r="EJJ619" s="175"/>
      <c r="EJK619" s="175"/>
      <c r="EJL619" s="175"/>
      <c r="EJM619" s="175"/>
      <c r="EJN619" s="175"/>
      <c r="EJO619" s="175"/>
      <c r="EJP619" s="175"/>
      <c r="EJQ619" s="175"/>
      <c r="EJR619" s="175"/>
      <c r="EJS619" s="175"/>
      <c r="EJT619" s="175"/>
      <c r="EJU619" s="175"/>
      <c r="EJV619" s="175"/>
      <c r="EJW619" s="175"/>
      <c r="EJX619" s="175"/>
      <c r="EJY619" s="175"/>
      <c r="EJZ619" s="175"/>
      <c r="EKA619" s="175"/>
      <c r="EKB619" s="175"/>
      <c r="EKC619" s="175"/>
      <c r="EKD619" s="175"/>
      <c r="EKE619" s="175"/>
      <c r="EKF619" s="175"/>
      <c r="EKG619" s="175"/>
      <c r="EKH619" s="175"/>
      <c r="EKI619" s="175"/>
      <c r="EKJ619" s="175"/>
      <c r="EKK619" s="175"/>
      <c r="EKL619" s="175"/>
      <c r="EKM619" s="175"/>
      <c r="EKN619" s="175"/>
      <c r="EKO619" s="175"/>
      <c r="EKP619" s="175"/>
      <c r="EKQ619" s="175"/>
      <c r="EKR619" s="175"/>
      <c r="EKS619" s="175"/>
      <c r="EKT619" s="175"/>
      <c r="EKU619" s="175"/>
      <c r="EKV619" s="175"/>
      <c r="EKW619" s="175"/>
      <c r="EKX619" s="175"/>
      <c r="EKY619" s="175"/>
      <c r="EKZ619" s="175"/>
      <c r="ELA619" s="175"/>
      <c r="ELB619" s="175"/>
      <c r="ELC619" s="175"/>
      <c r="ELD619" s="175"/>
      <c r="ELE619" s="175"/>
      <c r="ELF619" s="175"/>
      <c r="ELG619" s="175"/>
      <c r="ELH619" s="175"/>
      <c r="ELI619" s="175"/>
      <c r="ELJ619" s="175"/>
      <c r="ELK619" s="175"/>
      <c r="ELL619" s="175"/>
      <c r="ELM619" s="175"/>
      <c r="ELN619" s="175"/>
      <c r="ELO619" s="175"/>
      <c r="ELP619" s="175"/>
      <c r="ELQ619" s="175"/>
      <c r="ELR619" s="175"/>
      <c r="ELS619" s="175"/>
      <c r="ELT619" s="175"/>
      <c r="ELU619" s="175"/>
      <c r="ELV619" s="175"/>
      <c r="ELW619" s="175"/>
      <c r="ELX619" s="175"/>
      <c r="ELY619" s="175"/>
      <c r="ELZ619" s="175"/>
      <c r="EMA619" s="175"/>
      <c r="EMB619" s="175"/>
      <c r="EMC619" s="175"/>
      <c r="EMD619" s="175"/>
      <c r="EME619" s="175"/>
      <c r="EMF619" s="175"/>
      <c r="EMG619" s="175"/>
      <c r="EMH619" s="175"/>
      <c r="EMI619" s="175"/>
      <c r="EMJ619" s="175"/>
      <c r="EMK619" s="175"/>
      <c r="EML619" s="175"/>
      <c r="EMM619" s="175"/>
      <c r="EMN619" s="175"/>
      <c r="EMO619" s="175"/>
      <c r="EMP619" s="175"/>
      <c r="EMQ619" s="175"/>
      <c r="EMR619" s="175"/>
      <c r="EMS619" s="175"/>
      <c r="EMT619" s="175"/>
      <c r="EMU619" s="175"/>
      <c r="EMV619" s="175"/>
      <c r="EMW619" s="175"/>
      <c r="EMX619" s="175"/>
      <c r="EMY619" s="175"/>
      <c r="EMZ619" s="175"/>
      <c r="ENA619" s="175"/>
      <c r="ENB619" s="175"/>
      <c r="ENC619" s="175"/>
      <c r="END619" s="175"/>
      <c r="ENE619" s="175"/>
      <c r="ENF619" s="175"/>
      <c r="ENG619" s="175"/>
      <c r="ENH619" s="175"/>
      <c r="ENI619" s="175"/>
      <c r="ENJ619" s="175"/>
      <c r="ENK619" s="175"/>
      <c r="ENL619" s="175"/>
      <c r="ENM619" s="175"/>
      <c r="ENN619" s="175"/>
      <c r="ENO619" s="175"/>
      <c r="ENP619" s="175"/>
      <c r="ENQ619" s="175"/>
      <c r="ENR619" s="175"/>
      <c r="ENS619" s="175"/>
      <c r="ENT619" s="175"/>
      <c r="ENU619" s="175"/>
      <c r="ENV619" s="175"/>
      <c r="ENW619" s="175"/>
      <c r="ENX619" s="175"/>
      <c r="ENY619" s="175"/>
      <c r="ENZ619" s="175"/>
      <c r="EOA619" s="175"/>
      <c r="EOB619" s="175"/>
      <c r="EOC619" s="175"/>
      <c r="EOD619" s="175"/>
      <c r="EOE619" s="175"/>
      <c r="EOF619" s="175"/>
      <c r="EOG619" s="175"/>
      <c r="EOH619" s="175"/>
      <c r="EOI619" s="175"/>
      <c r="EOJ619" s="175"/>
      <c r="EOK619" s="175"/>
      <c r="EOL619" s="175"/>
      <c r="EOM619" s="175"/>
      <c r="EON619" s="175"/>
      <c r="EOO619" s="175"/>
      <c r="EOP619" s="175"/>
      <c r="EOQ619" s="175"/>
      <c r="EOR619" s="175"/>
      <c r="EOS619" s="175"/>
      <c r="EOT619" s="175"/>
      <c r="EOU619" s="175"/>
      <c r="EOV619" s="175"/>
      <c r="EOW619" s="175"/>
      <c r="EOX619" s="175"/>
      <c r="EOY619" s="175"/>
      <c r="EOZ619" s="175"/>
      <c r="EPA619" s="175"/>
      <c r="EPB619" s="175"/>
      <c r="EPC619" s="175"/>
      <c r="EPD619" s="175"/>
      <c r="EPE619" s="175"/>
      <c r="EPF619" s="175"/>
      <c r="EPG619" s="175"/>
      <c r="EPH619" s="175"/>
      <c r="EPI619" s="175"/>
      <c r="EPJ619" s="175"/>
      <c r="EPK619" s="175"/>
      <c r="EPL619" s="175"/>
      <c r="EPM619" s="175"/>
      <c r="EPN619" s="175"/>
      <c r="EPO619" s="175"/>
      <c r="EPP619" s="175"/>
      <c r="EPQ619" s="175"/>
      <c r="EPR619" s="175"/>
      <c r="EPS619" s="175"/>
      <c r="EPT619" s="175"/>
      <c r="EPU619" s="175"/>
      <c r="EPV619" s="175"/>
      <c r="EPW619" s="175"/>
      <c r="EPX619" s="175"/>
      <c r="EPY619" s="175"/>
      <c r="EPZ619" s="175"/>
      <c r="EQA619" s="175"/>
      <c r="EQB619" s="175"/>
      <c r="EQC619" s="175"/>
      <c r="EQD619" s="175"/>
      <c r="EQE619" s="175"/>
      <c r="EQF619" s="175"/>
      <c r="EQG619" s="175"/>
      <c r="EQH619" s="175"/>
      <c r="EQI619" s="175"/>
      <c r="EQJ619" s="175"/>
      <c r="EQK619" s="175"/>
      <c r="EQL619" s="175"/>
      <c r="EQM619" s="175"/>
      <c r="EQN619" s="175"/>
      <c r="EQO619" s="175"/>
      <c r="EQP619" s="175"/>
      <c r="EQQ619" s="175"/>
      <c r="EQR619" s="175"/>
      <c r="EQS619" s="175"/>
      <c r="EQT619" s="175"/>
      <c r="EQU619" s="175"/>
      <c r="EQV619" s="175"/>
      <c r="EQW619" s="175"/>
      <c r="EQX619" s="175"/>
      <c r="EQY619" s="175"/>
      <c r="EQZ619" s="175"/>
      <c r="ERA619" s="175"/>
      <c r="ERB619" s="175"/>
      <c r="ERC619" s="175"/>
      <c r="ERD619" s="175"/>
      <c r="ERE619" s="175"/>
      <c r="ERF619" s="175"/>
      <c r="ERG619" s="175"/>
      <c r="ERH619" s="175"/>
      <c r="ERI619" s="175"/>
      <c r="ERJ619" s="175"/>
      <c r="ERK619" s="175"/>
      <c r="ERL619" s="175"/>
      <c r="ERM619" s="175"/>
      <c r="ERN619" s="175"/>
      <c r="ERO619" s="175"/>
      <c r="ERP619" s="175"/>
      <c r="ERQ619" s="175"/>
      <c r="ERR619" s="175"/>
      <c r="ERS619" s="175"/>
      <c r="ERT619" s="175"/>
      <c r="ERU619" s="175"/>
      <c r="ERV619" s="175"/>
      <c r="ERW619" s="175"/>
      <c r="ERX619" s="175"/>
      <c r="ERY619" s="175"/>
      <c r="ERZ619" s="175"/>
      <c r="ESA619" s="175"/>
      <c r="ESB619" s="175"/>
      <c r="ESC619" s="175"/>
      <c r="ESD619" s="175"/>
      <c r="ESE619" s="175"/>
      <c r="ESF619" s="175"/>
      <c r="ESG619" s="175"/>
      <c r="ESH619" s="175"/>
      <c r="ESI619" s="175"/>
      <c r="ESJ619" s="175"/>
      <c r="ESK619" s="175"/>
      <c r="ESL619" s="175"/>
      <c r="ESM619" s="175"/>
      <c r="ESN619" s="175"/>
      <c r="ESO619" s="175"/>
      <c r="ESP619" s="175"/>
      <c r="ESQ619" s="175"/>
      <c r="ESR619" s="175"/>
      <c r="ESS619" s="175"/>
      <c r="EST619" s="175"/>
      <c r="ESU619" s="175"/>
      <c r="ESV619" s="175"/>
      <c r="ESW619" s="175"/>
      <c r="ESX619" s="175"/>
      <c r="ESY619" s="175"/>
      <c r="ESZ619" s="175"/>
      <c r="ETA619" s="175"/>
      <c r="ETB619" s="175"/>
      <c r="ETC619" s="175"/>
      <c r="ETD619" s="175"/>
      <c r="ETE619" s="175"/>
      <c r="ETF619" s="175"/>
      <c r="ETG619" s="175"/>
      <c r="ETH619" s="175"/>
      <c r="ETI619" s="175"/>
      <c r="ETJ619" s="175"/>
      <c r="ETK619" s="175"/>
      <c r="ETL619" s="175"/>
      <c r="ETM619" s="175"/>
      <c r="ETN619" s="175"/>
      <c r="ETO619" s="175"/>
      <c r="ETP619" s="175"/>
      <c r="ETQ619" s="175"/>
      <c r="ETR619" s="175"/>
      <c r="ETS619" s="175"/>
      <c r="ETT619" s="175"/>
      <c r="ETU619" s="175"/>
      <c r="ETV619" s="175"/>
      <c r="ETW619" s="175"/>
      <c r="ETX619" s="175"/>
      <c r="ETY619" s="175"/>
      <c r="ETZ619" s="175"/>
      <c r="EUA619" s="175"/>
      <c r="EUB619" s="175"/>
      <c r="EUC619" s="175"/>
      <c r="EUD619" s="175"/>
      <c r="EUE619" s="175"/>
      <c r="EUF619" s="175"/>
      <c r="EUG619" s="175"/>
      <c r="EUH619" s="175"/>
      <c r="EUI619" s="175"/>
      <c r="EUJ619" s="175"/>
      <c r="EUK619" s="175"/>
      <c r="EUL619" s="175"/>
      <c r="EUM619" s="175"/>
      <c r="EUN619" s="175"/>
      <c r="EUO619" s="175"/>
      <c r="EUP619" s="175"/>
      <c r="EUQ619" s="175"/>
      <c r="EUR619" s="175"/>
      <c r="EUS619" s="175"/>
      <c r="EUT619" s="175"/>
      <c r="EUU619" s="175"/>
      <c r="EUV619" s="175"/>
      <c r="EUW619" s="175"/>
      <c r="EUX619" s="175"/>
      <c r="EUY619" s="175"/>
      <c r="EUZ619" s="175"/>
      <c r="EVA619" s="175"/>
      <c r="EVB619" s="175"/>
      <c r="EVC619" s="175"/>
      <c r="EVD619" s="175"/>
      <c r="EVE619" s="175"/>
      <c r="EVF619" s="175"/>
      <c r="EVG619" s="175"/>
      <c r="EVH619" s="175"/>
      <c r="EVI619" s="175"/>
      <c r="EVJ619" s="175"/>
      <c r="EVK619" s="175"/>
      <c r="EVL619" s="175"/>
      <c r="EVM619" s="175"/>
      <c r="EVN619" s="175"/>
      <c r="EVO619" s="175"/>
      <c r="EVP619" s="175"/>
      <c r="EVQ619" s="175"/>
      <c r="EVR619" s="175"/>
      <c r="EVS619" s="175"/>
      <c r="EVT619" s="175"/>
      <c r="EVU619" s="175"/>
      <c r="EVV619" s="175"/>
      <c r="EVW619" s="175"/>
      <c r="EVX619" s="175"/>
      <c r="EVY619" s="175"/>
      <c r="EVZ619" s="175"/>
      <c r="EWA619" s="175"/>
      <c r="EWB619" s="175"/>
      <c r="EWC619" s="175"/>
      <c r="EWD619" s="175"/>
      <c r="EWE619" s="175"/>
      <c r="EWF619" s="175"/>
      <c r="EWG619" s="175"/>
      <c r="EWH619" s="175"/>
      <c r="EWI619" s="175"/>
      <c r="EWJ619" s="175"/>
      <c r="EWK619" s="175"/>
      <c r="EWL619" s="175"/>
      <c r="EWM619" s="175"/>
      <c r="EWN619" s="175"/>
      <c r="EWO619" s="175"/>
      <c r="EWP619" s="175"/>
      <c r="EWQ619" s="175"/>
      <c r="EWR619" s="175"/>
      <c r="EWS619" s="175"/>
      <c r="EWT619" s="175"/>
      <c r="EWU619" s="175"/>
      <c r="EWV619" s="175"/>
      <c r="EWW619" s="175"/>
      <c r="EWX619" s="175"/>
      <c r="EWY619" s="175"/>
      <c r="EWZ619" s="175"/>
      <c r="EXA619" s="175"/>
      <c r="EXB619" s="175"/>
      <c r="EXC619" s="175"/>
      <c r="EXD619" s="175"/>
      <c r="EXE619" s="175"/>
      <c r="EXF619" s="175"/>
      <c r="EXG619" s="175"/>
      <c r="EXH619" s="175"/>
      <c r="EXI619" s="175"/>
      <c r="EXJ619" s="175"/>
      <c r="EXK619" s="175"/>
      <c r="EXL619" s="175"/>
      <c r="EXM619" s="175"/>
      <c r="EXN619" s="175"/>
      <c r="EXO619" s="175"/>
      <c r="EXP619" s="175"/>
      <c r="EXQ619" s="175"/>
      <c r="EXR619" s="175"/>
      <c r="EXS619" s="175"/>
      <c r="EXT619" s="175"/>
      <c r="EXU619" s="175"/>
      <c r="EXV619" s="175"/>
      <c r="EXW619" s="175"/>
      <c r="EXX619" s="175"/>
      <c r="EXY619" s="175"/>
      <c r="EXZ619" s="175"/>
      <c r="EYA619" s="175"/>
      <c r="EYB619" s="175"/>
      <c r="EYC619" s="175"/>
      <c r="EYD619" s="175"/>
      <c r="EYE619" s="175"/>
      <c r="EYF619" s="175"/>
      <c r="EYG619" s="175"/>
      <c r="EYH619" s="175"/>
      <c r="EYI619" s="175"/>
      <c r="EYJ619" s="175"/>
      <c r="EYK619" s="175"/>
      <c r="EYL619" s="175"/>
      <c r="EYM619" s="175"/>
      <c r="EYN619" s="175"/>
      <c r="EYO619" s="175"/>
      <c r="EYP619" s="175"/>
      <c r="EYQ619" s="175"/>
      <c r="EYR619" s="175"/>
      <c r="EYS619" s="175"/>
      <c r="EYT619" s="175"/>
      <c r="EYU619" s="175"/>
      <c r="EYV619" s="175"/>
      <c r="EYW619" s="175"/>
      <c r="EYX619" s="175"/>
      <c r="EYY619" s="175"/>
      <c r="EYZ619" s="175"/>
      <c r="EZA619" s="175"/>
      <c r="EZB619" s="175"/>
      <c r="EZC619" s="175"/>
      <c r="EZD619" s="175"/>
      <c r="EZE619" s="175"/>
      <c r="EZF619" s="175"/>
      <c r="EZG619" s="175"/>
      <c r="EZH619" s="175"/>
      <c r="EZI619" s="175"/>
      <c r="EZJ619" s="175"/>
      <c r="EZK619" s="175"/>
      <c r="EZL619" s="175"/>
      <c r="EZM619" s="175"/>
      <c r="EZN619" s="175"/>
      <c r="EZO619" s="175"/>
      <c r="EZP619" s="175"/>
      <c r="EZQ619" s="175"/>
      <c r="EZR619" s="175"/>
      <c r="EZS619" s="175"/>
      <c r="EZT619" s="175"/>
      <c r="EZU619" s="175"/>
      <c r="EZV619" s="175"/>
      <c r="EZW619" s="175"/>
      <c r="EZX619" s="175"/>
      <c r="EZY619" s="175"/>
      <c r="EZZ619" s="175"/>
      <c r="FAA619" s="175"/>
      <c r="FAB619" s="175"/>
      <c r="FAC619" s="175"/>
      <c r="FAD619" s="175"/>
      <c r="FAE619" s="175"/>
      <c r="FAF619" s="175"/>
      <c r="FAG619" s="175"/>
      <c r="FAH619" s="175"/>
      <c r="FAI619" s="175"/>
      <c r="FAJ619" s="175"/>
      <c r="FAK619" s="175"/>
      <c r="FAL619" s="175"/>
      <c r="FAM619" s="175"/>
      <c r="FAN619" s="175"/>
      <c r="FAO619" s="175"/>
      <c r="FAP619" s="175"/>
      <c r="FAQ619" s="175"/>
      <c r="FAR619" s="175"/>
      <c r="FAS619" s="175"/>
      <c r="FAT619" s="175"/>
      <c r="FAU619" s="175"/>
      <c r="FAV619" s="175"/>
      <c r="FAW619" s="175"/>
      <c r="FAX619" s="175"/>
      <c r="FAY619" s="175"/>
      <c r="FAZ619" s="175"/>
      <c r="FBA619" s="175"/>
      <c r="FBB619" s="175"/>
      <c r="FBC619" s="175"/>
      <c r="FBD619" s="175"/>
      <c r="FBE619" s="175"/>
      <c r="FBF619" s="175"/>
      <c r="FBG619" s="175"/>
      <c r="FBH619" s="175"/>
      <c r="FBI619" s="175"/>
      <c r="FBJ619" s="175"/>
      <c r="FBK619" s="175"/>
      <c r="FBL619" s="175"/>
      <c r="FBM619" s="175"/>
      <c r="FBN619" s="175"/>
      <c r="FBO619" s="175"/>
      <c r="FBP619" s="175"/>
      <c r="FBQ619" s="175"/>
      <c r="FBR619" s="175"/>
      <c r="FBS619" s="175"/>
      <c r="FBT619" s="175"/>
      <c r="FBU619" s="175"/>
      <c r="FBV619" s="175"/>
      <c r="FBW619" s="175"/>
      <c r="FBX619" s="175"/>
      <c r="FBY619" s="175"/>
      <c r="FBZ619" s="175"/>
      <c r="FCA619" s="175"/>
      <c r="FCB619" s="175"/>
      <c r="FCC619" s="175"/>
      <c r="FCD619" s="175"/>
      <c r="FCE619" s="175"/>
      <c r="FCF619" s="175"/>
      <c r="FCG619" s="175"/>
      <c r="FCH619" s="175"/>
      <c r="FCI619" s="175"/>
      <c r="FCJ619" s="175"/>
      <c r="FCK619" s="175"/>
      <c r="FCL619" s="175"/>
      <c r="FCM619" s="175"/>
      <c r="FCN619" s="175"/>
      <c r="FCO619" s="175"/>
      <c r="FCP619" s="175"/>
      <c r="FCQ619" s="175"/>
      <c r="FCR619" s="175"/>
      <c r="FCS619" s="175"/>
      <c r="FCT619" s="175"/>
      <c r="FCU619" s="175"/>
      <c r="FCV619" s="175"/>
      <c r="FCW619" s="175"/>
      <c r="FCX619" s="175"/>
      <c r="FCY619" s="175"/>
      <c r="FCZ619" s="175"/>
      <c r="FDA619" s="175"/>
      <c r="FDB619" s="175"/>
      <c r="FDC619" s="175"/>
      <c r="FDD619" s="175"/>
      <c r="FDE619" s="175"/>
      <c r="FDF619" s="175"/>
      <c r="FDG619" s="175"/>
      <c r="FDH619" s="175"/>
      <c r="FDI619" s="175"/>
      <c r="FDJ619" s="175"/>
      <c r="FDK619" s="175"/>
      <c r="FDL619" s="175"/>
      <c r="FDM619" s="175"/>
      <c r="FDN619" s="175"/>
      <c r="FDO619" s="175"/>
      <c r="FDP619" s="175"/>
      <c r="FDQ619" s="175"/>
      <c r="FDR619" s="175"/>
      <c r="FDS619" s="175"/>
      <c r="FDT619" s="175"/>
      <c r="FDU619" s="175"/>
      <c r="FDV619" s="175"/>
      <c r="FDW619" s="175"/>
      <c r="FDX619" s="175"/>
      <c r="FDY619" s="175"/>
      <c r="FDZ619" s="175"/>
      <c r="FEA619" s="175"/>
      <c r="FEB619" s="175"/>
      <c r="FEC619" s="175"/>
      <c r="FED619" s="175"/>
      <c r="FEE619" s="175"/>
      <c r="FEF619" s="175"/>
      <c r="FEG619" s="175"/>
      <c r="FEH619" s="175"/>
      <c r="FEI619" s="175"/>
      <c r="FEJ619" s="175"/>
      <c r="FEK619" s="175"/>
      <c r="FEL619" s="175"/>
      <c r="FEM619" s="175"/>
      <c r="FEN619" s="175"/>
      <c r="FEO619" s="175"/>
      <c r="FEP619" s="175"/>
      <c r="FEQ619" s="175"/>
      <c r="FER619" s="175"/>
      <c r="FES619" s="175"/>
      <c r="FET619" s="175"/>
      <c r="FEU619" s="175"/>
      <c r="FEV619" s="175"/>
      <c r="FEW619" s="175"/>
      <c r="FEX619" s="175"/>
      <c r="FEY619" s="175"/>
      <c r="FEZ619" s="175"/>
      <c r="FFA619" s="175"/>
      <c r="FFB619" s="175"/>
      <c r="FFC619" s="175"/>
      <c r="FFD619" s="175"/>
      <c r="FFE619" s="175"/>
      <c r="FFF619" s="175"/>
      <c r="FFG619" s="175"/>
      <c r="FFH619" s="175"/>
      <c r="FFI619" s="175"/>
      <c r="FFJ619" s="175"/>
      <c r="FFK619" s="175"/>
      <c r="FFL619" s="175"/>
      <c r="FFM619" s="175"/>
      <c r="FFN619" s="175"/>
      <c r="FFO619" s="175"/>
      <c r="FFP619" s="175"/>
      <c r="FFQ619" s="175"/>
      <c r="FFR619" s="175"/>
      <c r="FFS619" s="175"/>
      <c r="FFT619" s="175"/>
      <c r="FFU619" s="175"/>
      <c r="FFV619" s="175"/>
      <c r="FFW619" s="175"/>
      <c r="FFX619" s="175"/>
      <c r="FFY619" s="175"/>
      <c r="FFZ619" s="175"/>
      <c r="FGA619" s="175"/>
      <c r="FGB619" s="175"/>
      <c r="FGC619" s="175"/>
      <c r="FGD619" s="175"/>
      <c r="FGE619" s="175"/>
      <c r="FGF619" s="175"/>
      <c r="FGG619" s="175"/>
      <c r="FGH619" s="175"/>
      <c r="FGI619" s="175"/>
      <c r="FGJ619" s="175"/>
      <c r="FGK619" s="175"/>
      <c r="FGL619" s="175"/>
      <c r="FGM619" s="175"/>
      <c r="FGN619" s="175"/>
      <c r="FGO619" s="175"/>
      <c r="FGP619" s="175"/>
      <c r="FGQ619" s="175"/>
      <c r="FGR619" s="175"/>
      <c r="FGS619" s="175"/>
      <c r="FGT619" s="175"/>
      <c r="FGU619" s="175"/>
      <c r="FGV619" s="175"/>
      <c r="FGW619" s="175"/>
      <c r="FGX619" s="175"/>
      <c r="FGY619" s="175"/>
      <c r="FGZ619" s="175"/>
      <c r="FHA619" s="175"/>
      <c r="FHB619" s="175"/>
      <c r="FHC619" s="175"/>
      <c r="FHD619" s="175"/>
      <c r="FHE619" s="175"/>
      <c r="FHF619" s="175"/>
      <c r="FHG619" s="175"/>
      <c r="FHH619" s="175"/>
      <c r="FHI619" s="175"/>
      <c r="FHJ619" s="175"/>
      <c r="FHK619" s="175"/>
      <c r="FHL619" s="175"/>
      <c r="FHM619" s="175"/>
      <c r="FHN619" s="175"/>
      <c r="FHO619" s="175"/>
      <c r="FHP619" s="175"/>
      <c r="FHQ619" s="175"/>
      <c r="FHR619" s="175"/>
      <c r="FHS619" s="175"/>
      <c r="FHT619" s="175"/>
      <c r="FHU619" s="175"/>
      <c r="FHV619" s="175"/>
      <c r="FHW619" s="175"/>
      <c r="FHX619" s="175"/>
      <c r="FHY619" s="175"/>
      <c r="FHZ619" s="175"/>
      <c r="FIA619" s="175"/>
      <c r="FIB619" s="175"/>
      <c r="FIC619" s="175"/>
      <c r="FID619" s="175"/>
      <c r="FIE619" s="175"/>
      <c r="FIF619" s="175"/>
      <c r="FIG619" s="175"/>
      <c r="FIH619" s="175"/>
      <c r="FII619" s="175"/>
      <c r="FIJ619" s="175"/>
      <c r="FIK619" s="175"/>
      <c r="FIL619" s="175"/>
      <c r="FIM619" s="175"/>
      <c r="FIN619" s="175"/>
      <c r="FIO619" s="175"/>
      <c r="FIP619" s="175"/>
      <c r="FIQ619" s="175"/>
      <c r="FIR619" s="175"/>
      <c r="FIS619" s="175"/>
      <c r="FIT619" s="175"/>
      <c r="FIU619" s="175"/>
      <c r="FIV619" s="175"/>
      <c r="FIW619" s="175"/>
      <c r="FIX619" s="175"/>
      <c r="FIY619" s="175"/>
      <c r="FIZ619" s="175"/>
      <c r="FJA619" s="175"/>
      <c r="FJB619" s="175"/>
      <c r="FJC619" s="175"/>
      <c r="FJD619" s="175"/>
      <c r="FJE619" s="175"/>
      <c r="FJF619" s="175"/>
      <c r="FJG619" s="175"/>
      <c r="FJH619" s="175"/>
      <c r="FJI619" s="175"/>
      <c r="FJJ619" s="175"/>
      <c r="FJK619" s="175"/>
      <c r="FJL619" s="175"/>
      <c r="FJM619" s="175"/>
      <c r="FJN619" s="175"/>
      <c r="FJO619" s="175"/>
      <c r="FJP619" s="175"/>
      <c r="FJQ619" s="175"/>
      <c r="FJR619" s="175"/>
      <c r="FJS619" s="175"/>
      <c r="FJT619" s="175"/>
      <c r="FJU619" s="175"/>
      <c r="FJV619" s="175"/>
      <c r="FJW619" s="175"/>
      <c r="FJX619" s="175"/>
      <c r="FJY619" s="175"/>
      <c r="FJZ619" s="175"/>
      <c r="FKA619" s="175"/>
      <c r="FKB619" s="175"/>
      <c r="FKC619" s="175"/>
      <c r="FKD619" s="175"/>
      <c r="FKE619" s="175"/>
      <c r="FKF619" s="175"/>
      <c r="FKG619" s="175"/>
      <c r="FKH619" s="175"/>
      <c r="FKI619" s="175"/>
      <c r="FKJ619" s="175"/>
      <c r="FKK619" s="175"/>
      <c r="FKL619" s="175"/>
      <c r="FKM619" s="175"/>
      <c r="FKN619" s="175"/>
      <c r="FKO619" s="175"/>
      <c r="FKP619" s="175"/>
      <c r="FKQ619" s="175"/>
      <c r="FKR619" s="175"/>
      <c r="FKS619" s="175"/>
      <c r="FKT619" s="175"/>
      <c r="FKU619" s="175"/>
      <c r="FKV619" s="175"/>
      <c r="FKW619" s="175"/>
      <c r="FKX619" s="175"/>
      <c r="FKY619" s="175"/>
      <c r="FKZ619" s="175"/>
      <c r="FLA619" s="175"/>
      <c r="FLB619" s="175"/>
      <c r="FLC619" s="175"/>
      <c r="FLD619" s="175"/>
      <c r="FLE619" s="175"/>
      <c r="FLF619" s="175"/>
      <c r="FLG619" s="175"/>
      <c r="FLH619" s="175"/>
      <c r="FLI619" s="175"/>
      <c r="FLJ619" s="175"/>
      <c r="FLK619" s="175"/>
      <c r="FLL619" s="175"/>
      <c r="FLM619" s="175"/>
      <c r="FLN619" s="175"/>
      <c r="FLO619" s="175"/>
      <c r="FLP619" s="175"/>
      <c r="FLQ619" s="175"/>
      <c r="FLR619" s="175"/>
      <c r="FLS619" s="175"/>
      <c r="FLT619" s="175"/>
      <c r="FLU619" s="175"/>
      <c r="FLV619" s="175"/>
      <c r="FLW619" s="175"/>
      <c r="FLX619" s="175"/>
      <c r="FLY619" s="175"/>
      <c r="FLZ619" s="175"/>
      <c r="FMA619" s="175"/>
      <c r="FMB619" s="175"/>
      <c r="FMC619" s="175"/>
      <c r="FMD619" s="175"/>
      <c r="FME619" s="175"/>
      <c r="FMF619" s="175"/>
      <c r="FMG619" s="175"/>
      <c r="FMH619" s="175"/>
      <c r="FMI619" s="175"/>
      <c r="FMJ619" s="175"/>
      <c r="FMK619" s="175"/>
      <c r="FML619" s="175"/>
      <c r="FMM619" s="175"/>
      <c r="FMN619" s="175"/>
      <c r="FMO619" s="175"/>
      <c r="FMP619" s="175"/>
      <c r="FMQ619" s="175"/>
      <c r="FMR619" s="175"/>
      <c r="FMS619" s="175"/>
      <c r="FMT619" s="175"/>
      <c r="FMU619" s="175"/>
      <c r="FMV619" s="175"/>
      <c r="FMW619" s="175"/>
      <c r="FMX619" s="175"/>
      <c r="FMY619" s="175"/>
      <c r="FMZ619" s="175"/>
      <c r="FNA619" s="175"/>
      <c r="FNB619" s="175"/>
      <c r="FNC619" s="175"/>
      <c r="FND619" s="175"/>
      <c r="FNE619" s="175"/>
      <c r="FNF619" s="175"/>
      <c r="FNG619" s="175"/>
      <c r="FNH619" s="175"/>
      <c r="FNI619" s="175"/>
      <c r="FNJ619" s="175"/>
      <c r="FNK619" s="175"/>
      <c r="FNL619" s="175"/>
      <c r="FNM619" s="175"/>
      <c r="FNN619" s="175"/>
      <c r="FNO619" s="175"/>
      <c r="FNP619" s="175"/>
      <c r="FNQ619" s="175"/>
      <c r="FNR619" s="175"/>
      <c r="FNS619" s="175"/>
      <c r="FNT619" s="175"/>
      <c r="FNU619" s="175"/>
      <c r="FNV619" s="175"/>
      <c r="FNW619" s="175"/>
      <c r="FNX619" s="175"/>
      <c r="FNY619" s="175"/>
      <c r="FNZ619" s="175"/>
      <c r="FOA619" s="175"/>
      <c r="FOB619" s="175"/>
      <c r="FOC619" s="175"/>
      <c r="FOD619" s="175"/>
      <c r="FOE619" s="175"/>
      <c r="FOF619" s="175"/>
      <c r="FOG619" s="175"/>
      <c r="FOH619" s="175"/>
      <c r="FOI619" s="175"/>
      <c r="FOJ619" s="175"/>
      <c r="FOK619" s="175"/>
      <c r="FOL619" s="175"/>
      <c r="FOM619" s="175"/>
      <c r="FON619" s="175"/>
      <c r="FOO619" s="175"/>
      <c r="FOP619" s="175"/>
      <c r="FOQ619" s="175"/>
      <c r="FOR619" s="175"/>
      <c r="FOS619" s="175"/>
      <c r="FOT619" s="175"/>
      <c r="FOU619" s="175"/>
      <c r="FOV619" s="175"/>
      <c r="FOW619" s="175"/>
      <c r="FOX619" s="175"/>
      <c r="FOY619" s="175"/>
      <c r="FOZ619" s="175"/>
      <c r="FPA619" s="175"/>
      <c r="FPB619" s="175"/>
      <c r="FPC619" s="175"/>
      <c r="FPD619" s="175"/>
      <c r="FPE619" s="175"/>
      <c r="FPF619" s="175"/>
      <c r="FPG619" s="175"/>
      <c r="FPH619" s="175"/>
      <c r="FPI619" s="175"/>
      <c r="FPJ619" s="175"/>
      <c r="FPK619" s="175"/>
      <c r="FPL619" s="175"/>
      <c r="FPM619" s="175"/>
      <c r="FPN619" s="175"/>
      <c r="FPO619" s="175"/>
      <c r="FPP619" s="175"/>
      <c r="FPQ619" s="175"/>
      <c r="FPR619" s="175"/>
      <c r="FPS619" s="175"/>
      <c r="FPT619" s="175"/>
      <c r="FPU619" s="175"/>
      <c r="FPV619" s="175"/>
      <c r="FPW619" s="175"/>
      <c r="FPX619" s="175"/>
      <c r="FPY619" s="175"/>
      <c r="FPZ619" s="175"/>
      <c r="FQA619" s="175"/>
      <c r="FQB619" s="175"/>
      <c r="FQC619" s="175"/>
      <c r="FQD619" s="175"/>
      <c r="FQE619" s="175"/>
      <c r="FQF619" s="175"/>
      <c r="FQG619" s="175"/>
      <c r="FQH619" s="175"/>
      <c r="FQI619" s="175"/>
      <c r="FQJ619" s="175"/>
      <c r="FQK619" s="175"/>
      <c r="FQL619" s="175"/>
      <c r="FQM619" s="175"/>
      <c r="FQN619" s="175"/>
      <c r="FQO619" s="175"/>
      <c r="FQP619" s="175"/>
      <c r="FQQ619" s="175"/>
      <c r="FQR619" s="175"/>
      <c r="FQS619" s="175"/>
      <c r="FQT619" s="175"/>
      <c r="FQU619" s="175"/>
      <c r="FQV619" s="175"/>
      <c r="FQW619" s="175"/>
      <c r="FQX619" s="175"/>
      <c r="FQY619" s="175"/>
      <c r="FQZ619" s="175"/>
      <c r="FRA619" s="175"/>
      <c r="FRB619" s="175"/>
      <c r="FRC619" s="175"/>
      <c r="FRD619" s="175"/>
      <c r="FRE619" s="175"/>
      <c r="FRF619" s="175"/>
      <c r="FRG619" s="175"/>
      <c r="FRH619" s="175"/>
      <c r="FRI619" s="175"/>
      <c r="FRJ619" s="175"/>
      <c r="FRK619" s="175"/>
      <c r="FRL619" s="175"/>
      <c r="FRM619" s="175"/>
      <c r="FRN619" s="175"/>
      <c r="FRO619" s="175"/>
      <c r="FRP619" s="175"/>
      <c r="FRQ619" s="175"/>
      <c r="FRR619" s="175"/>
      <c r="FRS619" s="175"/>
      <c r="FRT619" s="175"/>
      <c r="FRU619" s="175"/>
      <c r="FRV619" s="175"/>
      <c r="FRW619" s="175"/>
      <c r="FRX619" s="175"/>
      <c r="FRY619" s="175"/>
      <c r="FRZ619" s="175"/>
      <c r="FSA619" s="175"/>
      <c r="FSB619" s="175"/>
      <c r="FSC619" s="175"/>
      <c r="FSD619" s="175"/>
      <c r="FSE619" s="175"/>
      <c r="FSF619" s="175"/>
      <c r="FSG619" s="175"/>
      <c r="FSH619" s="175"/>
      <c r="FSI619" s="175"/>
      <c r="FSJ619" s="175"/>
      <c r="FSK619" s="175"/>
      <c r="FSL619" s="175"/>
      <c r="FSM619" s="175"/>
      <c r="FSN619" s="175"/>
      <c r="FSO619" s="175"/>
      <c r="FSP619" s="175"/>
      <c r="FSQ619" s="175"/>
      <c r="FSR619" s="175"/>
      <c r="FSS619" s="175"/>
      <c r="FST619" s="175"/>
      <c r="FSU619" s="175"/>
      <c r="FSV619" s="175"/>
      <c r="FSW619" s="175"/>
      <c r="FSX619" s="175"/>
      <c r="FSY619" s="175"/>
      <c r="FSZ619" s="175"/>
      <c r="FTA619" s="175"/>
      <c r="FTB619" s="175"/>
      <c r="FTC619" s="175"/>
      <c r="FTD619" s="175"/>
      <c r="FTE619" s="175"/>
      <c r="FTF619" s="175"/>
      <c r="FTG619" s="175"/>
      <c r="FTH619" s="175"/>
      <c r="FTI619" s="175"/>
      <c r="FTJ619" s="175"/>
      <c r="FTK619" s="175"/>
      <c r="FTL619" s="175"/>
      <c r="FTM619" s="175"/>
      <c r="FTN619" s="175"/>
      <c r="FTO619" s="175"/>
      <c r="FTP619" s="175"/>
      <c r="FTQ619" s="175"/>
      <c r="FTR619" s="175"/>
      <c r="FTS619" s="175"/>
      <c r="FTT619" s="175"/>
      <c r="FTU619" s="175"/>
      <c r="FTV619" s="175"/>
      <c r="FTW619" s="175"/>
      <c r="FTX619" s="175"/>
      <c r="FTY619" s="175"/>
      <c r="FTZ619" s="175"/>
      <c r="FUA619" s="175"/>
      <c r="FUB619" s="175"/>
      <c r="FUC619" s="175"/>
      <c r="FUD619" s="175"/>
      <c r="FUE619" s="175"/>
      <c r="FUF619" s="175"/>
      <c r="FUG619" s="175"/>
      <c r="FUH619" s="175"/>
      <c r="FUI619" s="175"/>
      <c r="FUJ619" s="175"/>
      <c r="FUK619" s="175"/>
      <c r="FUL619" s="175"/>
      <c r="FUM619" s="175"/>
      <c r="FUN619" s="175"/>
      <c r="FUO619" s="175"/>
      <c r="FUP619" s="175"/>
      <c r="FUQ619" s="175"/>
      <c r="FUR619" s="175"/>
      <c r="FUS619" s="175"/>
      <c r="FUT619" s="175"/>
      <c r="FUU619" s="175"/>
      <c r="FUV619" s="175"/>
      <c r="FUW619" s="175"/>
      <c r="FUX619" s="175"/>
      <c r="FUY619" s="175"/>
      <c r="FUZ619" s="175"/>
      <c r="FVA619" s="175"/>
      <c r="FVB619" s="175"/>
      <c r="FVC619" s="175"/>
      <c r="FVD619" s="175"/>
      <c r="FVE619" s="175"/>
      <c r="FVF619" s="175"/>
      <c r="FVG619" s="175"/>
      <c r="FVH619" s="175"/>
      <c r="FVI619" s="175"/>
      <c r="FVJ619" s="175"/>
      <c r="FVK619" s="175"/>
      <c r="FVL619" s="175"/>
      <c r="FVM619" s="175"/>
      <c r="FVN619" s="175"/>
      <c r="FVO619" s="175"/>
      <c r="FVP619" s="175"/>
      <c r="FVQ619" s="175"/>
      <c r="FVR619" s="175"/>
      <c r="FVS619" s="175"/>
      <c r="FVT619" s="175"/>
      <c r="FVU619" s="175"/>
      <c r="FVV619" s="175"/>
      <c r="FVW619" s="175"/>
      <c r="FVX619" s="175"/>
      <c r="FVY619" s="175"/>
      <c r="FVZ619" s="175"/>
      <c r="FWA619" s="175"/>
      <c r="FWB619" s="175"/>
      <c r="FWC619" s="175"/>
      <c r="FWD619" s="175"/>
      <c r="FWE619" s="175"/>
      <c r="FWF619" s="175"/>
      <c r="FWG619" s="175"/>
      <c r="FWH619" s="175"/>
      <c r="FWI619" s="175"/>
      <c r="FWJ619" s="175"/>
      <c r="FWK619" s="175"/>
      <c r="FWL619" s="175"/>
      <c r="FWM619" s="175"/>
      <c r="FWN619" s="175"/>
      <c r="FWO619" s="175"/>
      <c r="FWP619" s="175"/>
      <c r="FWQ619" s="175"/>
      <c r="FWR619" s="175"/>
      <c r="FWS619" s="175"/>
      <c r="FWT619" s="175"/>
      <c r="FWU619" s="175"/>
      <c r="FWV619" s="175"/>
      <c r="FWW619" s="175"/>
      <c r="FWX619" s="175"/>
      <c r="FWY619" s="175"/>
      <c r="FWZ619" s="175"/>
      <c r="FXA619" s="175"/>
      <c r="FXB619" s="175"/>
      <c r="FXC619" s="175"/>
      <c r="FXD619" s="175"/>
      <c r="FXE619" s="175"/>
      <c r="FXF619" s="175"/>
      <c r="FXG619" s="175"/>
      <c r="FXH619" s="175"/>
      <c r="FXI619" s="175"/>
      <c r="FXJ619" s="175"/>
      <c r="FXK619" s="175"/>
      <c r="FXL619" s="175"/>
      <c r="FXM619" s="175"/>
      <c r="FXN619" s="175"/>
      <c r="FXO619" s="175"/>
      <c r="FXP619" s="175"/>
      <c r="FXQ619" s="175"/>
      <c r="FXR619" s="175"/>
      <c r="FXS619" s="175"/>
      <c r="FXT619" s="175"/>
      <c r="FXU619" s="175"/>
      <c r="FXV619" s="175"/>
      <c r="FXW619" s="175"/>
      <c r="FXX619" s="175"/>
      <c r="FXY619" s="175"/>
      <c r="FXZ619" s="175"/>
      <c r="FYA619" s="175"/>
      <c r="FYB619" s="175"/>
      <c r="FYC619" s="175"/>
      <c r="FYD619" s="175"/>
      <c r="FYE619" s="175"/>
      <c r="FYF619" s="175"/>
      <c r="FYG619" s="175"/>
      <c r="FYH619" s="175"/>
      <c r="FYI619" s="175"/>
      <c r="FYJ619" s="175"/>
      <c r="FYK619" s="175"/>
      <c r="FYL619" s="175"/>
      <c r="FYM619" s="175"/>
      <c r="FYN619" s="175"/>
      <c r="FYO619" s="175"/>
      <c r="FYP619" s="175"/>
      <c r="FYQ619" s="175"/>
      <c r="FYR619" s="175"/>
      <c r="FYS619" s="175"/>
      <c r="FYT619" s="175"/>
      <c r="FYU619" s="175"/>
      <c r="FYV619" s="175"/>
      <c r="FYW619" s="175"/>
      <c r="FYX619" s="175"/>
      <c r="FYY619" s="175"/>
      <c r="FYZ619" s="175"/>
      <c r="FZA619" s="175"/>
      <c r="FZB619" s="175"/>
      <c r="FZC619" s="175"/>
      <c r="FZD619" s="175"/>
      <c r="FZE619" s="175"/>
      <c r="FZF619" s="175"/>
      <c r="FZG619" s="175"/>
      <c r="FZH619" s="175"/>
      <c r="FZI619" s="175"/>
      <c r="FZJ619" s="175"/>
      <c r="FZK619" s="175"/>
      <c r="FZL619" s="175"/>
      <c r="FZM619" s="175"/>
      <c r="FZN619" s="175"/>
      <c r="FZO619" s="175"/>
      <c r="FZP619" s="175"/>
      <c r="FZQ619" s="175"/>
      <c r="FZR619" s="175"/>
      <c r="FZS619" s="175"/>
      <c r="FZT619" s="175"/>
      <c r="FZU619" s="175"/>
      <c r="FZV619" s="175"/>
      <c r="FZW619" s="175"/>
      <c r="FZX619" s="175"/>
      <c r="FZY619" s="175"/>
      <c r="FZZ619" s="175"/>
      <c r="GAA619" s="175"/>
      <c r="GAB619" s="175"/>
      <c r="GAC619" s="175"/>
      <c r="GAD619" s="175"/>
      <c r="GAE619" s="175"/>
      <c r="GAF619" s="175"/>
      <c r="GAG619" s="175"/>
      <c r="GAH619" s="175"/>
      <c r="GAI619" s="175"/>
      <c r="GAJ619" s="175"/>
      <c r="GAK619" s="175"/>
      <c r="GAL619" s="175"/>
      <c r="GAM619" s="175"/>
      <c r="GAN619" s="175"/>
      <c r="GAO619" s="175"/>
      <c r="GAP619" s="175"/>
      <c r="GAQ619" s="175"/>
      <c r="GAR619" s="175"/>
      <c r="GAS619" s="175"/>
      <c r="GAT619" s="175"/>
      <c r="GAU619" s="175"/>
      <c r="GAV619" s="175"/>
      <c r="GAW619" s="175"/>
      <c r="GAX619" s="175"/>
      <c r="GAY619" s="175"/>
      <c r="GAZ619" s="175"/>
      <c r="GBA619" s="175"/>
      <c r="GBB619" s="175"/>
      <c r="GBC619" s="175"/>
      <c r="GBD619" s="175"/>
      <c r="GBE619" s="175"/>
      <c r="GBF619" s="175"/>
      <c r="GBG619" s="175"/>
      <c r="GBH619" s="175"/>
      <c r="GBI619" s="175"/>
      <c r="GBJ619" s="175"/>
      <c r="GBK619" s="175"/>
      <c r="GBL619" s="175"/>
      <c r="GBM619" s="175"/>
      <c r="GBN619" s="175"/>
      <c r="GBO619" s="175"/>
      <c r="GBP619" s="175"/>
      <c r="GBQ619" s="175"/>
      <c r="GBR619" s="175"/>
      <c r="GBS619" s="175"/>
      <c r="GBT619" s="175"/>
      <c r="GBU619" s="175"/>
      <c r="GBV619" s="175"/>
      <c r="GBW619" s="175"/>
      <c r="GBX619" s="175"/>
      <c r="GBY619" s="175"/>
      <c r="GBZ619" s="175"/>
      <c r="GCA619" s="175"/>
      <c r="GCB619" s="175"/>
      <c r="GCC619" s="175"/>
      <c r="GCD619" s="175"/>
      <c r="GCE619" s="175"/>
      <c r="GCF619" s="175"/>
      <c r="GCG619" s="175"/>
      <c r="GCH619" s="175"/>
      <c r="GCI619" s="175"/>
      <c r="GCJ619" s="175"/>
      <c r="GCK619" s="175"/>
      <c r="GCL619" s="175"/>
      <c r="GCM619" s="175"/>
      <c r="GCN619" s="175"/>
      <c r="GCO619" s="175"/>
      <c r="GCP619" s="175"/>
      <c r="GCQ619" s="175"/>
      <c r="GCR619" s="175"/>
      <c r="GCS619" s="175"/>
      <c r="GCT619" s="175"/>
      <c r="GCU619" s="175"/>
      <c r="GCV619" s="175"/>
      <c r="GCW619" s="175"/>
      <c r="GCX619" s="175"/>
      <c r="GCY619" s="175"/>
      <c r="GCZ619" s="175"/>
      <c r="GDA619" s="175"/>
      <c r="GDB619" s="175"/>
      <c r="GDC619" s="175"/>
      <c r="GDD619" s="175"/>
      <c r="GDE619" s="175"/>
      <c r="GDF619" s="175"/>
      <c r="GDG619" s="175"/>
      <c r="GDH619" s="175"/>
      <c r="GDI619" s="175"/>
      <c r="GDJ619" s="175"/>
      <c r="GDK619" s="175"/>
      <c r="GDL619" s="175"/>
      <c r="GDM619" s="175"/>
      <c r="GDN619" s="175"/>
      <c r="GDO619" s="175"/>
      <c r="GDP619" s="175"/>
      <c r="GDQ619" s="175"/>
      <c r="GDR619" s="175"/>
      <c r="GDS619" s="175"/>
      <c r="GDT619" s="175"/>
      <c r="GDU619" s="175"/>
      <c r="GDV619" s="175"/>
      <c r="GDW619" s="175"/>
      <c r="GDX619" s="175"/>
      <c r="GDY619" s="175"/>
      <c r="GDZ619" s="175"/>
      <c r="GEA619" s="175"/>
      <c r="GEB619" s="175"/>
      <c r="GEC619" s="175"/>
      <c r="GED619" s="175"/>
      <c r="GEE619" s="175"/>
      <c r="GEF619" s="175"/>
      <c r="GEG619" s="175"/>
      <c r="GEH619" s="175"/>
      <c r="GEI619" s="175"/>
      <c r="GEJ619" s="175"/>
      <c r="GEK619" s="175"/>
      <c r="GEL619" s="175"/>
      <c r="GEM619" s="175"/>
      <c r="GEN619" s="175"/>
      <c r="GEO619" s="175"/>
      <c r="GEP619" s="175"/>
      <c r="GEQ619" s="175"/>
      <c r="GER619" s="175"/>
      <c r="GES619" s="175"/>
      <c r="GET619" s="175"/>
      <c r="GEU619" s="175"/>
      <c r="GEV619" s="175"/>
      <c r="GEW619" s="175"/>
      <c r="GEX619" s="175"/>
      <c r="GEY619" s="175"/>
      <c r="GEZ619" s="175"/>
      <c r="GFA619" s="175"/>
      <c r="GFB619" s="175"/>
      <c r="GFC619" s="175"/>
      <c r="GFD619" s="175"/>
      <c r="GFE619" s="175"/>
      <c r="GFF619" s="175"/>
      <c r="GFG619" s="175"/>
      <c r="GFH619" s="175"/>
      <c r="GFI619" s="175"/>
      <c r="GFJ619" s="175"/>
      <c r="GFK619" s="175"/>
      <c r="GFL619" s="175"/>
      <c r="GFM619" s="175"/>
      <c r="GFN619" s="175"/>
      <c r="GFO619" s="175"/>
      <c r="GFP619" s="175"/>
      <c r="GFQ619" s="175"/>
      <c r="GFR619" s="175"/>
      <c r="GFS619" s="175"/>
      <c r="GFT619" s="175"/>
      <c r="GFU619" s="175"/>
      <c r="GFV619" s="175"/>
      <c r="GFW619" s="175"/>
      <c r="GFX619" s="175"/>
      <c r="GFY619" s="175"/>
      <c r="GFZ619" s="175"/>
      <c r="GGA619" s="175"/>
      <c r="GGB619" s="175"/>
      <c r="GGC619" s="175"/>
      <c r="GGD619" s="175"/>
      <c r="GGE619" s="175"/>
      <c r="GGF619" s="175"/>
      <c r="GGG619" s="175"/>
      <c r="GGH619" s="175"/>
      <c r="GGI619" s="175"/>
      <c r="GGJ619" s="175"/>
      <c r="GGK619" s="175"/>
      <c r="GGL619" s="175"/>
      <c r="GGM619" s="175"/>
      <c r="GGN619" s="175"/>
      <c r="GGO619" s="175"/>
      <c r="GGP619" s="175"/>
      <c r="GGQ619" s="175"/>
      <c r="GGR619" s="175"/>
      <c r="GGS619" s="175"/>
      <c r="GGT619" s="175"/>
      <c r="GGU619" s="175"/>
      <c r="GGV619" s="175"/>
      <c r="GGW619" s="175"/>
      <c r="GGX619" s="175"/>
      <c r="GGY619" s="175"/>
      <c r="GGZ619" s="175"/>
      <c r="GHA619" s="175"/>
      <c r="GHB619" s="175"/>
      <c r="GHC619" s="175"/>
      <c r="GHD619" s="175"/>
      <c r="GHE619" s="175"/>
      <c r="GHF619" s="175"/>
      <c r="GHG619" s="175"/>
      <c r="GHH619" s="175"/>
      <c r="GHI619" s="175"/>
      <c r="GHJ619" s="175"/>
      <c r="GHK619" s="175"/>
      <c r="GHL619" s="175"/>
      <c r="GHM619" s="175"/>
      <c r="GHN619" s="175"/>
      <c r="GHO619" s="175"/>
      <c r="GHP619" s="175"/>
      <c r="GHQ619" s="175"/>
      <c r="GHR619" s="175"/>
      <c r="GHS619" s="175"/>
      <c r="GHT619" s="175"/>
      <c r="GHU619" s="175"/>
      <c r="GHV619" s="175"/>
      <c r="GHW619" s="175"/>
      <c r="GHX619" s="175"/>
      <c r="GHY619" s="175"/>
      <c r="GHZ619" s="175"/>
      <c r="GIA619" s="175"/>
      <c r="GIB619" s="175"/>
      <c r="GIC619" s="175"/>
      <c r="GID619" s="175"/>
      <c r="GIE619" s="175"/>
      <c r="GIF619" s="175"/>
      <c r="GIG619" s="175"/>
      <c r="GIH619" s="175"/>
      <c r="GII619" s="175"/>
      <c r="GIJ619" s="175"/>
      <c r="GIK619" s="175"/>
      <c r="GIL619" s="175"/>
      <c r="GIM619" s="175"/>
      <c r="GIN619" s="175"/>
      <c r="GIO619" s="175"/>
      <c r="GIP619" s="175"/>
      <c r="GIQ619" s="175"/>
      <c r="GIR619" s="175"/>
      <c r="GIS619" s="175"/>
      <c r="GIT619" s="175"/>
      <c r="GIU619" s="175"/>
      <c r="GIV619" s="175"/>
      <c r="GIW619" s="175"/>
      <c r="GIX619" s="175"/>
      <c r="GIY619" s="175"/>
      <c r="GIZ619" s="175"/>
      <c r="GJA619" s="175"/>
      <c r="GJB619" s="175"/>
      <c r="GJC619" s="175"/>
      <c r="GJD619" s="175"/>
      <c r="GJE619" s="175"/>
      <c r="GJF619" s="175"/>
      <c r="GJG619" s="175"/>
      <c r="GJH619" s="175"/>
      <c r="GJI619" s="175"/>
      <c r="GJJ619" s="175"/>
      <c r="GJK619" s="175"/>
      <c r="GJL619" s="175"/>
      <c r="GJM619" s="175"/>
      <c r="GJN619" s="175"/>
      <c r="GJO619" s="175"/>
      <c r="GJP619" s="175"/>
      <c r="GJQ619" s="175"/>
      <c r="GJR619" s="175"/>
      <c r="GJS619" s="175"/>
      <c r="GJT619" s="175"/>
      <c r="GJU619" s="175"/>
      <c r="GJV619" s="175"/>
      <c r="GJW619" s="175"/>
      <c r="GJX619" s="175"/>
      <c r="GJY619" s="175"/>
      <c r="GJZ619" s="175"/>
      <c r="GKA619" s="175"/>
      <c r="GKB619" s="175"/>
      <c r="GKC619" s="175"/>
      <c r="GKD619" s="175"/>
      <c r="GKE619" s="175"/>
      <c r="GKF619" s="175"/>
      <c r="GKG619" s="175"/>
      <c r="GKH619" s="175"/>
      <c r="GKI619" s="175"/>
      <c r="GKJ619" s="175"/>
      <c r="GKK619" s="175"/>
      <c r="GKL619" s="175"/>
      <c r="GKM619" s="175"/>
      <c r="GKN619" s="175"/>
      <c r="GKO619" s="175"/>
      <c r="GKP619" s="175"/>
      <c r="GKQ619" s="175"/>
      <c r="GKR619" s="175"/>
      <c r="GKS619" s="175"/>
      <c r="GKT619" s="175"/>
      <c r="GKU619" s="175"/>
      <c r="GKV619" s="175"/>
      <c r="GKW619" s="175"/>
      <c r="GKX619" s="175"/>
      <c r="GKY619" s="175"/>
      <c r="GKZ619" s="175"/>
      <c r="GLA619" s="175"/>
      <c r="GLB619" s="175"/>
      <c r="GLC619" s="175"/>
      <c r="GLD619" s="175"/>
      <c r="GLE619" s="175"/>
      <c r="GLF619" s="175"/>
      <c r="GLG619" s="175"/>
      <c r="GLH619" s="175"/>
      <c r="GLI619" s="175"/>
      <c r="GLJ619" s="175"/>
      <c r="GLK619" s="175"/>
      <c r="GLL619" s="175"/>
      <c r="GLM619" s="175"/>
      <c r="GLN619" s="175"/>
      <c r="GLO619" s="175"/>
      <c r="GLP619" s="175"/>
      <c r="GLQ619" s="175"/>
      <c r="GLR619" s="175"/>
      <c r="GLS619" s="175"/>
      <c r="GLT619" s="175"/>
      <c r="GLU619" s="175"/>
      <c r="GLV619" s="175"/>
      <c r="GLW619" s="175"/>
      <c r="GLX619" s="175"/>
      <c r="GLY619" s="175"/>
      <c r="GLZ619" s="175"/>
      <c r="GMA619" s="175"/>
      <c r="GMB619" s="175"/>
      <c r="GMC619" s="175"/>
      <c r="GMD619" s="175"/>
      <c r="GME619" s="175"/>
      <c r="GMF619" s="175"/>
      <c r="GMG619" s="175"/>
      <c r="GMH619" s="175"/>
      <c r="GMI619" s="175"/>
      <c r="GMJ619" s="175"/>
      <c r="GMK619" s="175"/>
      <c r="GML619" s="175"/>
      <c r="GMM619" s="175"/>
      <c r="GMN619" s="175"/>
      <c r="GMO619" s="175"/>
      <c r="GMP619" s="175"/>
      <c r="GMQ619" s="175"/>
      <c r="GMR619" s="175"/>
      <c r="GMS619" s="175"/>
      <c r="GMT619" s="175"/>
      <c r="GMU619" s="175"/>
      <c r="GMV619" s="175"/>
      <c r="GMW619" s="175"/>
      <c r="GMX619" s="175"/>
      <c r="GMY619" s="175"/>
      <c r="GMZ619" s="175"/>
      <c r="GNA619" s="175"/>
      <c r="GNB619" s="175"/>
      <c r="GNC619" s="175"/>
      <c r="GND619" s="175"/>
      <c r="GNE619" s="175"/>
      <c r="GNF619" s="175"/>
      <c r="GNG619" s="175"/>
      <c r="GNH619" s="175"/>
      <c r="GNI619" s="175"/>
      <c r="GNJ619" s="175"/>
      <c r="GNK619" s="175"/>
      <c r="GNL619" s="175"/>
      <c r="GNM619" s="175"/>
      <c r="GNN619" s="175"/>
      <c r="GNO619" s="175"/>
      <c r="GNP619" s="175"/>
      <c r="GNQ619" s="175"/>
      <c r="GNR619" s="175"/>
      <c r="GNS619" s="175"/>
      <c r="GNT619" s="175"/>
      <c r="GNU619" s="175"/>
      <c r="GNV619" s="175"/>
      <c r="GNW619" s="175"/>
      <c r="GNX619" s="175"/>
      <c r="GNY619" s="175"/>
      <c r="GNZ619" s="175"/>
      <c r="GOA619" s="175"/>
      <c r="GOB619" s="175"/>
      <c r="GOC619" s="175"/>
      <c r="GOD619" s="175"/>
      <c r="GOE619" s="175"/>
      <c r="GOF619" s="175"/>
      <c r="GOG619" s="175"/>
      <c r="GOH619" s="175"/>
      <c r="GOI619" s="175"/>
      <c r="GOJ619" s="175"/>
      <c r="GOK619" s="175"/>
      <c r="GOL619" s="175"/>
      <c r="GOM619" s="175"/>
      <c r="GON619" s="175"/>
      <c r="GOO619" s="175"/>
      <c r="GOP619" s="175"/>
      <c r="GOQ619" s="175"/>
      <c r="GOR619" s="175"/>
      <c r="GOS619" s="175"/>
      <c r="GOT619" s="175"/>
      <c r="GOU619" s="175"/>
      <c r="GOV619" s="175"/>
      <c r="GOW619" s="175"/>
      <c r="GOX619" s="175"/>
      <c r="GOY619" s="175"/>
      <c r="GOZ619" s="175"/>
      <c r="GPA619" s="175"/>
      <c r="GPB619" s="175"/>
      <c r="GPC619" s="175"/>
      <c r="GPD619" s="175"/>
      <c r="GPE619" s="175"/>
      <c r="GPF619" s="175"/>
      <c r="GPG619" s="175"/>
      <c r="GPH619" s="175"/>
      <c r="GPI619" s="175"/>
      <c r="GPJ619" s="175"/>
      <c r="GPK619" s="175"/>
      <c r="GPL619" s="175"/>
      <c r="GPM619" s="175"/>
      <c r="GPN619" s="175"/>
      <c r="GPO619" s="175"/>
      <c r="GPP619" s="175"/>
      <c r="GPQ619" s="175"/>
      <c r="GPR619" s="175"/>
      <c r="GPS619" s="175"/>
      <c r="GPT619" s="175"/>
      <c r="GPU619" s="175"/>
      <c r="GPV619" s="175"/>
      <c r="GPW619" s="175"/>
      <c r="GPX619" s="175"/>
      <c r="GPY619" s="175"/>
      <c r="GPZ619" s="175"/>
      <c r="GQA619" s="175"/>
      <c r="GQB619" s="175"/>
      <c r="GQC619" s="175"/>
      <c r="GQD619" s="175"/>
      <c r="GQE619" s="175"/>
      <c r="GQF619" s="175"/>
      <c r="GQG619" s="175"/>
      <c r="GQH619" s="175"/>
      <c r="GQI619" s="175"/>
      <c r="GQJ619" s="175"/>
      <c r="GQK619" s="175"/>
      <c r="GQL619" s="175"/>
      <c r="GQM619" s="175"/>
      <c r="GQN619" s="175"/>
      <c r="GQO619" s="175"/>
      <c r="GQP619" s="175"/>
      <c r="GQQ619" s="175"/>
      <c r="GQR619" s="175"/>
      <c r="GQS619" s="175"/>
      <c r="GQT619" s="175"/>
      <c r="GQU619" s="175"/>
      <c r="GQV619" s="175"/>
      <c r="GQW619" s="175"/>
      <c r="GQX619" s="175"/>
      <c r="GQY619" s="175"/>
      <c r="GQZ619" s="175"/>
      <c r="GRA619" s="175"/>
      <c r="GRB619" s="175"/>
      <c r="GRC619" s="175"/>
      <c r="GRD619" s="175"/>
      <c r="GRE619" s="175"/>
      <c r="GRF619" s="175"/>
      <c r="GRG619" s="175"/>
      <c r="GRH619" s="175"/>
      <c r="GRI619" s="175"/>
      <c r="GRJ619" s="175"/>
      <c r="GRK619" s="175"/>
      <c r="GRL619" s="175"/>
      <c r="GRM619" s="175"/>
      <c r="GRN619" s="175"/>
      <c r="GRO619" s="175"/>
      <c r="GRP619" s="175"/>
      <c r="GRQ619" s="175"/>
      <c r="GRR619" s="175"/>
      <c r="GRS619" s="175"/>
      <c r="GRT619" s="175"/>
      <c r="GRU619" s="175"/>
      <c r="GRV619" s="175"/>
      <c r="GRW619" s="175"/>
      <c r="GRX619" s="175"/>
      <c r="GRY619" s="175"/>
      <c r="GRZ619" s="175"/>
      <c r="GSA619" s="175"/>
      <c r="GSB619" s="175"/>
      <c r="GSC619" s="175"/>
      <c r="GSD619" s="175"/>
      <c r="GSE619" s="175"/>
      <c r="GSF619" s="175"/>
      <c r="GSG619" s="175"/>
      <c r="GSH619" s="175"/>
      <c r="GSI619" s="175"/>
      <c r="GSJ619" s="175"/>
      <c r="GSK619" s="175"/>
      <c r="GSL619" s="175"/>
      <c r="GSM619" s="175"/>
      <c r="GSN619" s="175"/>
      <c r="GSO619" s="175"/>
      <c r="GSP619" s="175"/>
      <c r="GSQ619" s="175"/>
      <c r="GSR619" s="175"/>
      <c r="GSS619" s="175"/>
      <c r="GST619" s="175"/>
      <c r="GSU619" s="175"/>
      <c r="GSV619" s="175"/>
      <c r="GSW619" s="175"/>
      <c r="GSX619" s="175"/>
      <c r="GSY619" s="175"/>
      <c r="GSZ619" s="175"/>
      <c r="GTA619" s="175"/>
      <c r="GTB619" s="175"/>
      <c r="GTC619" s="175"/>
      <c r="GTD619" s="175"/>
      <c r="GTE619" s="175"/>
      <c r="GTF619" s="175"/>
      <c r="GTG619" s="175"/>
      <c r="GTH619" s="175"/>
      <c r="GTI619" s="175"/>
      <c r="GTJ619" s="175"/>
      <c r="GTK619" s="175"/>
      <c r="GTL619" s="175"/>
      <c r="GTM619" s="175"/>
      <c r="GTN619" s="175"/>
      <c r="GTO619" s="175"/>
      <c r="GTP619" s="175"/>
      <c r="GTQ619" s="175"/>
      <c r="GTR619" s="175"/>
      <c r="GTS619" s="175"/>
      <c r="GTT619" s="175"/>
      <c r="GTU619" s="175"/>
      <c r="GTV619" s="175"/>
      <c r="GTW619" s="175"/>
      <c r="GTX619" s="175"/>
      <c r="GTY619" s="175"/>
      <c r="GTZ619" s="175"/>
      <c r="GUA619" s="175"/>
      <c r="GUB619" s="175"/>
      <c r="GUC619" s="175"/>
      <c r="GUD619" s="175"/>
      <c r="GUE619" s="175"/>
      <c r="GUF619" s="175"/>
      <c r="GUG619" s="175"/>
      <c r="GUH619" s="175"/>
      <c r="GUI619" s="175"/>
      <c r="GUJ619" s="175"/>
      <c r="GUK619" s="175"/>
      <c r="GUL619" s="175"/>
      <c r="GUM619" s="175"/>
      <c r="GUN619" s="175"/>
      <c r="GUO619" s="175"/>
      <c r="GUP619" s="175"/>
      <c r="GUQ619" s="175"/>
      <c r="GUR619" s="175"/>
      <c r="GUS619" s="175"/>
      <c r="GUT619" s="175"/>
      <c r="GUU619" s="175"/>
      <c r="GUV619" s="175"/>
      <c r="GUW619" s="175"/>
      <c r="GUX619" s="175"/>
      <c r="GUY619" s="175"/>
      <c r="GUZ619" s="175"/>
      <c r="GVA619" s="175"/>
      <c r="GVB619" s="175"/>
      <c r="GVC619" s="175"/>
      <c r="GVD619" s="175"/>
      <c r="GVE619" s="175"/>
      <c r="GVF619" s="175"/>
      <c r="GVG619" s="175"/>
      <c r="GVH619" s="175"/>
      <c r="GVI619" s="175"/>
      <c r="GVJ619" s="175"/>
      <c r="GVK619" s="175"/>
      <c r="GVL619" s="175"/>
      <c r="GVM619" s="175"/>
      <c r="GVN619" s="175"/>
      <c r="GVO619" s="175"/>
      <c r="GVP619" s="175"/>
      <c r="GVQ619" s="175"/>
      <c r="GVR619" s="175"/>
      <c r="GVS619" s="175"/>
      <c r="GVT619" s="175"/>
      <c r="GVU619" s="175"/>
      <c r="GVV619" s="175"/>
      <c r="GVW619" s="175"/>
      <c r="GVX619" s="175"/>
      <c r="GVY619" s="175"/>
      <c r="GVZ619" s="175"/>
      <c r="GWA619" s="175"/>
      <c r="GWB619" s="175"/>
      <c r="GWC619" s="175"/>
      <c r="GWD619" s="175"/>
      <c r="GWE619" s="175"/>
      <c r="GWF619" s="175"/>
      <c r="GWG619" s="175"/>
      <c r="GWH619" s="175"/>
      <c r="GWI619" s="175"/>
      <c r="GWJ619" s="175"/>
      <c r="GWK619" s="175"/>
      <c r="GWL619" s="175"/>
      <c r="GWM619" s="175"/>
      <c r="GWN619" s="175"/>
      <c r="GWO619" s="175"/>
      <c r="GWP619" s="175"/>
      <c r="GWQ619" s="175"/>
      <c r="GWR619" s="175"/>
      <c r="GWS619" s="175"/>
      <c r="GWT619" s="175"/>
      <c r="GWU619" s="175"/>
      <c r="GWV619" s="175"/>
      <c r="GWW619" s="175"/>
      <c r="GWX619" s="175"/>
      <c r="GWY619" s="175"/>
      <c r="GWZ619" s="175"/>
      <c r="GXA619" s="175"/>
      <c r="GXB619" s="175"/>
      <c r="GXC619" s="175"/>
      <c r="GXD619" s="175"/>
      <c r="GXE619" s="175"/>
      <c r="GXF619" s="175"/>
      <c r="GXG619" s="175"/>
      <c r="GXH619" s="175"/>
      <c r="GXI619" s="175"/>
      <c r="GXJ619" s="175"/>
      <c r="GXK619" s="175"/>
      <c r="GXL619" s="175"/>
      <c r="GXM619" s="175"/>
      <c r="GXN619" s="175"/>
      <c r="GXO619" s="175"/>
      <c r="GXP619" s="175"/>
      <c r="GXQ619" s="175"/>
      <c r="GXR619" s="175"/>
      <c r="GXS619" s="175"/>
      <c r="GXT619" s="175"/>
      <c r="GXU619" s="175"/>
      <c r="GXV619" s="175"/>
      <c r="GXW619" s="175"/>
      <c r="GXX619" s="175"/>
      <c r="GXY619" s="175"/>
      <c r="GXZ619" s="175"/>
      <c r="GYA619" s="175"/>
      <c r="GYB619" s="175"/>
      <c r="GYC619" s="175"/>
      <c r="GYD619" s="175"/>
      <c r="GYE619" s="175"/>
      <c r="GYF619" s="175"/>
      <c r="GYG619" s="175"/>
      <c r="GYH619" s="175"/>
      <c r="GYI619" s="175"/>
      <c r="GYJ619" s="175"/>
      <c r="GYK619" s="175"/>
      <c r="GYL619" s="175"/>
      <c r="GYM619" s="175"/>
      <c r="GYN619" s="175"/>
      <c r="GYO619" s="175"/>
      <c r="GYP619" s="175"/>
      <c r="GYQ619" s="175"/>
      <c r="GYR619" s="175"/>
      <c r="GYS619" s="175"/>
      <c r="GYT619" s="175"/>
      <c r="GYU619" s="175"/>
      <c r="GYV619" s="175"/>
      <c r="GYW619" s="175"/>
      <c r="GYX619" s="175"/>
      <c r="GYY619" s="175"/>
      <c r="GYZ619" s="175"/>
      <c r="GZA619" s="175"/>
      <c r="GZB619" s="175"/>
      <c r="GZC619" s="175"/>
      <c r="GZD619" s="175"/>
      <c r="GZE619" s="175"/>
      <c r="GZF619" s="175"/>
      <c r="GZG619" s="175"/>
      <c r="GZH619" s="175"/>
      <c r="GZI619" s="175"/>
      <c r="GZJ619" s="175"/>
      <c r="GZK619" s="175"/>
      <c r="GZL619" s="175"/>
      <c r="GZM619" s="175"/>
      <c r="GZN619" s="175"/>
      <c r="GZO619" s="175"/>
      <c r="GZP619" s="175"/>
      <c r="GZQ619" s="175"/>
      <c r="GZR619" s="175"/>
      <c r="GZS619" s="175"/>
      <c r="GZT619" s="175"/>
      <c r="GZU619" s="175"/>
      <c r="GZV619" s="175"/>
      <c r="GZW619" s="175"/>
      <c r="GZX619" s="175"/>
      <c r="GZY619" s="175"/>
      <c r="GZZ619" s="175"/>
      <c r="HAA619" s="175"/>
      <c r="HAB619" s="175"/>
      <c r="HAC619" s="175"/>
      <c r="HAD619" s="175"/>
      <c r="HAE619" s="175"/>
      <c r="HAF619" s="175"/>
      <c r="HAG619" s="175"/>
      <c r="HAH619" s="175"/>
      <c r="HAI619" s="175"/>
      <c r="HAJ619" s="175"/>
      <c r="HAK619" s="175"/>
      <c r="HAL619" s="175"/>
      <c r="HAM619" s="175"/>
      <c r="HAN619" s="175"/>
      <c r="HAO619" s="175"/>
      <c r="HAP619" s="175"/>
      <c r="HAQ619" s="175"/>
      <c r="HAR619" s="175"/>
      <c r="HAS619" s="175"/>
      <c r="HAT619" s="175"/>
      <c r="HAU619" s="175"/>
      <c r="HAV619" s="175"/>
      <c r="HAW619" s="175"/>
      <c r="HAX619" s="175"/>
      <c r="HAY619" s="175"/>
      <c r="HAZ619" s="175"/>
      <c r="HBA619" s="175"/>
      <c r="HBB619" s="175"/>
      <c r="HBC619" s="175"/>
      <c r="HBD619" s="175"/>
      <c r="HBE619" s="175"/>
      <c r="HBF619" s="175"/>
      <c r="HBG619" s="175"/>
      <c r="HBH619" s="175"/>
      <c r="HBI619" s="175"/>
      <c r="HBJ619" s="175"/>
      <c r="HBK619" s="175"/>
      <c r="HBL619" s="175"/>
      <c r="HBM619" s="175"/>
      <c r="HBN619" s="175"/>
      <c r="HBO619" s="175"/>
      <c r="HBP619" s="175"/>
      <c r="HBQ619" s="175"/>
      <c r="HBR619" s="175"/>
      <c r="HBS619" s="175"/>
      <c r="HBT619" s="175"/>
      <c r="HBU619" s="175"/>
      <c r="HBV619" s="175"/>
      <c r="HBW619" s="175"/>
      <c r="HBX619" s="175"/>
      <c r="HBY619" s="175"/>
      <c r="HBZ619" s="175"/>
      <c r="HCA619" s="175"/>
      <c r="HCB619" s="175"/>
      <c r="HCC619" s="175"/>
      <c r="HCD619" s="175"/>
      <c r="HCE619" s="175"/>
      <c r="HCF619" s="175"/>
      <c r="HCG619" s="175"/>
      <c r="HCH619" s="175"/>
      <c r="HCI619" s="175"/>
      <c r="HCJ619" s="175"/>
      <c r="HCK619" s="175"/>
      <c r="HCL619" s="175"/>
      <c r="HCM619" s="175"/>
      <c r="HCN619" s="175"/>
      <c r="HCO619" s="175"/>
      <c r="HCP619" s="175"/>
      <c r="HCQ619" s="175"/>
      <c r="HCR619" s="175"/>
      <c r="HCS619" s="175"/>
      <c r="HCT619" s="175"/>
      <c r="HCU619" s="175"/>
      <c r="HCV619" s="175"/>
      <c r="HCW619" s="175"/>
      <c r="HCX619" s="175"/>
      <c r="HCY619" s="175"/>
      <c r="HCZ619" s="175"/>
      <c r="HDA619" s="175"/>
      <c r="HDB619" s="175"/>
      <c r="HDC619" s="175"/>
      <c r="HDD619" s="175"/>
      <c r="HDE619" s="175"/>
      <c r="HDF619" s="175"/>
      <c r="HDG619" s="175"/>
      <c r="HDH619" s="175"/>
      <c r="HDI619" s="175"/>
      <c r="HDJ619" s="175"/>
      <c r="HDK619" s="175"/>
      <c r="HDL619" s="175"/>
      <c r="HDM619" s="175"/>
      <c r="HDN619" s="175"/>
      <c r="HDO619" s="175"/>
      <c r="HDP619" s="175"/>
      <c r="HDQ619" s="175"/>
      <c r="HDR619" s="175"/>
      <c r="HDS619" s="175"/>
      <c r="HDT619" s="175"/>
      <c r="HDU619" s="175"/>
      <c r="HDV619" s="175"/>
      <c r="HDW619" s="175"/>
      <c r="HDX619" s="175"/>
      <c r="HDY619" s="175"/>
      <c r="HDZ619" s="175"/>
      <c r="HEA619" s="175"/>
      <c r="HEB619" s="175"/>
      <c r="HEC619" s="175"/>
      <c r="HED619" s="175"/>
      <c r="HEE619" s="175"/>
      <c r="HEF619" s="175"/>
      <c r="HEG619" s="175"/>
      <c r="HEH619" s="175"/>
      <c r="HEI619" s="175"/>
      <c r="HEJ619" s="175"/>
      <c r="HEK619" s="175"/>
      <c r="HEL619" s="175"/>
      <c r="HEM619" s="175"/>
      <c r="HEN619" s="175"/>
      <c r="HEO619" s="175"/>
      <c r="HEP619" s="175"/>
      <c r="HEQ619" s="175"/>
      <c r="HER619" s="175"/>
      <c r="HES619" s="175"/>
      <c r="HET619" s="175"/>
      <c r="HEU619" s="175"/>
      <c r="HEV619" s="175"/>
      <c r="HEW619" s="175"/>
      <c r="HEX619" s="175"/>
      <c r="HEY619" s="175"/>
      <c r="HEZ619" s="175"/>
      <c r="HFA619" s="175"/>
      <c r="HFB619" s="175"/>
      <c r="HFC619" s="175"/>
      <c r="HFD619" s="175"/>
      <c r="HFE619" s="175"/>
      <c r="HFF619" s="175"/>
      <c r="HFG619" s="175"/>
      <c r="HFH619" s="175"/>
      <c r="HFI619" s="175"/>
      <c r="HFJ619" s="175"/>
      <c r="HFK619" s="175"/>
      <c r="HFL619" s="175"/>
      <c r="HFM619" s="175"/>
      <c r="HFN619" s="175"/>
      <c r="HFO619" s="175"/>
      <c r="HFP619" s="175"/>
      <c r="HFQ619" s="175"/>
      <c r="HFR619" s="175"/>
      <c r="HFS619" s="175"/>
      <c r="HFT619" s="175"/>
      <c r="HFU619" s="175"/>
      <c r="HFV619" s="175"/>
      <c r="HFW619" s="175"/>
      <c r="HFX619" s="175"/>
      <c r="HFY619" s="175"/>
      <c r="HFZ619" s="175"/>
      <c r="HGA619" s="175"/>
      <c r="HGB619" s="175"/>
      <c r="HGC619" s="175"/>
      <c r="HGD619" s="175"/>
      <c r="HGE619" s="175"/>
      <c r="HGF619" s="175"/>
      <c r="HGG619" s="175"/>
      <c r="HGH619" s="175"/>
      <c r="HGI619" s="175"/>
      <c r="HGJ619" s="175"/>
      <c r="HGK619" s="175"/>
      <c r="HGL619" s="175"/>
      <c r="HGM619" s="175"/>
      <c r="HGN619" s="175"/>
      <c r="HGO619" s="175"/>
      <c r="HGP619" s="175"/>
      <c r="HGQ619" s="175"/>
      <c r="HGR619" s="175"/>
      <c r="HGS619" s="175"/>
      <c r="HGT619" s="175"/>
      <c r="HGU619" s="175"/>
      <c r="HGV619" s="175"/>
      <c r="HGW619" s="175"/>
      <c r="HGX619" s="175"/>
      <c r="HGY619" s="175"/>
      <c r="HGZ619" s="175"/>
      <c r="HHA619" s="175"/>
      <c r="HHB619" s="175"/>
      <c r="HHC619" s="175"/>
      <c r="HHD619" s="175"/>
      <c r="HHE619" s="175"/>
      <c r="HHF619" s="175"/>
      <c r="HHG619" s="175"/>
      <c r="HHH619" s="175"/>
      <c r="HHI619" s="175"/>
      <c r="HHJ619" s="175"/>
      <c r="HHK619" s="175"/>
      <c r="HHL619" s="175"/>
      <c r="HHM619" s="175"/>
      <c r="HHN619" s="175"/>
      <c r="HHO619" s="175"/>
      <c r="HHP619" s="175"/>
      <c r="HHQ619" s="175"/>
      <c r="HHR619" s="175"/>
      <c r="HHS619" s="175"/>
      <c r="HHT619" s="175"/>
      <c r="HHU619" s="175"/>
      <c r="HHV619" s="175"/>
      <c r="HHW619" s="175"/>
      <c r="HHX619" s="175"/>
      <c r="HHY619" s="175"/>
      <c r="HHZ619" s="175"/>
      <c r="HIA619" s="175"/>
      <c r="HIB619" s="175"/>
      <c r="HIC619" s="175"/>
      <c r="HID619" s="175"/>
      <c r="HIE619" s="175"/>
      <c r="HIF619" s="175"/>
      <c r="HIG619" s="175"/>
      <c r="HIH619" s="175"/>
      <c r="HII619" s="175"/>
      <c r="HIJ619" s="175"/>
      <c r="HIK619" s="175"/>
      <c r="HIL619" s="175"/>
      <c r="HIM619" s="175"/>
      <c r="HIN619" s="175"/>
      <c r="HIO619" s="175"/>
      <c r="HIP619" s="175"/>
      <c r="HIQ619" s="175"/>
      <c r="HIR619" s="175"/>
      <c r="HIS619" s="175"/>
      <c r="HIT619" s="175"/>
      <c r="HIU619" s="175"/>
      <c r="HIV619" s="175"/>
      <c r="HIW619" s="175"/>
      <c r="HIX619" s="175"/>
      <c r="HIY619" s="175"/>
      <c r="HIZ619" s="175"/>
      <c r="HJA619" s="175"/>
      <c r="HJB619" s="175"/>
      <c r="HJC619" s="175"/>
      <c r="HJD619" s="175"/>
      <c r="HJE619" s="175"/>
      <c r="HJF619" s="175"/>
      <c r="HJG619" s="175"/>
      <c r="HJH619" s="175"/>
      <c r="HJI619" s="175"/>
      <c r="HJJ619" s="175"/>
      <c r="HJK619" s="175"/>
      <c r="HJL619" s="175"/>
      <c r="HJM619" s="175"/>
      <c r="HJN619" s="175"/>
      <c r="HJO619" s="175"/>
      <c r="HJP619" s="175"/>
      <c r="HJQ619" s="175"/>
      <c r="HJR619" s="175"/>
      <c r="HJS619" s="175"/>
      <c r="HJT619" s="175"/>
      <c r="HJU619" s="175"/>
      <c r="HJV619" s="175"/>
      <c r="HJW619" s="175"/>
      <c r="HJX619" s="175"/>
      <c r="HJY619" s="175"/>
      <c r="HJZ619" s="175"/>
      <c r="HKA619" s="175"/>
      <c r="HKB619" s="175"/>
      <c r="HKC619" s="175"/>
      <c r="HKD619" s="175"/>
      <c r="HKE619" s="175"/>
      <c r="HKF619" s="175"/>
      <c r="HKG619" s="175"/>
      <c r="HKH619" s="175"/>
      <c r="HKI619" s="175"/>
      <c r="HKJ619" s="175"/>
      <c r="HKK619" s="175"/>
      <c r="HKL619" s="175"/>
      <c r="HKM619" s="175"/>
      <c r="HKN619" s="175"/>
      <c r="HKO619" s="175"/>
      <c r="HKP619" s="175"/>
      <c r="HKQ619" s="175"/>
      <c r="HKR619" s="175"/>
      <c r="HKS619" s="175"/>
      <c r="HKT619" s="175"/>
      <c r="HKU619" s="175"/>
      <c r="HKV619" s="175"/>
      <c r="HKW619" s="175"/>
      <c r="HKX619" s="175"/>
      <c r="HKY619" s="175"/>
      <c r="HKZ619" s="175"/>
      <c r="HLA619" s="175"/>
      <c r="HLB619" s="175"/>
      <c r="HLC619" s="175"/>
      <c r="HLD619" s="175"/>
      <c r="HLE619" s="175"/>
      <c r="HLF619" s="175"/>
      <c r="HLG619" s="175"/>
      <c r="HLH619" s="175"/>
      <c r="HLI619" s="175"/>
      <c r="HLJ619" s="175"/>
      <c r="HLK619" s="175"/>
      <c r="HLL619" s="175"/>
      <c r="HLM619" s="175"/>
      <c r="HLN619" s="175"/>
      <c r="HLO619" s="175"/>
      <c r="HLP619" s="175"/>
      <c r="HLQ619" s="175"/>
      <c r="HLR619" s="175"/>
      <c r="HLS619" s="175"/>
      <c r="HLT619" s="175"/>
      <c r="HLU619" s="175"/>
      <c r="HLV619" s="175"/>
      <c r="HLW619" s="175"/>
      <c r="HLX619" s="175"/>
      <c r="HLY619" s="175"/>
      <c r="HLZ619" s="175"/>
      <c r="HMA619" s="175"/>
      <c r="HMB619" s="175"/>
      <c r="HMC619" s="175"/>
      <c r="HMD619" s="175"/>
      <c r="HME619" s="175"/>
      <c r="HMF619" s="175"/>
      <c r="HMG619" s="175"/>
      <c r="HMH619" s="175"/>
      <c r="HMI619" s="175"/>
      <c r="HMJ619" s="175"/>
      <c r="HMK619" s="175"/>
      <c r="HML619" s="175"/>
      <c r="HMM619" s="175"/>
      <c r="HMN619" s="175"/>
      <c r="HMO619" s="175"/>
      <c r="HMP619" s="175"/>
      <c r="HMQ619" s="175"/>
      <c r="HMR619" s="175"/>
      <c r="HMS619" s="175"/>
      <c r="HMT619" s="175"/>
      <c r="HMU619" s="175"/>
      <c r="HMV619" s="175"/>
      <c r="HMW619" s="175"/>
      <c r="HMX619" s="175"/>
      <c r="HMY619" s="175"/>
      <c r="HMZ619" s="175"/>
      <c r="HNA619" s="175"/>
      <c r="HNB619" s="175"/>
      <c r="HNC619" s="175"/>
      <c r="HND619" s="175"/>
      <c r="HNE619" s="175"/>
      <c r="HNF619" s="175"/>
      <c r="HNG619" s="175"/>
      <c r="HNH619" s="175"/>
      <c r="HNI619" s="175"/>
      <c r="HNJ619" s="175"/>
      <c r="HNK619" s="175"/>
      <c r="HNL619" s="175"/>
      <c r="HNM619" s="175"/>
      <c r="HNN619" s="175"/>
      <c r="HNO619" s="175"/>
      <c r="HNP619" s="175"/>
      <c r="HNQ619" s="175"/>
      <c r="HNR619" s="175"/>
      <c r="HNS619" s="175"/>
      <c r="HNT619" s="175"/>
      <c r="HNU619" s="175"/>
      <c r="HNV619" s="175"/>
      <c r="HNW619" s="175"/>
      <c r="HNX619" s="175"/>
      <c r="HNY619" s="175"/>
      <c r="HNZ619" s="175"/>
      <c r="HOA619" s="175"/>
      <c r="HOB619" s="175"/>
      <c r="HOC619" s="175"/>
      <c r="HOD619" s="175"/>
      <c r="HOE619" s="175"/>
      <c r="HOF619" s="175"/>
      <c r="HOG619" s="175"/>
      <c r="HOH619" s="175"/>
      <c r="HOI619" s="175"/>
      <c r="HOJ619" s="175"/>
      <c r="HOK619" s="175"/>
      <c r="HOL619" s="175"/>
      <c r="HOM619" s="175"/>
      <c r="HON619" s="175"/>
      <c r="HOO619" s="175"/>
      <c r="HOP619" s="175"/>
      <c r="HOQ619" s="175"/>
      <c r="HOR619" s="175"/>
      <c r="HOS619" s="175"/>
      <c r="HOT619" s="175"/>
      <c r="HOU619" s="175"/>
      <c r="HOV619" s="175"/>
      <c r="HOW619" s="175"/>
      <c r="HOX619" s="175"/>
      <c r="HOY619" s="175"/>
      <c r="HOZ619" s="175"/>
      <c r="HPA619" s="175"/>
      <c r="HPB619" s="175"/>
      <c r="HPC619" s="175"/>
      <c r="HPD619" s="175"/>
      <c r="HPE619" s="175"/>
      <c r="HPF619" s="175"/>
      <c r="HPG619" s="175"/>
      <c r="HPH619" s="175"/>
      <c r="HPI619" s="175"/>
      <c r="HPJ619" s="175"/>
      <c r="HPK619" s="175"/>
      <c r="HPL619" s="175"/>
      <c r="HPM619" s="175"/>
      <c r="HPN619" s="175"/>
      <c r="HPO619" s="175"/>
      <c r="HPP619" s="175"/>
      <c r="HPQ619" s="175"/>
      <c r="HPR619" s="175"/>
      <c r="HPS619" s="175"/>
      <c r="HPT619" s="175"/>
      <c r="HPU619" s="175"/>
      <c r="HPV619" s="175"/>
      <c r="HPW619" s="175"/>
      <c r="HPX619" s="175"/>
      <c r="HPY619" s="175"/>
      <c r="HPZ619" s="175"/>
      <c r="HQA619" s="175"/>
      <c r="HQB619" s="175"/>
      <c r="HQC619" s="175"/>
      <c r="HQD619" s="175"/>
      <c r="HQE619" s="175"/>
      <c r="HQF619" s="175"/>
      <c r="HQG619" s="175"/>
      <c r="HQH619" s="175"/>
      <c r="HQI619" s="175"/>
      <c r="HQJ619" s="175"/>
      <c r="HQK619" s="175"/>
      <c r="HQL619" s="175"/>
      <c r="HQM619" s="175"/>
      <c r="HQN619" s="175"/>
      <c r="HQO619" s="175"/>
      <c r="HQP619" s="175"/>
      <c r="HQQ619" s="175"/>
      <c r="HQR619" s="175"/>
      <c r="HQS619" s="175"/>
      <c r="HQT619" s="175"/>
      <c r="HQU619" s="175"/>
      <c r="HQV619" s="175"/>
      <c r="HQW619" s="175"/>
      <c r="HQX619" s="175"/>
      <c r="HQY619" s="175"/>
      <c r="HQZ619" s="175"/>
      <c r="HRA619" s="175"/>
      <c r="HRB619" s="175"/>
      <c r="HRC619" s="175"/>
      <c r="HRD619" s="175"/>
      <c r="HRE619" s="175"/>
      <c r="HRF619" s="175"/>
      <c r="HRG619" s="175"/>
      <c r="HRH619" s="175"/>
      <c r="HRI619" s="175"/>
      <c r="HRJ619" s="175"/>
      <c r="HRK619" s="175"/>
      <c r="HRL619" s="175"/>
      <c r="HRM619" s="175"/>
      <c r="HRN619" s="175"/>
      <c r="HRO619" s="175"/>
      <c r="HRP619" s="175"/>
      <c r="HRQ619" s="175"/>
      <c r="HRR619" s="175"/>
      <c r="HRS619" s="175"/>
      <c r="HRT619" s="175"/>
      <c r="HRU619" s="175"/>
      <c r="HRV619" s="175"/>
      <c r="HRW619" s="175"/>
      <c r="HRX619" s="175"/>
      <c r="HRY619" s="175"/>
      <c r="HRZ619" s="175"/>
      <c r="HSA619" s="175"/>
      <c r="HSB619" s="175"/>
      <c r="HSC619" s="175"/>
      <c r="HSD619" s="175"/>
      <c r="HSE619" s="175"/>
      <c r="HSF619" s="175"/>
      <c r="HSG619" s="175"/>
      <c r="HSH619" s="175"/>
      <c r="HSI619" s="175"/>
      <c r="HSJ619" s="175"/>
      <c r="HSK619" s="175"/>
      <c r="HSL619" s="175"/>
      <c r="HSM619" s="175"/>
      <c r="HSN619" s="175"/>
      <c r="HSO619" s="175"/>
      <c r="HSP619" s="175"/>
      <c r="HSQ619" s="175"/>
      <c r="HSR619" s="175"/>
      <c r="HSS619" s="175"/>
      <c r="HST619" s="175"/>
      <c r="HSU619" s="175"/>
      <c r="HSV619" s="175"/>
      <c r="HSW619" s="175"/>
      <c r="HSX619" s="175"/>
      <c r="HSY619" s="175"/>
      <c r="HSZ619" s="175"/>
      <c r="HTA619" s="175"/>
      <c r="HTB619" s="175"/>
      <c r="HTC619" s="175"/>
      <c r="HTD619" s="175"/>
      <c r="HTE619" s="175"/>
      <c r="HTF619" s="175"/>
      <c r="HTG619" s="175"/>
      <c r="HTH619" s="175"/>
      <c r="HTI619" s="175"/>
      <c r="HTJ619" s="175"/>
      <c r="HTK619" s="175"/>
      <c r="HTL619" s="175"/>
      <c r="HTM619" s="175"/>
      <c r="HTN619" s="175"/>
      <c r="HTO619" s="175"/>
      <c r="HTP619" s="175"/>
      <c r="HTQ619" s="175"/>
      <c r="HTR619" s="175"/>
      <c r="HTS619" s="175"/>
      <c r="HTT619" s="175"/>
      <c r="HTU619" s="175"/>
      <c r="HTV619" s="175"/>
      <c r="HTW619" s="175"/>
      <c r="HTX619" s="175"/>
      <c r="HTY619" s="175"/>
      <c r="HTZ619" s="175"/>
      <c r="HUA619" s="175"/>
      <c r="HUB619" s="175"/>
      <c r="HUC619" s="175"/>
      <c r="HUD619" s="175"/>
      <c r="HUE619" s="175"/>
      <c r="HUF619" s="175"/>
      <c r="HUG619" s="175"/>
      <c r="HUH619" s="175"/>
      <c r="HUI619" s="175"/>
      <c r="HUJ619" s="175"/>
      <c r="HUK619" s="175"/>
      <c r="HUL619" s="175"/>
      <c r="HUM619" s="175"/>
      <c r="HUN619" s="175"/>
      <c r="HUO619" s="175"/>
      <c r="HUP619" s="175"/>
      <c r="HUQ619" s="175"/>
      <c r="HUR619" s="175"/>
      <c r="HUS619" s="175"/>
      <c r="HUT619" s="175"/>
      <c r="HUU619" s="175"/>
      <c r="HUV619" s="175"/>
      <c r="HUW619" s="175"/>
      <c r="HUX619" s="175"/>
      <c r="HUY619" s="175"/>
      <c r="HUZ619" s="175"/>
      <c r="HVA619" s="175"/>
      <c r="HVB619" s="175"/>
      <c r="HVC619" s="175"/>
      <c r="HVD619" s="175"/>
      <c r="HVE619" s="175"/>
      <c r="HVF619" s="175"/>
      <c r="HVG619" s="175"/>
      <c r="HVH619" s="175"/>
      <c r="HVI619" s="175"/>
      <c r="HVJ619" s="175"/>
      <c r="HVK619" s="175"/>
      <c r="HVL619" s="175"/>
      <c r="HVM619" s="175"/>
      <c r="HVN619" s="175"/>
      <c r="HVO619" s="175"/>
      <c r="HVP619" s="175"/>
      <c r="HVQ619" s="175"/>
      <c r="HVR619" s="175"/>
      <c r="HVS619" s="175"/>
      <c r="HVT619" s="175"/>
      <c r="HVU619" s="175"/>
      <c r="HVV619" s="175"/>
      <c r="HVW619" s="175"/>
      <c r="HVX619" s="175"/>
      <c r="HVY619" s="175"/>
      <c r="HVZ619" s="175"/>
      <c r="HWA619" s="175"/>
      <c r="HWB619" s="175"/>
      <c r="HWC619" s="175"/>
      <c r="HWD619" s="175"/>
      <c r="HWE619" s="175"/>
      <c r="HWF619" s="175"/>
      <c r="HWG619" s="175"/>
      <c r="HWH619" s="175"/>
      <c r="HWI619" s="175"/>
      <c r="HWJ619" s="175"/>
      <c r="HWK619" s="175"/>
      <c r="HWL619" s="175"/>
      <c r="HWM619" s="175"/>
      <c r="HWN619" s="175"/>
      <c r="HWO619" s="175"/>
      <c r="HWP619" s="175"/>
      <c r="HWQ619" s="175"/>
      <c r="HWR619" s="175"/>
      <c r="HWS619" s="175"/>
      <c r="HWT619" s="175"/>
      <c r="HWU619" s="175"/>
      <c r="HWV619" s="175"/>
      <c r="HWW619" s="175"/>
      <c r="HWX619" s="175"/>
      <c r="HWY619" s="175"/>
      <c r="HWZ619" s="175"/>
      <c r="HXA619" s="175"/>
      <c r="HXB619" s="175"/>
      <c r="HXC619" s="175"/>
      <c r="HXD619" s="175"/>
      <c r="HXE619" s="175"/>
      <c r="HXF619" s="175"/>
      <c r="HXG619" s="175"/>
      <c r="HXH619" s="175"/>
      <c r="HXI619" s="175"/>
      <c r="HXJ619" s="175"/>
      <c r="HXK619" s="175"/>
      <c r="HXL619" s="175"/>
      <c r="HXM619" s="175"/>
      <c r="HXN619" s="175"/>
      <c r="HXO619" s="175"/>
      <c r="HXP619" s="175"/>
      <c r="HXQ619" s="175"/>
      <c r="HXR619" s="175"/>
      <c r="HXS619" s="175"/>
      <c r="HXT619" s="175"/>
      <c r="HXU619" s="175"/>
      <c r="HXV619" s="175"/>
      <c r="HXW619" s="175"/>
      <c r="HXX619" s="175"/>
      <c r="HXY619" s="175"/>
      <c r="HXZ619" s="175"/>
      <c r="HYA619" s="175"/>
      <c r="HYB619" s="175"/>
      <c r="HYC619" s="175"/>
      <c r="HYD619" s="175"/>
      <c r="HYE619" s="175"/>
      <c r="HYF619" s="175"/>
      <c r="HYG619" s="175"/>
      <c r="HYH619" s="175"/>
      <c r="HYI619" s="175"/>
      <c r="HYJ619" s="175"/>
      <c r="HYK619" s="175"/>
      <c r="HYL619" s="175"/>
      <c r="HYM619" s="175"/>
      <c r="HYN619" s="175"/>
      <c r="HYO619" s="175"/>
      <c r="HYP619" s="175"/>
      <c r="HYQ619" s="175"/>
      <c r="HYR619" s="175"/>
      <c r="HYS619" s="175"/>
      <c r="HYT619" s="175"/>
      <c r="HYU619" s="175"/>
      <c r="HYV619" s="175"/>
      <c r="HYW619" s="175"/>
      <c r="HYX619" s="175"/>
      <c r="HYY619" s="175"/>
      <c r="HYZ619" s="175"/>
      <c r="HZA619" s="175"/>
      <c r="HZB619" s="175"/>
      <c r="HZC619" s="175"/>
      <c r="HZD619" s="175"/>
      <c r="HZE619" s="175"/>
      <c r="HZF619" s="175"/>
      <c r="HZG619" s="175"/>
      <c r="HZH619" s="175"/>
      <c r="HZI619" s="175"/>
      <c r="HZJ619" s="175"/>
      <c r="HZK619" s="175"/>
      <c r="HZL619" s="175"/>
      <c r="HZM619" s="175"/>
      <c r="HZN619" s="175"/>
      <c r="HZO619" s="175"/>
      <c r="HZP619" s="175"/>
      <c r="HZQ619" s="175"/>
      <c r="HZR619" s="175"/>
      <c r="HZS619" s="175"/>
      <c r="HZT619" s="175"/>
      <c r="HZU619" s="175"/>
      <c r="HZV619" s="175"/>
      <c r="HZW619" s="175"/>
      <c r="HZX619" s="175"/>
      <c r="HZY619" s="175"/>
      <c r="HZZ619" s="175"/>
      <c r="IAA619" s="175"/>
      <c r="IAB619" s="175"/>
      <c r="IAC619" s="175"/>
      <c r="IAD619" s="175"/>
      <c r="IAE619" s="175"/>
      <c r="IAF619" s="175"/>
      <c r="IAG619" s="175"/>
      <c r="IAH619" s="175"/>
      <c r="IAI619" s="175"/>
      <c r="IAJ619" s="175"/>
      <c r="IAK619" s="175"/>
      <c r="IAL619" s="175"/>
      <c r="IAM619" s="175"/>
      <c r="IAN619" s="175"/>
      <c r="IAO619" s="175"/>
      <c r="IAP619" s="175"/>
      <c r="IAQ619" s="175"/>
      <c r="IAR619" s="175"/>
      <c r="IAS619" s="175"/>
      <c r="IAT619" s="175"/>
      <c r="IAU619" s="175"/>
      <c r="IAV619" s="175"/>
      <c r="IAW619" s="175"/>
      <c r="IAX619" s="175"/>
      <c r="IAY619" s="175"/>
      <c r="IAZ619" s="175"/>
      <c r="IBA619" s="175"/>
      <c r="IBB619" s="175"/>
      <c r="IBC619" s="175"/>
      <c r="IBD619" s="175"/>
      <c r="IBE619" s="175"/>
      <c r="IBF619" s="175"/>
      <c r="IBG619" s="175"/>
      <c r="IBH619" s="175"/>
      <c r="IBI619" s="175"/>
      <c r="IBJ619" s="175"/>
      <c r="IBK619" s="175"/>
      <c r="IBL619" s="175"/>
      <c r="IBM619" s="175"/>
      <c r="IBN619" s="175"/>
      <c r="IBO619" s="175"/>
      <c r="IBP619" s="175"/>
      <c r="IBQ619" s="175"/>
      <c r="IBR619" s="175"/>
      <c r="IBS619" s="175"/>
      <c r="IBT619" s="175"/>
      <c r="IBU619" s="175"/>
      <c r="IBV619" s="175"/>
      <c r="IBW619" s="175"/>
      <c r="IBX619" s="175"/>
      <c r="IBY619" s="175"/>
      <c r="IBZ619" s="175"/>
      <c r="ICA619" s="175"/>
      <c r="ICB619" s="175"/>
      <c r="ICC619" s="175"/>
      <c r="ICD619" s="175"/>
      <c r="ICE619" s="175"/>
      <c r="ICF619" s="175"/>
      <c r="ICG619" s="175"/>
      <c r="ICH619" s="175"/>
      <c r="ICI619" s="175"/>
      <c r="ICJ619" s="175"/>
      <c r="ICK619" s="175"/>
      <c r="ICL619" s="175"/>
      <c r="ICM619" s="175"/>
      <c r="ICN619" s="175"/>
      <c r="ICO619" s="175"/>
      <c r="ICP619" s="175"/>
      <c r="ICQ619" s="175"/>
      <c r="ICR619" s="175"/>
      <c r="ICS619" s="175"/>
      <c r="ICT619" s="175"/>
      <c r="ICU619" s="175"/>
      <c r="ICV619" s="175"/>
      <c r="ICW619" s="175"/>
      <c r="ICX619" s="175"/>
      <c r="ICY619" s="175"/>
      <c r="ICZ619" s="175"/>
      <c r="IDA619" s="175"/>
      <c r="IDB619" s="175"/>
      <c r="IDC619" s="175"/>
      <c r="IDD619" s="175"/>
      <c r="IDE619" s="175"/>
      <c r="IDF619" s="175"/>
      <c r="IDG619" s="175"/>
      <c r="IDH619" s="175"/>
      <c r="IDI619" s="175"/>
      <c r="IDJ619" s="175"/>
      <c r="IDK619" s="175"/>
      <c r="IDL619" s="175"/>
      <c r="IDM619" s="175"/>
      <c r="IDN619" s="175"/>
      <c r="IDO619" s="175"/>
      <c r="IDP619" s="175"/>
      <c r="IDQ619" s="175"/>
      <c r="IDR619" s="175"/>
      <c r="IDS619" s="175"/>
      <c r="IDT619" s="175"/>
      <c r="IDU619" s="175"/>
      <c r="IDV619" s="175"/>
      <c r="IDW619" s="175"/>
      <c r="IDX619" s="175"/>
      <c r="IDY619" s="175"/>
      <c r="IDZ619" s="175"/>
      <c r="IEA619" s="175"/>
      <c r="IEB619" s="175"/>
      <c r="IEC619" s="175"/>
      <c r="IED619" s="175"/>
      <c r="IEE619" s="175"/>
      <c r="IEF619" s="175"/>
      <c r="IEG619" s="175"/>
      <c r="IEH619" s="175"/>
      <c r="IEI619" s="175"/>
      <c r="IEJ619" s="175"/>
      <c r="IEK619" s="175"/>
      <c r="IEL619" s="175"/>
      <c r="IEM619" s="175"/>
      <c r="IEN619" s="175"/>
      <c r="IEO619" s="175"/>
      <c r="IEP619" s="175"/>
      <c r="IEQ619" s="175"/>
      <c r="IER619" s="175"/>
      <c r="IES619" s="175"/>
      <c r="IET619" s="175"/>
      <c r="IEU619" s="175"/>
      <c r="IEV619" s="175"/>
      <c r="IEW619" s="175"/>
      <c r="IEX619" s="175"/>
      <c r="IEY619" s="175"/>
      <c r="IEZ619" s="175"/>
      <c r="IFA619" s="175"/>
      <c r="IFB619" s="175"/>
      <c r="IFC619" s="175"/>
      <c r="IFD619" s="175"/>
      <c r="IFE619" s="175"/>
      <c r="IFF619" s="175"/>
      <c r="IFG619" s="175"/>
      <c r="IFH619" s="175"/>
      <c r="IFI619" s="175"/>
      <c r="IFJ619" s="175"/>
      <c r="IFK619" s="175"/>
      <c r="IFL619" s="175"/>
      <c r="IFM619" s="175"/>
      <c r="IFN619" s="175"/>
      <c r="IFO619" s="175"/>
      <c r="IFP619" s="175"/>
      <c r="IFQ619" s="175"/>
      <c r="IFR619" s="175"/>
      <c r="IFS619" s="175"/>
      <c r="IFT619" s="175"/>
      <c r="IFU619" s="175"/>
      <c r="IFV619" s="175"/>
      <c r="IFW619" s="175"/>
      <c r="IFX619" s="175"/>
      <c r="IFY619" s="175"/>
      <c r="IFZ619" s="175"/>
      <c r="IGA619" s="175"/>
      <c r="IGB619" s="175"/>
      <c r="IGC619" s="175"/>
      <c r="IGD619" s="175"/>
      <c r="IGE619" s="175"/>
      <c r="IGF619" s="175"/>
      <c r="IGG619" s="175"/>
      <c r="IGH619" s="175"/>
      <c r="IGI619" s="175"/>
      <c r="IGJ619" s="175"/>
      <c r="IGK619" s="175"/>
      <c r="IGL619" s="175"/>
      <c r="IGM619" s="175"/>
      <c r="IGN619" s="175"/>
      <c r="IGO619" s="175"/>
      <c r="IGP619" s="175"/>
      <c r="IGQ619" s="175"/>
      <c r="IGR619" s="175"/>
      <c r="IGS619" s="175"/>
      <c r="IGT619" s="175"/>
      <c r="IGU619" s="175"/>
      <c r="IGV619" s="175"/>
      <c r="IGW619" s="175"/>
      <c r="IGX619" s="175"/>
      <c r="IGY619" s="175"/>
      <c r="IGZ619" s="175"/>
      <c r="IHA619" s="175"/>
      <c r="IHB619" s="175"/>
      <c r="IHC619" s="175"/>
      <c r="IHD619" s="175"/>
      <c r="IHE619" s="175"/>
      <c r="IHF619" s="175"/>
      <c r="IHG619" s="175"/>
      <c r="IHH619" s="175"/>
      <c r="IHI619" s="175"/>
      <c r="IHJ619" s="175"/>
      <c r="IHK619" s="175"/>
      <c r="IHL619" s="175"/>
      <c r="IHM619" s="175"/>
      <c r="IHN619" s="175"/>
      <c r="IHO619" s="175"/>
      <c r="IHP619" s="175"/>
      <c r="IHQ619" s="175"/>
      <c r="IHR619" s="175"/>
      <c r="IHS619" s="175"/>
      <c r="IHT619" s="175"/>
      <c r="IHU619" s="175"/>
      <c r="IHV619" s="175"/>
      <c r="IHW619" s="175"/>
      <c r="IHX619" s="175"/>
      <c r="IHY619" s="175"/>
      <c r="IHZ619" s="175"/>
      <c r="IIA619" s="175"/>
      <c r="IIB619" s="175"/>
      <c r="IIC619" s="175"/>
      <c r="IID619" s="175"/>
      <c r="IIE619" s="175"/>
      <c r="IIF619" s="175"/>
      <c r="IIG619" s="175"/>
      <c r="IIH619" s="175"/>
      <c r="III619" s="175"/>
      <c r="IIJ619" s="175"/>
      <c r="IIK619" s="175"/>
      <c r="IIL619" s="175"/>
      <c r="IIM619" s="175"/>
      <c r="IIN619" s="175"/>
      <c r="IIO619" s="175"/>
      <c r="IIP619" s="175"/>
      <c r="IIQ619" s="175"/>
      <c r="IIR619" s="175"/>
      <c r="IIS619" s="175"/>
      <c r="IIT619" s="175"/>
      <c r="IIU619" s="175"/>
      <c r="IIV619" s="175"/>
      <c r="IIW619" s="175"/>
      <c r="IIX619" s="175"/>
      <c r="IIY619" s="175"/>
      <c r="IIZ619" s="175"/>
      <c r="IJA619" s="175"/>
      <c r="IJB619" s="175"/>
      <c r="IJC619" s="175"/>
      <c r="IJD619" s="175"/>
      <c r="IJE619" s="175"/>
      <c r="IJF619" s="175"/>
      <c r="IJG619" s="175"/>
      <c r="IJH619" s="175"/>
      <c r="IJI619" s="175"/>
      <c r="IJJ619" s="175"/>
      <c r="IJK619" s="175"/>
      <c r="IJL619" s="175"/>
      <c r="IJM619" s="175"/>
      <c r="IJN619" s="175"/>
      <c r="IJO619" s="175"/>
      <c r="IJP619" s="175"/>
      <c r="IJQ619" s="175"/>
      <c r="IJR619" s="175"/>
      <c r="IJS619" s="175"/>
      <c r="IJT619" s="175"/>
      <c r="IJU619" s="175"/>
      <c r="IJV619" s="175"/>
      <c r="IJW619" s="175"/>
      <c r="IJX619" s="175"/>
      <c r="IJY619" s="175"/>
      <c r="IJZ619" s="175"/>
      <c r="IKA619" s="175"/>
      <c r="IKB619" s="175"/>
      <c r="IKC619" s="175"/>
      <c r="IKD619" s="175"/>
      <c r="IKE619" s="175"/>
      <c r="IKF619" s="175"/>
      <c r="IKG619" s="175"/>
      <c r="IKH619" s="175"/>
      <c r="IKI619" s="175"/>
      <c r="IKJ619" s="175"/>
      <c r="IKK619" s="175"/>
      <c r="IKL619" s="175"/>
      <c r="IKM619" s="175"/>
      <c r="IKN619" s="175"/>
      <c r="IKO619" s="175"/>
      <c r="IKP619" s="175"/>
      <c r="IKQ619" s="175"/>
      <c r="IKR619" s="175"/>
      <c r="IKS619" s="175"/>
      <c r="IKT619" s="175"/>
      <c r="IKU619" s="175"/>
      <c r="IKV619" s="175"/>
      <c r="IKW619" s="175"/>
      <c r="IKX619" s="175"/>
      <c r="IKY619" s="175"/>
      <c r="IKZ619" s="175"/>
      <c r="ILA619" s="175"/>
      <c r="ILB619" s="175"/>
      <c r="ILC619" s="175"/>
      <c r="ILD619" s="175"/>
      <c r="ILE619" s="175"/>
      <c r="ILF619" s="175"/>
      <c r="ILG619" s="175"/>
      <c r="ILH619" s="175"/>
      <c r="ILI619" s="175"/>
      <c r="ILJ619" s="175"/>
      <c r="ILK619" s="175"/>
      <c r="ILL619" s="175"/>
      <c r="ILM619" s="175"/>
      <c r="ILN619" s="175"/>
      <c r="ILO619" s="175"/>
      <c r="ILP619" s="175"/>
      <c r="ILQ619" s="175"/>
      <c r="ILR619" s="175"/>
      <c r="ILS619" s="175"/>
      <c r="ILT619" s="175"/>
      <c r="ILU619" s="175"/>
      <c r="ILV619" s="175"/>
      <c r="ILW619" s="175"/>
      <c r="ILX619" s="175"/>
      <c r="ILY619" s="175"/>
      <c r="ILZ619" s="175"/>
      <c r="IMA619" s="175"/>
      <c r="IMB619" s="175"/>
      <c r="IMC619" s="175"/>
      <c r="IMD619" s="175"/>
      <c r="IME619" s="175"/>
      <c r="IMF619" s="175"/>
      <c r="IMG619" s="175"/>
      <c r="IMH619" s="175"/>
      <c r="IMI619" s="175"/>
      <c r="IMJ619" s="175"/>
      <c r="IMK619" s="175"/>
      <c r="IML619" s="175"/>
      <c r="IMM619" s="175"/>
      <c r="IMN619" s="175"/>
      <c r="IMO619" s="175"/>
      <c r="IMP619" s="175"/>
      <c r="IMQ619" s="175"/>
      <c r="IMR619" s="175"/>
      <c r="IMS619" s="175"/>
      <c r="IMT619" s="175"/>
      <c r="IMU619" s="175"/>
      <c r="IMV619" s="175"/>
      <c r="IMW619" s="175"/>
      <c r="IMX619" s="175"/>
      <c r="IMY619" s="175"/>
      <c r="IMZ619" s="175"/>
      <c r="INA619" s="175"/>
      <c r="INB619" s="175"/>
      <c r="INC619" s="175"/>
      <c r="IND619" s="175"/>
      <c r="INE619" s="175"/>
      <c r="INF619" s="175"/>
      <c r="ING619" s="175"/>
      <c r="INH619" s="175"/>
      <c r="INI619" s="175"/>
      <c r="INJ619" s="175"/>
      <c r="INK619" s="175"/>
      <c r="INL619" s="175"/>
      <c r="INM619" s="175"/>
      <c r="INN619" s="175"/>
      <c r="INO619" s="175"/>
      <c r="INP619" s="175"/>
      <c r="INQ619" s="175"/>
      <c r="INR619" s="175"/>
      <c r="INS619" s="175"/>
      <c r="INT619" s="175"/>
      <c r="INU619" s="175"/>
      <c r="INV619" s="175"/>
      <c r="INW619" s="175"/>
      <c r="INX619" s="175"/>
      <c r="INY619" s="175"/>
      <c r="INZ619" s="175"/>
      <c r="IOA619" s="175"/>
      <c r="IOB619" s="175"/>
      <c r="IOC619" s="175"/>
      <c r="IOD619" s="175"/>
      <c r="IOE619" s="175"/>
      <c r="IOF619" s="175"/>
      <c r="IOG619" s="175"/>
      <c r="IOH619" s="175"/>
      <c r="IOI619" s="175"/>
      <c r="IOJ619" s="175"/>
      <c r="IOK619" s="175"/>
      <c r="IOL619" s="175"/>
      <c r="IOM619" s="175"/>
      <c r="ION619" s="175"/>
      <c r="IOO619" s="175"/>
      <c r="IOP619" s="175"/>
      <c r="IOQ619" s="175"/>
      <c r="IOR619" s="175"/>
      <c r="IOS619" s="175"/>
      <c r="IOT619" s="175"/>
      <c r="IOU619" s="175"/>
      <c r="IOV619" s="175"/>
      <c r="IOW619" s="175"/>
      <c r="IOX619" s="175"/>
      <c r="IOY619" s="175"/>
      <c r="IOZ619" s="175"/>
      <c r="IPA619" s="175"/>
      <c r="IPB619" s="175"/>
      <c r="IPC619" s="175"/>
      <c r="IPD619" s="175"/>
      <c r="IPE619" s="175"/>
      <c r="IPF619" s="175"/>
      <c r="IPG619" s="175"/>
      <c r="IPH619" s="175"/>
      <c r="IPI619" s="175"/>
      <c r="IPJ619" s="175"/>
      <c r="IPK619" s="175"/>
      <c r="IPL619" s="175"/>
      <c r="IPM619" s="175"/>
      <c r="IPN619" s="175"/>
      <c r="IPO619" s="175"/>
      <c r="IPP619" s="175"/>
      <c r="IPQ619" s="175"/>
      <c r="IPR619" s="175"/>
      <c r="IPS619" s="175"/>
      <c r="IPT619" s="175"/>
      <c r="IPU619" s="175"/>
      <c r="IPV619" s="175"/>
      <c r="IPW619" s="175"/>
      <c r="IPX619" s="175"/>
      <c r="IPY619" s="175"/>
      <c r="IPZ619" s="175"/>
      <c r="IQA619" s="175"/>
      <c r="IQB619" s="175"/>
      <c r="IQC619" s="175"/>
      <c r="IQD619" s="175"/>
      <c r="IQE619" s="175"/>
      <c r="IQF619" s="175"/>
      <c r="IQG619" s="175"/>
      <c r="IQH619" s="175"/>
      <c r="IQI619" s="175"/>
      <c r="IQJ619" s="175"/>
      <c r="IQK619" s="175"/>
      <c r="IQL619" s="175"/>
      <c r="IQM619" s="175"/>
      <c r="IQN619" s="175"/>
      <c r="IQO619" s="175"/>
      <c r="IQP619" s="175"/>
      <c r="IQQ619" s="175"/>
      <c r="IQR619" s="175"/>
      <c r="IQS619" s="175"/>
      <c r="IQT619" s="175"/>
      <c r="IQU619" s="175"/>
      <c r="IQV619" s="175"/>
      <c r="IQW619" s="175"/>
      <c r="IQX619" s="175"/>
      <c r="IQY619" s="175"/>
      <c r="IQZ619" s="175"/>
      <c r="IRA619" s="175"/>
      <c r="IRB619" s="175"/>
      <c r="IRC619" s="175"/>
      <c r="IRD619" s="175"/>
      <c r="IRE619" s="175"/>
      <c r="IRF619" s="175"/>
      <c r="IRG619" s="175"/>
      <c r="IRH619" s="175"/>
      <c r="IRI619" s="175"/>
      <c r="IRJ619" s="175"/>
      <c r="IRK619" s="175"/>
      <c r="IRL619" s="175"/>
      <c r="IRM619" s="175"/>
      <c r="IRN619" s="175"/>
      <c r="IRO619" s="175"/>
      <c r="IRP619" s="175"/>
      <c r="IRQ619" s="175"/>
      <c r="IRR619" s="175"/>
      <c r="IRS619" s="175"/>
      <c r="IRT619" s="175"/>
      <c r="IRU619" s="175"/>
      <c r="IRV619" s="175"/>
      <c r="IRW619" s="175"/>
      <c r="IRX619" s="175"/>
      <c r="IRY619" s="175"/>
      <c r="IRZ619" s="175"/>
      <c r="ISA619" s="175"/>
      <c r="ISB619" s="175"/>
      <c r="ISC619" s="175"/>
      <c r="ISD619" s="175"/>
      <c r="ISE619" s="175"/>
      <c r="ISF619" s="175"/>
      <c r="ISG619" s="175"/>
      <c r="ISH619" s="175"/>
      <c r="ISI619" s="175"/>
      <c r="ISJ619" s="175"/>
      <c r="ISK619" s="175"/>
      <c r="ISL619" s="175"/>
      <c r="ISM619" s="175"/>
      <c r="ISN619" s="175"/>
      <c r="ISO619" s="175"/>
      <c r="ISP619" s="175"/>
      <c r="ISQ619" s="175"/>
      <c r="ISR619" s="175"/>
      <c r="ISS619" s="175"/>
      <c r="IST619" s="175"/>
      <c r="ISU619" s="175"/>
      <c r="ISV619" s="175"/>
      <c r="ISW619" s="175"/>
      <c r="ISX619" s="175"/>
      <c r="ISY619" s="175"/>
      <c r="ISZ619" s="175"/>
      <c r="ITA619" s="175"/>
      <c r="ITB619" s="175"/>
      <c r="ITC619" s="175"/>
      <c r="ITD619" s="175"/>
      <c r="ITE619" s="175"/>
      <c r="ITF619" s="175"/>
      <c r="ITG619" s="175"/>
      <c r="ITH619" s="175"/>
      <c r="ITI619" s="175"/>
      <c r="ITJ619" s="175"/>
      <c r="ITK619" s="175"/>
      <c r="ITL619" s="175"/>
      <c r="ITM619" s="175"/>
      <c r="ITN619" s="175"/>
      <c r="ITO619" s="175"/>
      <c r="ITP619" s="175"/>
      <c r="ITQ619" s="175"/>
      <c r="ITR619" s="175"/>
      <c r="ITS619" s="175"/>
      <c r="ITT619" s="175"/>
      <c r="ITU619" s="175"/>
      <c r="ITV619" s="175"/>
      <c r="ITW619" s="175"/>
      <c r="ITX619" s="175"/>
      <c r="ITY619" s="175"/>
      <c r="ITZ619" s="175"/>
      <c r="IUA619" s="175"/>
      <c r="IUB619" s="175"/>
      <c r="IUC619" s="175"/>
      <c r="IUD619" s="175"/>
      <c r="IUE619" s="175"/>
      <c r="IUF619" s="175"/>
      <c r="IUG619" s="175"/>
      <c r="IUH619" s="175"/>
      <c r="IUI619" s="175"/>
      <c r="IUJ619" s="175"/>
      <c r="IUK619" s="175"/>
      <c r="IUL619" s="175"/>
      <c r="IUM619" s="175"/>
      <c r="IUN619" s="175"/>
      <c r="IUO619" s="175"/>
      <c r="IUP619" s="175"/>
      <c r="IUQ619" s="175"/>
      <c r="IUR619" s="175"/>
      <c r="IUS619" s="175"/>
      <c r="IUT619" s="175"/>
      <c r="IUU619" s="175"/>
      <c r="IUV619" s="175"/>
      <c r="IUW619" s="175"/>
      <c r="IUX619" s="175"/>
      <c r="IUY619" s="175"/>
      <c r="IUZ619" s="175"/>
      <c r="IVA619" s="175"/>
      <c r="IVB619" s="175"/>
      <c r="IVC619" s="175"/>
      <c r="IVD619" s="175"/>
      <c r="IVE619" s="175"/>
      <c r="IVF619" s="175"/>
      <c r="IVG619" s="175"/>
      <c r="IVH619" s="175"/>
      <c r="IVI619" s="175"/>
      <c r="IVJ619" s="175"/>
      <c r="IVK619" s="175"/>
      <c r="IVL619" s="175"/>
      <c r="IVM619" s="175"/>
      <c r="IVN619" s="175"/>
      <c r="IVO619" s="175"/>
      <c r="IVP619" s="175"/>
      <c r="IVQ619" s="175"/>
      <c r="IVR619" s="175"/>
      <c r="IVS619" s="175"/>
      <c r="IVT619" s="175"/>
      <c r="IVU619" s="175"/>
      <c r="IVV619" s="175"/>
      <c r="IVW619" s="175"/>
      <c r="IVX619" s="175"/>
      <c r="IVY619" s="175"/>
      <c r="IVZ619" s="175"/>
      <c r="IWA619" s="175"/>
      <c r="IWB619" s="175"/>
      <c r="IWC619" s="175"/>
      <c r="IWD619" s="175"/>
      <c r="IWE619" s="175"/>
      <c r="IWF619" s="175"/>
      <c r="IWG619" s="175"/>
      <c r="IWH619" s="175"/>
      <c r="IWI619" s="175"/>
      <c r="IWJ619" s="175"/>
      <c r="IWK619" s="175"/>
      <c r="IWL619" s="175"/>
      <c r="IWM619" s="175"/>
      <c r="IWN619" s="175"/>
      <c r="IWO619" s="175"/>
      <c r="IWP619" s="175"/>
      <c r="IWQ619" s="175"/>
      <c r="IWR619" s="175"/>
      <c r="IWS619" s="175"/>
      <c r="IWT619" s="175"/>
      <c r="IWU619" s="175"/>
      <c r="IWV619" s="175"/>
      <c r="IWW619" s="175"/>
      <c r="IWX619" s="175"/>
      <c r="IWY619" s="175"/>
      <c r="IWZ619" s="175"/>
      <c r="IXA619" s="175"/>
      <c r="IXB619" s="175"/>
      <c r="IXC619" s="175"/>
      <c r="IXD619" s="175"/>
      <c r="IXE619" s="175"/>
      <c r="IXF619" s="175"/>
      <c r="IXG619" s="175"/>
      <c r="IXH619" s="175"/>
      <c r="IXI619" s="175"/>
      <c r="IXJ619" s="175"/>
      <c r="IXK619" s="175"/>
      <c r="IXL619" s="175"/>
      <c r="IXM619" s="175"/>
      <c r="IXN619" s="175"/>
      <c r="IXO619" s="175"/>
      <c r="IXP619" s="175"/>
      <c r="IXQ619" s="175"/>
      <c r="IXR619" s="175"/>
      <c r="IXS619" s="175"/>
      <c r="IXT619" s="175"/>
      <c r="IXU619" s="175"/>
      <c r="IXV619" s="175"/>
      <c r="IXW619" s="175"/>
      <c r="IXX619" s="175"/>
      <c r="IXY619" s="175"/>
      <c r="IXZ619" s="175"/>
      <c r="IYA619" s="175"/>
      <c r="IYB619" s="175"/>
      <c r="IYC619" s="175"/>
      <c r="IYD619" s="175"/>
      <c r="IYE619" s="175"/>
      <c r="IYF619" s="175"/>
      <c r="IYG619" s="175"/>
      <c r="IYH619" s="175"/>
      <c r="IYI619" s="175"/>
      <c r="IYJ619" s="175"/>
      <c r="IYK619" s="175"/>
      <c r="IYL619" s="175"/>
      <c r="IYM619" s="175"/>
      <c r="IYN619" s="175"/>
      <c r="IYO619" s="175"/>
      <c r="IYP619" s="175"/>
      <c r="IYQ619" s="175"/>
      <c r="IYR619" s="175"/>
      <c r="IYS619" s="175"/>
      <c r="IYT619" s="175"/>
      <c r="IYU619" s="175"/>
      <c r="IYV619" s="175"/>
      <c r="IYW619" s="175"/>
      <c r="IYX619" s="175"/>
      <c r="IYY619" s="175"/>
      <c r="IYZ619" s="175"/>
      <c r="IZA619" s="175"/>
      <c r="IZB619" s="175"/>
      <c r="IZC619" s="175"/>
      <c r="IZD619" s="175"/>
      <c r="IZE619" s="175"/>
      <c r="IZF619" s="175"/>
      <c r="IZG619" s="175"/>
      <c r="IZH619" s="175"/>
      <c r="IZI619" s="175"/>
      <c r="IZJ619" s="175"/>
      <c r="IZK619" s="175"/>
      <c r="IZL619" s="175"/>
      <c r="IZM619" s="175"/>
      <c r="IZN619" s="175"/>
      <c r="IZO619" s="175"/>
      <c r="IZP619" s="175"/>
      <c r="IZQ619" s="175"/>
      <c r="IZR619" s="175"/>
      <c r="IZS619" s="175"/>
      <c r="IZT619" s="175"/>
      <c r="IZU619" s="175"/>
      <c r="IZV619" s="175"/>
      <c r="IZW619" s="175"/>
      <c r="IZX619" s="175"/>
      <c r="IZY619" s="175"/>
      <c r="IZZ619" s="175"/>
      <c r="JAA619" s="175"/>
      <c r="JAB619" s="175"/>
      <c r="JAC619" s="175"/>
      <c r="JAD619" s="175"/>
      <c r="JAE619" s="175"/>
      <c r="JAF619" s="175"/>
      <c r="JAG619" s="175"/>
      <c r="JAH619" s="175"/>
      <c r="JAI619" s="175"/>
      <c r="JAJ619" s="175"/>
      <c r="JAK619" s="175"/>
      <c r="JAL619" s="175"/>
      <c r="JAM619" s="175"/>
      <c r="JAN619" s="175"/>
      <c r="JAO619" s="175"/>
      <c r="JAP619" s="175"/>
      <c r="JAQ619" s="175"/>
      <c r="JAR619" s="175"/>
      <c r="JAS619" s="175"/>
      <c r="JAT619" s="175"/>
      <c r="JAU619" s="175"/>
      <c r="JAV619" s="175"/>
      <c r="JAW619" s="175"/>
      <c r="JAX619" s="175"/>
      <c r="JAY619" s="175"/>
      <c r="JAZ619" s="175"/>
      <c r="JBA619" s="175"/>
      <c r="JBB619" s="175"/>
      <c r="JBC619" s="175"/>
      <c r="JBD619" s="175"/>
      <c r="JBE619" s="175"/>
      <c r="JBF619" s="175"/>
      <c r="JBG619" s="175"/>
      <c r="JBH619" s="175"/>
      <c r="JBI619" s="175"/>
      <c r="JBJ619" s="175"/>
      <c r="JBK619" s="175"/>
      <c r="JBL619" s="175"/>
      <c r="JBM619" s="175"/>
      <c r="JBN619" s="175"/>
      <c r="JBO619" s="175"/>
      <c r="JBP619" s="175"/>
      <c r="JBQ619" s="175"/>
      <c r="JBR619" s="175"/>
      <c r="JBS619" s="175"/>
      <c r="JBT619" s="175"/>
      <c r="JBU619" s="175"/>
      <c r="JBV619" s="175"/>
      <c r="JBW619" s="175"/>
      <c r="JBX619" s="175"/>
      <c r="JBY619" s="175"/>
      <c r="JBZ619" s="175"/>
      <c r="JCA619" s="175"/>
      <c r="JCB619" s="175"/>
      <c r="JCC619" s="175"/>
      <c r="JCD619" s="175"/>
      <c r="JCE619" s="175"/>
      <c r="JCF619" s="175"/>
      <c r="JCG619" s="175"/>
      <c r="JCH619" s="175"/>
      <c r="JCI619" s="175"/>
      <c r="JCJ619" s="175"/>
      <c r="JCK619" s="175"/>
      <c r="JCL619" s="175"/>
      <c r="JCM619" s="175"/>
      <c r="JCN619" s="175"/>
      <c r="JCO619" s="175"/>
      <c r="JCP619" s="175"/>
      <c r="JCQ619" s="175"/>
      <c r="JCR619" s="175"/>
      <c r="JCS619" s="175"/>
      <c r="JCT619" s="175"/>
      <c r="JCU619" s="175"/>
      <c r="JCV619" s="175"/>
      <c r="JCW619" s="175"/>
      <c r="JCX619" s="175"/>
      <c r="JCY619" s="175"/>
      <c r="JCZ619" s="175"/>
      <c r="JDA619" s="175"/>
      <c r="JDB619" s="175"/>
      <c r="JDC619" s="175"/>
      <c r="JDD619" s="175"/>
      <c r="JDE619" s="175"/>
      <c r="JDF619" s="175"/>
      <c r="JDG619" s="175"/>
      <c r="JDH619" s="175"/>
      <c r="JDI619" s="175"/>
      <c r="JDJ619" s="175"/>
      <c r="JDK619" s="175"/>
      <c r="JDL619" s="175"/>
      <c r="JDM619" s="175"/>
      <c r="JDN619" s="175"/>
      <c r="JDO619" s="175"/>
      <c r="JDP619" s="175"/>
      <c r="JDQ619" s="175"/>
      <c r="JDR619" s="175"/>
      <c r="JDS619" s="175"/>
      <c r="JDT619" s="175"/>
      <c r="JDU619" s="175"/>
      <c r="JDV619" s="175"/>
      <c r="JDW619" s="175"/>
      <c r="JDX619" s="175"/>
      <c r="JDY619" s="175"/>
      <c r="JDZ619" s="175"/>
      <c r="JEA619" s="175"/>
      <c r="JEB619" s="175"/>
      <c r="JEC619" s="175"/>
      <c r="JED619" s="175"/>
      <c r="JEE619" s="175"/>
      <c r="JEF619" s="175"/>
      <c r="JEG619" s="175"/>
      <c r="JEH619" s="175"/>
      <c r="JEI619" s="175"/>
      <c r="JEJ619" s="175"/>
      <c r="JEK619" s="175"/>
      <c r="JEL619" s="175"/>
      <c r="JEM619" s="175"/>
      <c r="JEN619" s="175"/>
      <c r="JEO619" s="175"/>
      <c r="JEP619" s="175"/>
      <c r="JEQ619" s="175"/>
      <c r="JER619" s="175"/>
      <c r="JES619" s="175"/>
      <c r="JET619" s="175"/>
      <c r="JEU619" s="175"/>
      <c r="JEV619" s="175"/>
      <c r="JEW619" s="175"/>
      <c r="JEX619" s="175"/>
      <c r="JEY619" s="175"/>
      <c r="JEZ619" s="175"/>
      <c r="JFA619" s="175"/>
      <c r="JFB619" s="175"/>
      <c r="JFC619" s="175"/>
      <c r="JFD619" s="175"/>
      <c r="JFE619" s="175"/>
      <c r="JFF619" s="175"/>
      <c r="JFG619" s="175"/>
      <c r="JFH619" s="175"/>
      <c r="JFI619" s="175"/>
      <c r="JFJ619" s="175"/>
      <c r="JFK619" s="175"/>
      <c r="JFL619" s="175"/>
      <c r="JFM619" s="175"/>
      <c r="JFN619" s="175"/>
      <c r="JFO619" s="175"/>
      <c r="JFP619" s="175"/>
      <c r="JFQ619" s="175"/>
      <c r="JFR619" s="175"/>
      <c r="JFS619" s="175"/>
      <c r="JFT619" s="175"/>
      <c r="JFU619" s="175"/>
      <c r="JFV619" s="175"/>
      <c r="JFW619" s="175"/>
      <c r="JFX619" s="175"/>
      <c r="JFY619" s="175"/>
      <c r="JFZ619" s="175"/>
      <c r="JGA619" s="175"/>
      <c r="JGB619" s="175"/>
      <c r="JGC619" s="175"/>
      <c r="JGD619" s="175"/>
      <c r="JGE619" s="175"/>
      <c r="JGF619" s="175"/>
      <c r="JGG619" s="175"/>
      <c r="JGH619" s="175"/>
      <c r="JGI619" s="175"/>
      <c r="JGJ619" s="175"/>
      <c r="JGK619" s="175"/>
      <c r="JGL619" s="175"/>
      <c r="JGM619" s="175"/>
      <c r="JGN619" s="175"/>
      <c r="JGO619" s="175"/>
      <c r="JGP619" s="175"/>
      <c r="JGQ619" s="175"/>
      <c r="JGR619" s="175"/>
      <c r="JGS619" s="175"/>
      <c r="JGT619" s="175"/>
      <c r="JGU619" s="175"/>
      <c r="JGV619" s="175"/>
      <c r="JGW619" s="175"/>
      <c r="JGX619" s="175"/>
      <c r="JGY619" s="175"/>
      <c r="JGZ619" s="175"/>
      <c r="JHA619" s="175"/>
      <c r="JHB619" s="175"/>
      <c r="JHC619" s="175"/>
      <c r="JHD619" s="175"/>
      <c r="JHE619" s="175"/>
      <c r="JHF619" s="175"/>
      <c r="JHG619" s="175"/>
      <c r="JHH619" s="175"/>
      <c r="JHI619" s="175"/>
      <c r="JHJ619" s="175"/>
      <c r="JHK619" s="175"/>
      <c r="JHL619" s="175"/>
      <c r="JHM619" s="175"/>
      <c r="JHN619" s="175"/>
      <c r="JHO619" s="175"/>
      <c r="JHP619" s="175"/>
      <c r="JHQ619" s="175"/>
      <c r="JHR619" s="175"/>
      <c r="JHS619" s="175"/>
      <c r="JHT619" s="175"/>
      <c r="JHU619" s="175"/>
      <c r="JHV619" s="175"/>
      <c r="JHW619" s="175"/>
      <c r="JHX619" s="175"/>
      <c r="JHY619" s="175"/>
      <c r="JHZ619" s="175"/>
      <c r="JIA619" s="175"/>
      <c r="JIB619" s="175"/>
      <c r="JIC619" s="175"/>
      <c r="JID619" s="175"/>
      <c r="JIE619" s="175"/>
      <c r="JIF619" s="175"/>
      <c r="JIG619" s="175"/>
      <c r="JIH619" s="175"/>
      <c r="JII619" s="175"/>
      <c r="JIJ619" s="175"/>
      <c r="JIK619" s="175"/>
      <c r="JIL619" s="175"/>
      <c r="JIM619" s="175"/>
      <c r="JIN619" s="175"/>
      <c r="JIO619" s="175"/>
      <c r="JIP619" s="175"/>
      <c r="JIQ619" s="175"/>
      <c r="JIR619" s="175"/>
      <c r="JIS619" s="175"/>
      <c r="JIT619" s="175"/>
      <c r="JIU619" s="175"/>
      <c r="JIV619" s="175"/>
      <c r="JIW619" s="175"/>
      <c r="JIX619" s="175"/>
      <c r="JIY619" s="175"/>
      <c r="JIZ619" s="175"/>
      <c r="JJA619" s="175"/>
      <c r="JJB619" s="175"/>
      <c r="JJC619" s="175"/>
      <c r="JJD619" s="175"/>
      <c r="JJE619" s="175"/>
      <c r="JJF619" s="175"/>
      <c r="JJG619" s="175"/>
      <c r="JJH619" s="175"/>
      <c r="JJI619" s="175"/>
      <c r="JJJ619" s="175"/>
      <c r="JJK619" s="175"/>
      <c r="JJL619" s="175"/>
      <c r="JJM619" s="175"/>
      <c r="JJN619" s="175"/>
      <c r="JJO619" s="175"/>
      <c r="JJP619" s="175"/>
      <c r="JJQ619" s="175"/>
      <c r="JJR619" s="175"/>
      <c r="JJS619" s="175"/>
      <c r="JJT619" s="175"/>
      <c r="JJU619" s="175"/>
      <c r="JJV619" s="175"/>
      <c r="JJW619" s="175"/>
      <c r="JJX619" s="175"/>
      <c r="JJY619" s="175"/>
      <c r="JJZ619" s="175"/>
      <c r="JKA619" s="175"/>
      <c r="JKB619" s="175"/>
      <c r="JKC619" s="175"/>
      <c r="JKD619" s="175"/>
      <c r="JKE619" s="175"/>
      <c r="JKF619" s="175"/>
      <c r="JKG619" s="175"/>
      <c r="JKH619" s="175"/>
      <c r="JKI619" s="175"/>
      <c r="JKJ619" s="175"/>
      <c r="JKK619" s="175"/>
      <c r="JKL619" s="175"/>
      <c r="JKM619" s="175"/>
      <c r="JKN619" s="175"/>
      <c r="JKO619" s="175"/>
      <c r="JKP619" s="175"/>
      <c r="JKQ619" s="175"/>
      <c r="JKR619" s="175"/>
      <c r="JKS619" s="175"/>
      <c r="JKT619" s="175"/>
      <c r="JKU619" s="175"/>
      <c r="JKV619" s="175"/>
      <c r="JKW619" s="175"/>
      <c r="JKX619" s="175"/>
      <c r="JKY619" s="175"/>
      <c r="JKZ619" s="175"/>
      <c r="JLA619" s="175"/>
      <c r="JLB619" s="175"/>
      <c r="JLC619" s="175"/>
      <c r="JLD619" s="175"/>
      <c r="JLE619" s="175"/>
      <c r="JLF619" s="175"/>
      <c r="JLG619" s="175"/>
      <c r="JLH619" s="175"/>
      <c r="JLI619" s="175"/>
      <c r="JLJ619" s="175"/>
      <c r="JLK619" s="175"/>
      <c r="JLL619" s="175"/>
      <c r="JLM619" s="175"/>
      <c r="JLN619" s="175"/>
      <c r="JLO619" s="175"/>
      <c r="JLP619" s="175"/>
      <c r="JLQ619" s="175"/>
      <c r="JLR619" s="175"/>
      <c r="JLS619" s="175"/>
      <c r="JLT619" s="175"/>
      <c r="JLU619" s="175"/>
      <c r="JLV619" s="175"/>
      <c r="JLW619" s="175"/>
      <c r="JLX619" s="175"/>
      <c r="JLY619" s="175"/>
      <c r="JLZ619" s="175"/>
      <c r="JMA619" s="175"/>
      <c r="JMB619" s="175"/>
      <c r="JMC619" s="175"/>
      <c r="JMD619" s="175"/>
      <c r="JME619" s="175"/>
      <c r="JMF619" s="175"/>
      <c r="JMG619" s="175"/>
      <c r="JMH619" s="175"/>
      <c r="JMI619" s="175"/>
      <c r="JMJ619" s="175"/>
      <c r="JMK619" s="175"/>
      <c r="JML619" s="175"/>
      <c r="JMM619" s="175"/>
      <c r="JMN619" s="175"/>
      <c r="JMO619" s="175"/>
      <c r="JMP619" s="175"/>
      <c r="JMQ619" s="175"/>
      <c r="JMR619" s="175"/>
      <c r="JMS619" s="175"/>
      <c r="JMT619" s="175"/>
      <c r="JMU619" s="175"/>
      <c r="JMV619" s="175"/>
      <c r="JMW619" s="175"/>
      <c r="JMX619" s="175"/>
      <c r="JMY619" s="175"/>
      <c r="JMZ619" s="175"/>
      <c r="JNA619" s="175"/>
      <c r="JNB619" s="175"/>
      <c r="JNC619" s="175"/>
      <c r="JND619" s="175"/>
      <c r="JNE619" s="175"/>
      <c r="JNF619" s="175"/>
      <c r="JNG619" s="175"/>
      <c r="JNH619" s="175"/>
      <c r="JNI619" s="175"/>
      <c r="JNJ619" s="175"/>
      <c r="JNK619" s="175"/>
      <c r="JNL619" s="175"/>
      <c r="JNM619" s="175"/>
      <c r="JNN619" s="175"/>
      <c r="JNO619" s="175"/>
      <c r="JNP619" s="175"/>
      <c r="JNQ619" s="175"/>
      <c r="JNR619" s="175"/>
      <c r="JNS619" s="175"/>
      <c r="JNT619" s="175"/>
      <c r="JNU619" s="175"/>
      <c r="JNV619" s="175"/>
      <c r="JNW619" s="175"/>
      <c r="JNX619" s="175"/>
      <c r="JNY619" s="175"/>
      <c r="JNZ619" s="175"/>
      <c r="JOA619" s="175"/>
      <c r="JOB619" s="175"/>
      <c r="JOC619" s="175"/>
      <c r="JOD619" s="175"/>
      <c r="JOE619" s="175"/>
      <c r="JOF619" s="175"/>
      <c r="JOG619" s="175"/>
      <c r="JOH619" s="175"/>
      <c r="JOI619" s="175"/>
      <c r="JOJ619" s="175"/>
      <c r="JOK619" s="175"/>
      <c r="JOL619" s="175"/>
      <c r="JOM619" s="175"/>
      <c r="JON619" s="175"/>
      <c r="JOO619" s="175"/>
      <c r="JOP619" s="175"/>
      <c r="JOQ619" s="175"/>
      <c r="JOR619" s="175"/>
      <c r="JOS619" s="175"/>
      <c r="JOT619" s="175"/>
      <c r="JOU619" s="175"/>
      <c r="JOV619" s="175"/>
      <c r="JOW619" s="175"/>
      <c r="JOX619" s="175"/>
      <c r="JOY619" s="175"/>
      <c r="JOZ619" s="175"/>
      <c r="JPA619" s="175"/>
      <c r="JPB619" s="175"/>
      <c r="JPC619" s="175"/>
      <c r="JPD619" s="175"/>
      <c r="JPE619" s="175"/>
      <c r="JPF619" s="175"/>
      <c r="JPG619" s="175"/>
      <c r="JPH619" s="175"/>
      <c r="JPI619" s="175"/>
      <c r="JPJ619" s="175"/>
      <c r="JPK619" s="175"/>
      <c r="JPL619" s="175"/>
      <c r="JPM619" s="175"/>
      <c r="JPN619" s="175"/>
      <c r="JPO619" s="175"/>
      <c r="JPP619" s="175"/>
      <c r="JPQ619" s="175"/>
      <c r="JPR619" s="175"/>
      <c r="JPS619" s="175"/>
      <c r="JPT619" s="175"/>
      <c r="JPU619" s="175"/>
      <c r="JPV619" s="175"/>
      <c r="JPW619" s="175"/>
      <c r="JPX619" s="175"/>
      <c r="JPY619" s="175"/>
      <c r="JPZ619" s="175"/>
      <c r="JQA619" s="175"/>
      <c r="JQB619" s="175"/>
      <c r="JQC619" s="175"/>
      <c r="JQD619" s="175"/>
      <c r="JQE619" s="175"/>
      <c r="JQF619" s="175"/>
      <c r="JQG619" s="175"/>
      <c r="JQH619" s="175"/>
      <c r="JQI619" s="175"/>
      <c r="JQJ619" s="175"/>
      <c r="JQK619" s="175"/>
      <c r="JQL619" s="175"/>
      <c r="JQM619" s="175"/>
      <c r="JQN619" s="175"/>
      <c r="JQO619" s="175"/>
      <c r="JQP619" s="175"/>
      <c r="JQQ619" s="175"/>
      <c r="JQR619" s="175"/>
      <c r="JQS619" s="175"/>
      <c r="JQT619" s="175"/>
      <c r="JQU619" s="175"/>
      <c r="JQV619" s="175"/>
      <c r="JQW619" s="175"/>
      <c r="JQX619" s="175"/>
      <c r="JQY619" s="175"/>
      <c r="JQZ619" s="175"/>
      <c r="JRA619" s="175"/>
      <c r="JRB619" s="175"/>
      <c r="JRC619" s="175"/>
      <c r="JRD619" s="175"/>
      <c r="JRE619" s="175"/>
      <c r="JRF619" s="175"/>
      <c r="JRG619" s="175"/>
      <c r="JRH619" s="175"/>
      <c r="JRI619" s="175"/>
      <c r="JRJ619" s="175"/>
      <c r="JRK619" s="175"/>
      <c r="JRL619" s="175"/>
      <c r="JRM619" s="175"/>
      <c r="JRN619" s="175"/>
      <c r="JRO619" s="175"/>
      <c r="JRP619" s="175"/>
      <c r="JRQ619" s="175"/>
      <c r="JRR619" s="175"/>
      <c r="JRS619" s="175"/>
      <c r="JRT619" s="175"/>
      <c r="JRU619" s="175"/>
      <c r="JRV619" s="175"/>
      <c r="JRW619" s="175"/>
      <c r="JRX619" s="175"/>
      <c r="JRY619" s="175"/>
      <c r="JRZ619" s="175"/>
      <c r="JSA619" s="175"/>
      <c r="JSB619" s="175"/>
      <c r="JSC619" s="175"/>
      <c r="JSD619" s="175"/>
      <c r="JSE619" s="175"/>
      <c r="JSF619" s="175"/>
      <c r="JSG619" s="175"/>
      <c r="JSH619" s="175"/>
      <c r="JSI619" s="175"/>
      <c r="JSJ619" s="175"/>
      <c r="JSK619" s="175"/>
      <c r="JSL619" s="175"/>
      <c r="JSM619" s="175"/>
      <c r="JSN619" s="175"/>
      <c r="JSO619" s="175"/>
      <c r="JSP619" s="175"/>
      <c r="JSQ619" s="175"/>
      <c r="JSR619" s="175"/>
      <c r="JSS619" s="175"/>
      <c r="JST619" s="175"/>
      <c r="JSU619" s="175"/>
      <c r="JSV619" s="175"/>
      <c r="JSW619" s="175"/>
      <c r="JSX619" s="175"/>
      <c r="JSY619" s="175"/>
      <c r="JSZ619" s="175"/>
      <c r="JTA619" s="175"/>
      <c r="JTB619" s="175"/>
      <c r="JTC619" s="175"/>
      <c r="JTD619" s="175"/>
      <c r="JTE619" s="175"/>
      <c r="JTF619" s="175"/>
      <c r="JTG619" s="175"/>
      <c r="JTH619" s="175"/>
      <c r="JTI619" s="175"/>
      <c r="JTJ619" s="175"/>
      <c r="JTK619" s="175"/>
      <c r="JTL619" s="175"/>
      <c r="JTM619" s="175"/>
      <c r="JTN619" s="175"/>
      <c r="JTO619" s="175"/>
      <c r="JTP619" s="175"/>
      <c r="JTQ619" s="175"/>
      <c r="JTR619" s="175"/>
      <c r="JTS619" s="175"/>
      <c r="JTT619" s="175"/>
      <c r="JTU619" s="175"/>
      <c r="JTV619" s="175"/>
      <c r="JTW619" s="175"/>
      <c r="JTX619" s="175"/>
      <c r="JTY619" s="175"/>
      <c r="JTZ619" s="175"/>
      <c r="JUA619" s="175"/>
      <c r="JUB619" s="175"/>
      <c r="JUC619" s="175"/>
      <c r="JUD619" s="175"/>
      <c r="JUE619" s="175"/>
      <c r="JUF619" s="175"/>
      <c r="JUG619" s="175"/>
      <c r="JUH619" s="175"/>
      <c r="JUI619" s="175"/>
      <c r="JUJ619" s="175"/>
      <c r="JUK619" s="175"/>
      <c r="JUL619" s="175"/>
      <c r="JUM619" s="175"/>
      <c r="JUN619" s="175"/>
      <c r="JUO619" s="175"/>
      <c r="JUP619" s="175"/>
      <c r="JUQ619" s="175"/>
      <c r="JUR619" s="175"/>
      <c r="JUS619" s="175"/>
      <c r="JUT619" s="175"/>
      <c r="JUU619" s="175"/>
      <c r="JUV619" s="175"/>
      <c r="JUW619" s="175"/>
      <c r="JUX619" s="175"/>
      <c r="JUY619" s="175"/>
      <c r="JUZ619" s="175"/>
      <c r="JVA619" s="175"/>
      <c r="JVB619" s="175"/>
      <c r="JVC619" s="175"/>
      <c r="JVD619" s="175"/>
      <c r="JVE619" s="175"/>
      <c r="JVF619" s="175"/>
      <c r="JVG619" s="175"/>
      <c r="JVH619" s="175"/>
      <c r="JVI619" s="175"/>
      <c r="JVJ619" s="175"/>
      <c r="JVK619" s="175"/>
      <c r="JVL619" s="175"/>
      <c r="JVM619" s="175"/>
      <c r="JVN619" s="175"/>
      <c r="JVO619" s="175"/>
      <c r="JVP619" s="175"/>
      <c r="JVQ619" s="175"/>
      <c r="JVR619" s="175"/>
      <c r="JVS619" s="175"/>
      <c r="JVT619" s="175"/>
      <c r="JVU619" s="175"/>
      <c r="JVV619" s="175"/>
      <c r="JVW619" s="175"/>
      <c r="JVX619" s="175"/>
      <c r="JVY619" s="175"/>
      <c r="JVZ619" s="175"/>
      <c r="JWA619" s="175"/>
      <c r="JWB619" s="175"/>
      <c r="JWC619" s="175"/>
      <c r="JWD619" s="175"/>
      <c r="JWE619" s="175"/>
      <c r="JWF619" s="175"/>
      <c r="JWG619" s="175"/>
      <c r="JWH619" s="175"/>
      <c r="JWI619" s="175"/>
      <c r="JWJ619" s="175"/>
      <c r="JWK619" s="175"/>
      <c r="JWL619" s="175"/>
      <c r="JWM619" s="175"/>
      <c r="JWN619" s="175"/>
      <c r="JWO619" s="175"/>
      <c r="JWP619" s="175"/>
      <c r="JWQ619" s="175"/>
      <c r="JWR619" s="175"/>
      <c r="JWS619" s="175"/>
      <c r="JWT619" s="175"/>
      <c r="JWU619" s="175"/>
      <c r="JWV619" s="175"/>
      <c r="JWW619" s="175"/>
      <c r="JWX619" s="175"/>
      <c r="JWY619" s="175"/>
      <c r="JWZ619" s="175"/>
      <c r="JXA619" s="175"/>
      <c r="JXB619" s="175"/>
      <c r="JXC619" s="175"/>
      <c r="JXD619" s="175"/>
      <c r="JXE619" s="175"/>
      <c r="JXF619" s="175"/>
      <c r="JXG619" s="175"/>
      <c r="JXH619" s="175"/>
      <c r="JXI619" s="175"/>
      <c r="JXJ619" s="175"/>
      <c r="JXK619" s="175"/>
      <c r="JXL619" s="175"/>
      <c r="JXM619" s="175"/>
      <c r="JXN619" s="175"/>
      <c r="JXO619" s="175"/>
      <c r="JXP619" s="175"/>
      <c r="JXQ619" s="175"/>
      <c r="JXR619" s="175"/>
      <c r="JXS619" s="175"/>
      <c r="JXT619" s="175"/>
      <c r="JXU619" s="175"/>
      <c r="JXV619" s="175"/>
      <c r="JXW619" s="175"/>
      <c r="JXX619" s="175"/>
      <c r="JXY619" s="175"/>
      <c r="JXZ619" s="175"/>
      <c r="JYA619" s="175"/>
      <c r="JYB619" s="175"/>
      <c r="JYC619" s="175"/>
      <c r="JYD619" s="175"/>
      <c r="JYE619" s="175"/>
      <c r="JYF619" s="175"/>
      <c r="JYG619" s="175"/>
      <c r="JYH619" s="175"/>
      <c r="JYI619" s="175"/>
      <c r="JYJ619" s="175"/>
      <c r="JYK619" s="175"/>
      <c r="JYL619" s="175"/>
      <c r="JYM619" s="175"/>
      <c r="JYN619" s="175"/>
      <c r="JYO619" s="175"/>
      <c r="JYP619" s="175"/>
      <c r="JYQ619" s="175"/>
      <c r="JYR619" s="175"/>
      <c r="JYS619" s="175"/>
      <c r="JYT619" s="175"/>
      <c r="JYU619" s="175"/>
      <c r="JYV619" s="175"/>
      <c r="JYW619" s="175"/>
      <c r="JYX619" s="175"/>
      <c r="JYY619" s="175"/>
      <c r="JYZ619" s="175"/>
      <c r="JZA619" s="175"/>
      <c r="JZB619" s="175"/>
      <c r="JZC619" s="175"/>
      <c r="JZD619" s="175"/>
      <c r="JZE619" s="175"/>
      <c r="JZF619" s="175"/>
      <c r="JZG619" s="175"/>
      <c r="JZH619" s="175"/>
      <c r="JZI619" s="175"/>
      <c r="JZJ619" s="175"/>
      <c r="JZK619" s="175"/>
      <c r="JZL619" s="175"/>
      <c r="JZM619" s="175"/>
      <c r="JZN619" s="175"/>
      <c r="JZO619" s="175"/>
      <c r="JZP619" s="175"/>
      <c r="JZQ619" s="175"/>
      <c r="JZR619" s="175"/>
      <c r="JZS619" s="175"/>
      <c r="JZT619" s="175"/>
      <c r="JZU619" s="175"/>
      <c r="JZV619" s="175"/>
      <c r="JZW619" s="175"/>
      <c r="JZX619" s="175"/>
      <c r="JZY619" s="175"/>
      <c r="JZZ619" s="175"/>
      <c r="KAA619" s="175"/>
      <c r="KAB619" s="175"/>
      <c r="KAC619" s="175"/>
      <c r="KAD619" s="175"/>
      <c r="KAE619" s="175"/>
      <c r="KAF619" s="175"/>
      <c r="KAG619" s="175"/>
      <c r="KAH619" s="175"/>
      <c r="KAI619" s="175"/>
      <c r="KAJ619" s="175"/>
      <c r="KAK619" s="175"/>
      <c r="KAL619" s="175"/>
      <c r="KAM619" s="175"/>
      <c r="KAN619" s="175"/>
      <c r="KAO619" s="175"/>
      <c r="KAP619" s="175"/>
      <c r="KAQ619" s="175"/>
      <c r="KAR619" s="175"/>
      <c r="KAS619" s="175"/>
      <c r="KAT619" s="175"/>
      <c r="KAU619" s="175"/>
      <c r="KAV619" s="175"/>
      <c r="KAW619" s="175"/>
      <c r="KAX619" s="175"/>
      <c r="KAY619" s="175"/>
      <c r="KAZ619" s="175"/>
      <c r="KBA619" s="175"/>
      <c r="KBB619" s="175"/>
      <c r="KBC619" s="175"/>
      <c r="KBD619" s="175"/>
      <c r="KBE619" s="175"/>
      <c r="KBF619" s="175"/>
      <c r="KBG619" s="175"/>
      <c r="KBH619" s="175"/>
      <c r="KBI619" s="175"/>
      <c r="KBJ619" s="175"/>
      <c r="KBK619" s="175"/>
      <c r="KBL619" s="175"/>
      <c r="KBM619" s="175"/>
      <c r="KBN619" s="175"/>
      <c r="KBO619" s="175"/>
      <c r="KBP619" s="175"/>
      <c r="KBQ619" s="175"/>
      <c r="KBR619" s="175"/>
      <c r="KBS619" s="175"/>
      <c r="KBT619" s="175"/>
      <c r="KBU619" s="175"/>
      <c r="KBV619" s="175"/>
      <c r="KBW619" s="175"/>
      <c r="KBX619" s="175"/>
      <c r="KBY619" s="175"/>
      <c r="KBZ619" s="175"/>
      <c r="KCA619" s="175"/>
      <c r="KCB619" s="175"/>
      <c r="KCC619" s="175"/>
      <c r="KCD619" s="175"/>
      <c r="KCE619" s="175"/>
      <c r="KCF619" s="175"/>
      <c r="KCG619" s="175"/>
      <c r="KCH619" s="175"/>
      <c r="KCI619" s="175"/>
      <c r="KCJ619" s="175"/>
      <c r="KCK619" s="175"/>
      <c r="KCL619" s="175"/>
      <c r="KCM619" s="175"/>
      <c r="KCN619" s="175"/>
      <c r="KCO619" s="175"/>
      <c r="KCP619" s="175"/>
      <c r="KCQ619" s="175"/>
      <c r="KCR619" s="175"/>
      <c r="KCS619" s="175"/>
      <c r="KCT619" s="175"/>
      <c r="KCU619" s="175"/>
      <c r="KCV619" s="175"/>
      <c r="KCW619" s="175"/>
      <c r="KCX619" s="175"/>
      <c r="KCY619" s="175"/>
      <c r="KCZ619" s="175"/>
      <c r="KDA619" s="175"/>
      <c r="KDB619" s="175"/>
      <c r="KDC619" s="175"/>
      <c r="KDD619" s="175"/>
      <c r="KDE619" s="175"/>
      <c r="KDF619" s="175"/>
      <c r="KDG619" s="175"/>
      <c r="KDH619" s="175"/>
      <c r="KDI619" s="175"/>
      <c r="KDJ619" s="175"/>
      <c r="KDK619" s="175"/>
      <c r="KDL619" s="175"/>
      <c r="KDM619" s="175"/>
      <c r="KDN619" s="175"/>
      <c r="KDO619" s="175"/>
      <c r="KDP619" s="175"/>
      <c r="KDQ619" s="175"/>
      <c r="KDR619" s="175"/>
      <c r="KDS619" s="175"/>
      <c r="KDT619" s="175"/>
      <c r="KDU619" s="175"/>
      <c r="KDV619" s="175"/>
      <c r="KDW619" s="175"/>
      <c r="KDX619" s="175"/>
      <c r="KDY619" s="175"/>
      <c r="KDZ619" s="175"/>
      <c r="KEA619" s="175"/>
      <c r="KEB619" s="175"/>
      <c r="KEC619" s="175"/>
      <c r="KED619" s="175"/>
      <c r="KEE619" s="175"/>
      <c r="KEF619" s="175"/>
      <c r="KEG619" s="175"/>
      <c r="KEH619" s="175"/>
      <c r="KEI619" s="175"/>
      <c r="KEJ619" s="175"/>
      <c r="KEK619" s="175"/>
      <c r="KEL619" s="175"/>
      <c r="KEM619" s="175"/>
      <c r="KEN619" s="175"/>
      <c r="KEO619" s="175"/>
      <c r="KEP619" s="175"/>
      <c r="KEQ619" s="175"/>
      <c r="KER619" s="175"/>
      <c r="KES619" s="175"/>
      <c r="KET619" s="175"/>
      <c r="KEU619" s="175"/>
      <c r="KEV619" s="175"/>
      <c r="KEW619" s="175"/>
      <c r="KEX619" s="175"/>
      <c r="KEY619" s="175"/>
      <c r="KEZ619" s="175"/>
      <c r="KFA619" s="175"/>
      <c r="KFB619" s="175"/>
      <c r="KFC619" s="175"/>
      <c r="KFD619" s="175"/>
      <c r="KFE619" s="175"/>
      <c r="KFF619" s="175"/>
      <c r="KFG619" s="175"/>
      <c r="KFH619" s="175"/>
      <c r="KFI619" s="175"/>
      <c r="KFJ619" s="175"/>
      <c r="KFK619" s="175"/>
      <c r="KFL619" s="175"/>
      <c r="KFM619" s="175"/>
      <c r="KFN619" s="175"/>
      <c r="KFO619" s="175"/>
      <c r="KFP619" s="175"/>
      <c r="KFQ619" s="175"/>
      <c r="KFR619" s="175"/>
      <c r="KFS619" s="175"/>
      <c r="KFT619" s="175"/>
      <c r="KFU619" s="175"/>
      <c r="KFV619" s="175"/>
      <c r="KFW619" s="175"/>
      <c r="KFX619" s="175"/>
      <c r="KFY619" s="175"/>
      <c r="KFZ619" s="175"/>
      <c r="KGA619" s="175"/>
      <c r="KGB619" s="175"/>
      <c r="KGC619" s="175"/>
      <c r="KGD619" s="175"/>
      <c r="KGE619" s="175"/>
      <c r="KGF619" s="175"/>
      <c r="KGG619" s="175"/>
      <c r="KGH619" s="175"/>
      <c r="KGI619" s="175"/>
      <c r="KGJ619" s="175"/>
      <c r="KGK619" s="175"/>
      <c r="KGL619" s="175"/>
      <c r="KGM619" s="175"/>
      <c r="KGN619" s="175"/>
      <c r="KGO619" s="175"/>
      <c r="KGP619" s="175"/>
      <c r="KGQ619" s="175"/>
      <c r="KGR619" s="175"/>
      <c r="KGS619" s="175"/>
      <c r="KGT619" s="175"/>
      <c r="KGU619" s="175"/>
      <c r="KGV619" s="175"/>
      <c r="KGW619" s="175"/>
      <c r="KGX619" s="175"/>
      <c r="KGY619" s="175"/>
      <c r="KGZ619" s="175"/>
      <c r="KHA619" s="175"/>
      <c r="KHB619" s="175"/>
      <c r="KHC619" s="175"/>
      <c r="KHD619" s="175"/>
      <c r="KHE619" s="175"/>
      <c r="KHF619" s="175"/>
      <c r="KHG619" s="175"/>
      <c r="KHH619" s="175"/>
      <c r="KHI619" s="175"/>
      <c r="KHJ619" s="175"/>
      <c r="KHK619" s="175"/>
      <c r="KHL619" s="175"/>
      <c r="KHM619" s="175"/>
      <c r="KHN619" s="175"/>
      <c r="KHO619" s="175"/>
      <c r="KHP619" s="175"/>
      <c r="KHQ619" s="175"/>
      <c r="KHR619" s="175"/>
      <c r="KHS619" s="175"/>
      <c r="KHT619" s="175"/>
      <c r="KHU619" s="175"/>
      <c r="KHV619" s="175"/>
      <c r="KHW619" s="175"/>
      <c r="KHX619" s="175"/>
      <c r="KHY619" s="175"/>
      <c r="KHZ619" s="175"/>
      <c r="KIA619" s="175"/>
      <c r="KIB619" s="175"/>
      <c r="KIC619" s="175"/>
      <c r="KID619" s="175"/>
      <c r="KIE619" s="175"/>
      <c r="KIF619" s="175"/>
      <c r="KIG619" s="175"/>
      <c r="KIH619" s="175"/>
      <c r="KII619" s="175"/>
      <c r="KIJ619" s="175"/>
      <c r="KIK619" s="175"/>
      <c r="KIL619" s="175"/>
      <c r="KIM619" s="175"/>
      <c r="KIN619" s="175"/>
      <c r="KIO619" s="175"/>
      <c r="KIP619" s="175"/>
      <c r="KIQ619" s="175"/>
      <c r="KIR619" s="175"/>
      <c r="KIS619" s="175"/>
      <c r="KIT619" s="175"/>
      <c r="KIU619" s="175"/>
      <c r="KIV619" s="175"/>
      <c r="KIW619" s="175"/>
      <c r="KIX619" s="175"/>
      <c r="KIY619" s="175"/>
      <c r="KIZ619" s="175"/>
      <c r="KJA619" s="175"/>
      <c r="KJB619" s="175"/>
      <c r="KJC619" s="175"/>
      <c r="KJD619" s="175"/>
      <c r="KJE619" s="175"/>
      <c r="KJF619" s="175"/>
      <c r="KJG619" s="175"/>
      <c r="KJH619" s="175"/>
      <c r="KJI619" s="175"/>
      <c r="KJJ619" s="175"/>
      <c r="KJK619" s="175"/>
      <c r="KJL619" s="175"/>
      <c r="KJM619" s="175"/>
      <c r="KJN619" s="175"/>
      <c r="KJO619" s="175"/>
      <c r="KJP619" s="175"/>
      <c r="KJQ619" s="175"/>
      <c r="KJR619" s="175"/>
      <c r="KJS619" s="175"/>
      <c r="KJT619" s="175"/>
      <c r="KJU619" s="175"/>
      <c r="KJV619" s="175"/>
      <c r="KJW619" s="175"/>
      <c r="KJX619" s="175"/>
      <c r="KJY619" s="175"/>
      <c r="KJZ619" s="175"/>
      <c r="KKA619" s="175"/>
      <c r="KKB619" s="175"/>
      <c r="KKC619" s="175"/>
      <c r="KKD619" s="175"/>
      <c r="KKE619" s="175"/>
      <c r="KKF619" s="175"/>
      <c r="KKG619" s="175"/>
      <c r="KKH619" s="175"/>
      <c r="KKI619" s="175"/>
      <c r="KKJ619" s="175"/>
      <c r="KKK619" s="175"/>
      <c r="KKL619" s="175"/>
      <c r="KKM619" s="175"/>
      <c r="KKN619" s="175"/>
      <c r="KKO619" s="175"/>
      <c r="KKP619" s="175"/>
      <c r="KKQ619" s="175"/>
      <c r="KKR619" s="175"/>
      <c r="KKS619" s="175"/>
      <c r="KKT619" s="175"/>
      <c r="KKU619" s="175"/>
      <c r="KKV619" s="175"/>
      <c r="KKW619" s="175"/>
      <c r="KKX619" s="175"/>
      <c r="KKY619" s="175"/>
      <c r="KKZ619" s="175"/>
      <c r="KLA619" s="175"/>
      <c r="KLB619" s="175"/>
      <c r="KLC619" s="175"/>
      <c r="KLD619" s="175"/>
      <c r="KLE619" s="175"/>
      <c r="KLF619" s="175"/>
      <c r="KLG619" s="175"/>
      <c r="KLH619" s="175"/>
      <c r="KLI619" s="175"/>
      <c r="KLJ619" s="175"/>
      <c r="KLK619" s="175"/>
      <c r="KLL619" s="175"/>
      <c r="KLM619" s="175"/>
      <c r="KLN619" s="175"/>
      <c r="KLO619" s="175"/>
      <c r="KLP619" s="175"/>
      <c r="KLQ619" s="175"/>
      <c r="KLR619" s="175"/>
      <c r="KLS619" s="175"/>
      <c r="KLT619" s="175"/>
      <c r="KLU619" s="175"/>
      <c r="KLV619" s="175"/>
      <c r="KLW619" s="175"/>
      <c r="KLX619" s="175"/>
      <c r="KLY619" s="175"/>
      <c r="KLZ619" s="175"/>
      <c r="KMA619" s="175"/>
      <c r="KMB619" s="175"/>
      <c r="KMC619" s="175"/>
      <c r="KMD619" s="175"/>
      <c r="KME619" s="175"/>
      <c r="KMF619" s="175"/>
      <c r="KMG619" s="175"/>
      <c r="KMH619" s="175"/>
      <c r="KMI619" s="175"/>
      <c r="KMJ619" s="175"/>
      <c r="KMK619" s="175"/>
      <c r="KML619" s="175"/>
      <c r="KMM619" s="175"/>
      <c r="KMN619" s="175"/>
      <c r="KMO619" s="175"/>
      <c r="KMP619" s="175"/>
      <c r="KMQ619" s="175"/>
      <c r="KMR619" s="175"/>
      <c r="KMS619" s="175"/>
      <c r="KMT619" s="175"/>
      <c r="KMU619" s="175"/>
      <c r="KMV619" s="175"/>
      <c r="KMW619" s="175"/>
      <c r="KMX619" s="175"/>
      <c r="KMY619" s="175"/>
      <c r="KMZ619" s="175"/>
      <c r="KNA619" s="175"/>
      <c r="KNB619" s="175"/>
      <c r="KNC619" s="175"/>
      <c r="KND619" s="175"/>
      <c r="KNE619" s="175"/>
      <c r="KNF619" s="175"/>
      <c r="KNG619" s="175"/>
      <c r="KNH619" s="175"/>
      <c r="KNI619" s="175"/>
      <c r="KNJ619" s="175"/>
      <c r="KNK619" s="175"/>
      <c r="KNL619" s="175"/>
      <c r="KNM619" s="175"/>
      <c r="KNN619" s="175"/>
      <c r="KNO619" s="175"/>
      <c r="KNP619" s="175"/>
      <c r="KNQ619" s="175"/>
      <c r="KNR619" s="175"/>
      <c r="KNS619" s="175"/>
      <c r="KNT619" s="175"/>
      <c r="KNU619" s="175"/>
      <c r="KNV619" s="175"/>
      <c r="KNW619" s="175"/>
      <c r="KNX619" s="175"/>
      <c r="KNY619" s="175"/>
      <c r="KNZ619" s="175"/>
      <c r="KOA619" s="175"/>
      <c r="KOB619" s="175"/>
      <c r="KOC619" s="175"/>
      <c r="KOD619" s="175"/>
      <c r="KOE619" s="175"/>
      <c r="KOF619" s="175"/>
      <c r="KOG619" s="175"/>
      <c r="KOH619" s="175"/>
      <c r="KOI619" s="175"/>
      <c r="KOJ619" s="175"/>
      <c r="KOK619" s="175"/>
      <c r="KOL619" s="175"/>
      <c r="KOM619" s="175"/>
      <c r="KON619" s="175"/>
      <c r="KOO619" s="175"/>
      <c r="KOP619" s="175"/>
      <c r="KOQ619" s="175"/>
      <c r="KOR619" s="175"/>
      <c r="KOS619" s="175"/>
      <c r="KOT619" s="175"/>
      <c r="KOU619" s="175"/>
      <c r="KOV619" s="175"/>
      <c r="KOW619" s="175"/>
      <c r="KOX619" s="175"/>
      <c r="KOY619" s="175"/>
      <c r="KOZ619" s="175"/>
      <c r="KPA619" s="175"/>
      <c r="KPB619" s="175"/>
      <c r="KPC619" s="175"/>
      <c r="KPD619" s="175"/>
      <c r="KPE619" s="175"/>
      <c r="KPF619" s="175"/>
      <c r="KPG619" s="175"/>
      <c r="KPH619" s="175"/>
      <c r="KPI619" s="175"/>
      <c r="KPJ619" s="175"/>
      <c r="KPK619" s="175"/>
      <c r="KPL619" s="175"/>
      <c r="KPM619" s="175"/>
      <c r="KPN619" s="175"/>
      <c r="KPO619" s="175"/>
      <c r="KPP619" s="175"/>
      <c r="KPQ619" s="175"/>
      <c r="KPR619" s="175"/>
      <c r="KPS619" s="175"/>
      <c r="KPT619" s="175"/>
      <c r="KPU619" s="175"/>
      <c r="KPV619" s="175"/>
      <c r="KPW619" s="175"/>
      <c r="KPX619" s="175"/>
      <c r="KPY619" s="175"/>
      <c r="KPZ619" s="175"/>
      <c r="KQA619" s="175"/>
      <c r="KQB619" s="175"/>
      <c r="KQC619" s="175"/>
      <c r="KQD619" s="175"/>
      <c r="KQE619" s="175"/>
      <c r="KQF619" s="175"/>
      <c r="KQG619" s="175"/>
      <c r="KQH619" s="175"/>
      <c r="KQI619" s="175"/>
      <c r="KQJ619" s="175"/>
      <c r="KQK619" s="175"/>
      <c r="KQL619" s="175"/>
      <c r="KQM619" s="175"/>
      <c r="KQN619" s="175"/>
      <c r="KQO619" s="175"/>
      <c r="KQP619" s="175"/>
      <c r="KQQ619" s="175"/>
      <c r="KQR619" s="175"/>
      <c r="KQS619" s="175"/>
      <c r="KQT619" s="175"/>
      <c r="KQU619" s="175"/>
      <c r="KQV619" s="175"/>
      <c r="KQW619" s="175"/>
      <c r="KQX619" s="175"/>
      <c r="KQY619" s="175"/>
      <c r="KQZ619" s="175"/>
      <c r="KRA619" s="175"/>
      <c r="KRB619" s="175"/>
      <c r="KRC619" s="175"/>
      <c r="KRD619" s="175"/>
      <c r="KRE619" s="175"/>
      <c r="KRF619" s="175"/>
      <c r="KRG619" s="175"/>
      <c r="KRH619" s="175"/>
      <c r="KRI619" s="175"/>
      <c r="KRJ619" s="175"/>
      <c r="KRK619" s="175"/>
      <c r="KRL619" s="175"/>
      <c r="KRM619" s="175"/>
      <c r="KRN619" s="175"/>
      <c r="KRO619" s="175"/>
      <c r="KRP619" s="175"/>
      <c r="KRQ619" s="175"/>
      <c r="KRR619" s="175"/>
      <c r="KRS619" s="175"/>
      <c r="KRT619" s="175"/>
      <c r="KRU619" s="175"/>
      <c r="KRV619" s="175"/>
      <c r="KRW619" s="175"/>
      <c r="KRX619" s="175"/>
      <c r="KRY619" s="175"/>
      <c r="KRZ619" s="175"/>
      <c r="KSA619" s="175"/>
      <c r="KSB619" s="175"/>
      <c r="KSC619" s="175"/>
      <c r="KSD619" s="175"/>
      <c r="KSE619" s="175"/>
      <c r="KSF619" s="175"/>
      <c r="KSG619" s="175"/>
      <c r="KSH619" s="175"/>
      <c r="KSI619" s="175"/>
      <c r="KSJ619" s="175"/>
      <c r="KSK619" s="175"/>
      <c r="KSL619" s="175"/>
      <c r="KSM619" s="175"/>
      <c r="KSN619" s="175"/>
      <c r="KSO619" s="175"/>
      <c r="KSP619" s="175"/>
      <c r="KSQ619" s="175"/>
      <c r="KSR619" s="175"/>
      <c r="KSS619" s="175"/>
      <c r="KST619" s="175"/>
      <c r="KSU619" s="175"/>
      <c r="KSV619" s="175"/>
      <c r="KSW619" s="175"/>
      <c r="KSX619" s="175"/>
      <c r="KSY619" s="175"/>
      <c r="KSZ619" s="175"/>
      <c r="KTA619" s="175"/>
      <c r="KTB619" s="175"/>
      <c r="KTC619" s="175"/>
      <c r="KTD619" s="175"/>
      <c r="KTE619" s="175"/>
      <c r="KTF619" s="175"/>
      <c r="KTG619" s="175"/>
      <c r="KTH619" s="175"/>
      <c r="KTI619" s="175"/>
      <c r="KTJ619" s="175"/>
      <c r="KTK619" s="175"/>
      <c r="KTL619" s="175"/>
      <c r="KTM619" s="175"/>
      <c r="KTN619" s="175"/>
      <c r="KTO619" s="175"/>
      <c r="KTP619" s="175"/>
      <c r="KTQ619" s="175"/>
      <c r="KTR619" s="175"/>
      <c r="KTS619" s="175"/>
      <c r="KTT619" s="175"/>
      <c r="KTU619" s="175"/>
      <c r="KTV619" s="175"/>
      <c r="KTW619" s="175"/>
      <c r="KTX619" s="175"/>
      <c r="KTY619" s="175"/>
      <c r="KTZ619" s="175"/>
      <c r="KUA619" s="175"/>
      <c r="KUB619" s="175"/>
      <c r="KUC619" s="175"/>
      <c r="KUD619" s="175"/>
      <c r="KUE619" s="175"/>
      <c r="KUF619" s="175"/>
      <c r="KUG619" s="175"/>
      <c r="KUH619" s="175"/>
      <c r="KUI619" s="175"/>
      <c r="KUJ619" s="175"/>
      <c r="KUK619" s="175"/>
      <c r="KUL619" s="175"/>
      <c r="KUM619" s="175"/>
      <c r="KUN619" s="175"/>
      <c r="KUO619" s="175"/>
      <c r="KUP619" s="175"/>
      <c r="KUQ619" s="175"/>
      <c r="KUR619" s="175"/>
      <c r="KUS619" s="175"/>
      <c r="KUT619" s="175"/>
      <c r="KUU619" s="175"/>
      <c r="KUV619" s="175"/>
      <c r="KUW619" s="175"/>
      <c r="KUX619" s="175"/>
      <c r="KUY619" s="175"/>
      <c r="KUZ619" s="175"/>
      <c r="KVA619" s="175"/>
      <c r="KVB619" s="175"/>
      <c r="KVC619" s="175"/>
      <c r="KVD619" s="175"/>
      <c r="KVE619" s="175"/>
      <c r="KVF619" s="175"/>
      <c r="KVG619" s="175"/>
      <c r="KVH619" s="175"/>
      <c r="KVI619" s="175"/>
      <c r="KVJ619" s="175"/>
      <c r="KVK619" s="175"/>
      <c r="KVL619" s="175"/>
      <c r="KVM619" s="175"/>
      <c r="KVN619" s="175"/>
      <c r="KVO619" s="175"/>
      <c r="KVP619" s="175"/>
      <c r="KVQ619" s="175"/>
      <c r="KVR619" s="175"/>
      <c r="KVS619" s="175"/>
      <c r="KVT619" s="175"/>
      <c r="KVU619" s="175"/>
      <c r="KVV619" s="175"/>
      <c r="KVW619" s="175"/>
      <c r="KVX619" s="175"/>
      <c r="KVY619" s="175"/>
      <c r="KVZ619" s="175"/>
      <c r="KWA619" s="175"/>
      <c r="KWB619" s="175"/>
      <c r="KWC619" s="175"/>
      <c r="KWD619" s="175"/>
      <c r="KWE619" s="175"/>
      <c r="KWF619" s="175"/>
      <c r="KWG619" s="175"/>
      <c r="KWH619" s="175"/>
      <c r="KWI619" s="175"/>
      <c r="KWJ619" s="175"/>
      <c r="KWK619" s="175"/>
      <c r="KWL619" s="175"/>
      <c r="KWM619" s="175"/>
      <c r="KWN619" s="175"/>
      <c r="KWO619" s="175"/>
      <c r="KWP619" s="175"/>
      <c r="KWQ619" s="175"/>
      <c r="KWR619" s="175"/>
      <c r="KWS619" s="175"/>
      <c r="KWT619" s="175"/>
      <c r="KWU619" s="175"/>
      <c r="KWV619" s="175"/>
      <c r="KWW619" s="175"/>
      <c r="KWX619" s="175"/>
      <c r="KWY619" s="175"/>
      <c r="KWZ619" s="175"/>
      <c r="KXA619" s="175"/>
      <c r="KXB619" s="175"/>
      <c r="KXC619" s="175"/>
      <c r="KXD619" s="175"/>
      <c r="KXE619" s="175"/>
      <c r="KXF619" s="175"/>
      <c r="KXG619" s="175"/>
      <c r="KXH619" s="175"/>
      <c r="KXI619" s="175"/>
      <c r="KXJ619" s="175"/>
      <c r="KXK619" s="175"/>
      <c r="KXL619" s="175"/>
      <c r="KXM619" s="175"/>
      <c r="KXN619" s="175"/>
      <c r="KXO619" s="175"/>
      <c r="KXP619" s="175"/>
      <c r="KXQ619" s="175"/>
      <c r="KXR619" s="175"/>
      <c r="KXS619" s="175"/>
      <c r="KXT619" s="175"/>
      <c r="KXU619" s="175"/>
      <c r="KXV619" s="175"/>
      <c r="KXW619" s="175"/>
      <c r="KXX619" s="175"/>
      <c r="KXY619" s="175"/>
      <c r="KXZ619" s="175"/>
      <c r="KYA619" s="175"/>
      <c r="KYB619" s="175"/>
      <c r="KYC619" s="175"/>
      <c r="KYD619" s="175"/>
      <c r="KYE619" s="175"/>
      <c r="KYF619" s="175"/>
      <c r="KYG619" s="175"/>
      <c r="KYH619" s="175"/>
      <c r="KYI619" s="175"/>
      <c r="KYJ619" s="175"/>
      <c r="KYK619" s="175"/>
      <c r="KYL619" s="175"/>
      <c r="KYM619" s="175"/>
      <c r="KYN619" s="175"/>
      <c r="KYO619" s="175"/>
      <c r="KYP619" s="175"/>
      <c r="KYQ619" s="175"/>
      <c r="KYR619" s="175"/>
      <c r="KYS619" s="175"/>
      <c r="KYT619" s="175"/>
      <c r="KYU619" s="175"/>
      <c r="KYV619" s="175"/>
      <c r="KYW619" s="175"/>
      <c r="KYX619" s="175"/>
      <c r="KYY619" s="175"/>
      <c r="KYZ619" s="175"/>
      <c r="KZA619" s="175"/>
      <c r="KZB619" s="175"/>
      <c r="KZC619" s="175"/>
      <c r="KZD619" s="175"/>
      <c r="KZE619" s="175"/>
      <c r="KZF619" s="175"/>
      <c r="KZG619" s="175"/>
      <c r="KZH619" s="175"/>
      <c r="KZI619" s="175"/>
      <c r="KZJ619" s="175"/>
      <c r="KZK619" s="175"/>
      <c r="KZL619" s="175"/>
      <c r="KZM619" s="175"/>
      <c r="KZN619" s="175"/>
      <c r="KZO619" s="175"/>
      <c r="KZP619" s="175"/>
      <c r="KZQ619" s="175"/>
      <c r="KZR619" s="175"/>
      <c r="KZS619" s="175"/>
      <c r="KZT619" s="175"/>
      <c r="KZU619" s="175"/>
      <c r="KZV619" s="175"/>
      <c r="KZW619" s="175"/>
      <c r="KZX619" s="175"/>
      <c r="KZY619" s="175"/>
      <c r="KZZ619" s="175"/>
      <c r="LAA619" s="175"/>
      <c r="LAB619" s="175"/>
      <c r="LAC619" s="175"/>
      <c r="LAD619" s="175"/>
      <c r="LAE619" s="175"/>
      <c r="LAF619" s="175"/>
      <c r="LAG619" s="175"/>
      <c r="LAH619" s="175"/>
      <c r="LAI619" s="175"/>
      <c r="LAJ619" s="175"/>
      <c r="LAK619" s="175"/>
      <c r="LAL619" s="175"/>
      <c r="LAM619" s="175"/>
      <c r="LAN619" s="175"/>
      <c r="LAO619" s="175"/>
      <c r="LAP619" s="175"/>
      <c r="LAQ619" s="175"/>
      <c r="LAR619" s="175"/>
      <c r="LAS619" s="175"/>
      <c r="LAT619" s="175"/>
      <c r="LAU619" s="175"/>
      <c r="LAV619" s="175"/>
      <c r="LAW619" s="175"/>
      <c r="LAX619" s="175"/>
      <c r="LAY619" s="175"/>
      <c r="LAZ619" s="175"/>
      <c r="LBA619" s="175"/>
      <c r="LBB619" s="175"/>
      <c r="LBC619" s="175"/>
      <c r="LBD619" s="175"/>
      <c r="LBE619" s="175"/>
      <c r="LBF619" s="175"/>
      <c r="LBG619" s="175"/>
      <c r="LBH619" s="175"/>
      <c r="LBI619" s="175"/>
      <c r="LBJ619" s="175"/>
      <c r="LBK619" s="175"/>
      <c r="LBL619" s="175"/>
      <c r="LBM619" s="175"/>
      <c r="LBN619" s="175"/>
      <c r="LBO619" s="175"/>
      <c r="LBP619" s="175"/>
      <c r="LBQ619" s="175"/>
      <c r="LBR619" s="175"/>
      <c r="LBS619" s="175"/>
      <c r="LBT619" s="175"/>
      <c r="LBU619" s="175"/>
      <c r="LBV619" s="175"/>
      <c r="LBW619" s="175"/>
      <c r="LBX619" s="175"/>
      <c r="LBY619" s="175"/>
      <c r="LBZ619" s="175"/>
      <c r="LCA619" s="175"/>
      <c r="LCB619" s="175"/>
      <c r="LCC619" s="175"/>
      <c r="LCD619" s="175"/>
      <c r="LCE619" s="175"/>
      <c r="LCF619" s="175"/>
      <c r="LCG619" s="175"/>
      <c r="LCH619" s="175"/>
      <c r="LCI619" s="175"/>
      <c r="LCJ619" s="175"/>
      <c r="LCK619" s="175"/>
      <c r="LCL619" s="175"/>
      <c r="LCM619" s="175"/>
      <c r="LCN619" s="175"/>
      <c r="LCO619" s="175"/>
      <c r="LCP619" s="175"/>
      <c r="LCQ619" s="175"/>
      <c r="LCR619" s="175"/>
      <c r="LCS619" s="175"/>
      <c r="LCT619" s="175"/>
      <c r="LCU619" s="175"/>
      <c r="LCV619" s="175"/>
      <c r="LCW619" s="175"/>
      <c r="LCX619" s="175"/>
      <c r="LCY619" s="175"/>
      <c r="LCZ619" s="175"/>
      <c r="LDA619" s="175"/>
      <c r="LDB619" s="175"/>
      <c r="LDC619" s="175"/>
      <c r="LDD619" s="175"/>
      <c r="LDE619" s="175"/>
      <c r="LDF619" s="175"/>
      <c r="LDG619" s="175"/>
      <c r="LDH619" s="175"/>
      <c r="LDI619" s="175"/>
      <c r="LDJ619" s="175"/>
      <c r="LDK619" s="175"/>
      <c r="LDL619" s="175"/>
      <c r="LDM619" s="175"/>
      <c r="LDN619" s="175"/>
      <c r="LDO619" s="175"/>
      <c r="LDP619" s="175"/>
      <c r="LDQ619" s="175"/>
      <c r="LDR619" s="175"/>
      <c r="LDS619" s="175"/>
      <c r="LDT619" s="175"/>
      <c r="LDU619" s="175"/>
      <c r="LDV619" s="175"/>
      <c r="LDW619" s="175"/>
      <c r="LDX619" s="175"/>
      <c r="LDY619" s="175"/>
      <c r="LDZ619" s="175"/>
      <c r="LEA619" s="175"/>
      <c r="LEB619" s="175"/>
      <c r="LEC619" s="175"/>
      <c r="LED619" s="175"/>
      <c r="LEE619" s="175"/>
      <c r="LEF619" s="175"/>
      <c r="LEG619" s="175"/>
      <c r="LEH619" s="175"/>
      <c r="LEI619" s="175"/>
      <c r="LEJ619" s="175"/>
      <c r="LEK619" s="175"/>
      <c r="LEL619" s="175"/>
      <c r="LEM619" s="175"/>
      <c r="LEN619" s="175"/>
      <c r="LEO619" s="175"/>
      <c r="LEP619" s="175"/>
      <c r="LEQ619" s="175"/>
      <c r="LER619" s="175"/>
      <c r="LES619" s="175"/>
      <c r="LET619" s="175"/>
      <c r="LEU619" s="175"/>
      <c r="LEV619" s="175"/>
      <c r="LEW619" s="175"/>
      <c r="LEX619" s="175"/>
      <c r="LEY619" s="175"/>
      <c r="LEZ619" s="175"/>
      <c r="LFA619" s="175"/>
      <c r="LFB619" s="175"/>
      <c r="LFC619" s="175"/>
      <c r="LFD619" s="175"/>
      <c r="LFE619" s="175"/>
      <c r="LFF619" s="175"/>
      <c r="LFG619" s="175"/>
      <c r="LFH619" s="175"/>
      <c r="LFI619" s="175"/>
      <c r="LFJ619" s="175"/>
      <c r="LFK619" s="175"/>
      <c r="LFL619" s="175"/>
      <c r="LFM619" s="175"/>
      <c r="LFN619" s="175"/>
      <c r="LFO619" s="175"/>
      <c r="LFP619" s="175"/>
      <c r="LFQ619" s="175"/>
      <c r="LFR619" s="175"/>
      <c r="LFS619" s="175"/>
      <c r="LFT619" s="175"/>
      <c r="LFU619" s="175"/>
      <c r="LFV619" s="175"/>
      <c r="LFW619" s="175"/>
      <c r="LFX619" s="175"/>
      <c r="LFY619" s="175"/>
      <c r="LFZ619" s="175"/>
      <c r="LGA619" s="175"/>
      <c r="LGB619" s="175"/>
      <c r="LGC619" s="175"/>
      <c r="LGD619" s="175"/>
      <c r="LGE619" s="175"/>
      <c r="LGF619" s="175"/>
      <c r="LGG619" s="175"/>
      <c r="LGH619" s="175"/>
      <c r="LGI619" s="175"/>
      <c r="LGJ619" s="175"/>
      <c r="LGK619" s="175"/>
      <c r="LGL619" s="175"/>
      <c r="LGM619" s="175"/>
      <c r="LGN619" s="175"/>
      <c r="LGO619" s="175"/>
      <c r="LGP619" s="175"/>
      <c r="LGQ619" s="175"/>
      <c r="LGR619" s="175"/>
      <c r="LGS619" s="175"/>
      <c r="LGT619" s="175"/>
      <c r="LGU619" s="175"/>
      <c r="LGV619" s="175"/>
      <c r="LGW619" s="175"/>
      <c r="LGX619" s="175"/>
      <c r="LGY619" s="175"/>
      <c r="LGZ619" s="175"/>
      <c r="LHA619" s="175"/>
      <c r="LHB619" s="175"/>
      <c r="LHC619" s="175"/>
      <c r="LHD619" s="175"/>
      <c r="LHE619" s="175"/>
      <c r="LHF619" s="175"/>
      <c r="LHG619" s="175"/>
      <c r="LHH619" s="175"/>
      <c r="LHI619" s="175"/>
      <c r="LHJ619" s="175"/>
      <c r="LHK619" s="175"/>
      <c r="LHL619" s="175"/>
      <c r="LHM619" s="175"/>
      <c r="LHN619" s="175"/>
      <c r="LHO619" s="175"/>
      <c r="LHP619" s="175"/>
      <c r="LHQ619" s="175"/>
      <c r="LHR619" s="175"/>
      <c r="LHS619" s="175"/>
      <c r="LHT619" s="175"/>
      <c r="LHU619" s="175"/>
      <c r="LHV619" s="175"/>
      <c r="LHW619" s="175"/>
      <c r="LHX619" s="175"/>
      <c r="LHY619" s="175"/>
      <c r="LHZ619" s="175"/>
      <c r="LIA619" s="175"/>
      <c r="LIB619" s="175"/>
      <c r="LIC619" s="175"/>
      <c r="LID619" s="175"/>
      <c r="LIE619" s="175"/>
      <c r="LIF619" s="175"/>
      <c r="LIG619" s="175"/>
      <c r="LIH619" s="175"/>
      <c r="LII619" s="175"/>
      <c r="LIJ619" s="175"/>
      <c r="LIK619" s="175"/>
      <c r="LIL619" s="175"/>
      <c r="LIM619" s="175"/>
      <c r="LIN619" s="175"/>
      <c r="LIO619" s="175"/>
      <c r="LIP619" s="175"/>
      <c r="LIQ619" s="175"/>
      <c r="LIR619" s="175"/>
      <c r="LIS619" s="175"/>
      <c r="LIT619" s="175"/>
      <c r="LIU619" s="175"/>
      <c r="LIV619" s="175"/>
      <c r="LIW619" s="175"/>
      <c r="LIX619" s="175"/>
      <c r="LIY619" s="175"/>
      <c r="LIZ619" s="175"/>
      <c r="LJA619" s="175"/>
      <c r="LJB619" s="175"/>
      <c r="LJC619" s="175"/>
      <c r="LJD619" s="175"/>
      <c r="LJE619" s="175"/>
      <c r="LJF619" s="175"/>
      <c r="LJG619" s="175"/>
      <c r="LJH619" s="175"/>
      <c r="LJI619" s="175"/>
      <c r="LJJ619" s="175"/>
      <c r="LJK619" s="175"/>
      <c r="LJL619" s="175"/>
      <c r="LJM619" s="175"/>
      <c r="LJN619" s="175"/>
      <c r="LJO619" s="175"/>
      <c r="LJP619" s="175"/>
      <c r="LJQ619" s="175"/>
      <c r="LJR619" s="175"/>
      <c r="LJS619" s="175"/>
      <c r="LJT619" s="175"/>
      <c r="LJU619" s="175"/>
      <c r="LJV619" s="175"/>
      <c r="LJW619" s="175"/>
      <c r="LJX619" s="175"/>
      <c r="LJY619" s="175"/>
      <c r="LJZ619" s="175"/>
      <c r="LKA619" s="175"/>
      <c r="LKB619" s="175"/>
      <c r="LKC619" s="175"/>
      <c r="LKD619" s="175"/>
      <c r="LKE619" s="175"/>
      <c r="LKF619" s="175"/>
      <c r="LKG619" s="175"/>
      <c r="LKH619" s="175"/>
      <c r="LKI619" s="175"/>
      <c r="LKJ619" s="175"/>
      <c r="LKK619" s="175"/>
      <c r="LKL619" s="175"/>
      <c r="LKM619" s="175"/>
      <c r="LKN619" s="175"/>
      <c r="LKO619" s="175"/>
      <c r="LKP619" s="175"/>
      <c r="LKQ619" s="175"/>
      <c r="LKR619" s="175"/>
      <c r="LKS619" s="175"/>
      <c r="LKT619" s="175"/>
      <c r="LKU619" s="175"/>
      <c r="LKV619" s="175"/>
      <c r="LKW619" s="175"/>
      <c r="LKX619" s="175"/>
      <c r="LKY619" s="175"/>
      <c r="LKZ619" s="175"/>
      <c r="LLA619" s="175"/>
      <c r="LLB619" s="175"/>
      <c r="LLC619" s="175"/>
      <c r="LLD619" s="175"/>
      <c r="LLE619" s="175"/>
      <c r="LLF619" s="175"/>
      <c r="LLG619" s="175"/>
      <c r="LLH619" s="175"/>
      <c r="LLI619" s="175"/>
      <c r="LLJ619" s="175"/>
      <c r="LLK619" s="175"/>
      <c r="LLL619" s="175"/>
      <c r="LLM619" s="175"/>
      <c r="LLN619" s="175"/>
      <c r="LLO619" s="175"/>
      <c r="LLP619" s="175"/>
      <c r="LLQ619" s="175"/>
      <c r="LLR619" s="175"/>
      <c r="LLS619" s="175"/>
      <c r="LLT619" s="175"/>
      <c r="LLU619" s="175"/>
      <c r="LLV619" s="175"/>
      <c r="LLW619" s="175"/>
      <c r="LLX619" s="175"/>
      <c r="LLY619" s="175"/>
      <c r="LLZ619" s="175"/>
      <c r="LMA619" s="175"/>
      <c r="LMB619" s="175"/>
      <c r="LMC619" s="175"/>
      <c r="LMD619" s="175"/>
      <c r="LME619" s="175"/>
      <c r="LMF619" s="175"/>
      <c r="LMG619" s="175"/>
      <c r="LMH619" s="175"/>
      <c r="LMI619" s="175"/>
      <c r="LMJ619" s="175"/>
      <c r="LMK619" s="175"/>
      <c r="LML619" s="175"/>
      <c r="LMM619" s="175"/>
      <c r="LMN619" s="175"/>
      <c r="LMO619" s="175"/>
      <c r="LMP619" s="175"/>
      <c r="LMQ619" s="175"/>
      <c r="LMR619" s="175"/>
      <c r="LMS619" s="175"/>
      <c r="LMT619" s="175"/>
      <c r="LMU619" s="175"/>
      <c r="LMV619" s="175"/>
      <c r="LMW619" s="175"/>
      <c r="LMX619" s="175"/>
      <c r="LMY619" s="175"/>
      <c r="LMZ619" s="175"/>
      <c r="LNA619" s="175"/>
      <c r="LNB619" s="175"/>
      <c r="LNC619" s="175"/>
      <c r="LND619" s="175"/>
      <c r="LNE619" s="175"/>
      <c r="LNF619" s="175"/>
      <c r="LNG619" s="175"/>
      <c r="LNH619" s="175"/>
      <c r="LNI619" s="175"/>
      <c r="LNJ619" s="175"/>
      <c r="LNK619" s="175"/>
      <c r="LNL619" s="175"/>
      <c r="LNM619" s="175"/>
      <c r="LNN619" s="175"/>
      <c r="LNO619" s="175"/>
      <c r="LNP619" s="175"/>
      <c r="LNQ619" s="175"/>
      <c r="LNR619" s="175"/>
      <c r="LNS619" s="175"/>
      <c r="LNT619" s="175"/>
      <c r="LNU619" s="175"/>
      <c r="LNV619" s="175"/>
      <c r="LNW619" s="175"/>
      <c r="LNX619" s="175"/>
      <c r="LNY619" s="175"/>
      <c r="LNZ619" s="175"/>
      <c r="LOA619" s="175"/>
      <c r="LOB619" s="175"/>
      <c r="LOC619" s="175"/>
      <c r="LOD619" s="175"/>
      <c r="LOE619" s="175"/>
      <c r="LOF619" s="175"/>
      <c r="LOG619" s="175"/>
      <c r="LOH619" s="175"/>
      <c r="LOI619" s="175"/>
      <c r="LOJ619" s="175"/>
      <c r="LOK619" s="175"/>
      <c r="LOL619" s="175"/>
      <c r="LOM619" s="175"/>
      <c r="LON619" s="175"/>
      <c r="LOO619" s="175"/>
      <c r="LOP619" s="175"/>
      <c r="LOQ619" s="175"/>
      <c r="LOR619" s="175"/>
      <c r="LOS619" s="175"/>
      <c r="LOT619" s="175"/>
      <c r="LOU619" s="175"/>
      <c r="LOV619" s="175"/>
      <c r="LOW619" s="175"/>
      <c r="LOX619" s="175"/>
      <c r="LOY619" s="175"/>
      <c r="LOZ619" s="175"/>
      <c r="LPA619" s="175"/>
      <c r="LPB619" s="175"/>
      <c r="LPC619" s="175"/>
      <c r="LPD619" s="175"/>
      <c r="LPE619" s="175"/>
      <c r="LPF619" s="175"/>
      <c r="LPG619" s="175"/>
      <c r="LPH619" s="175"/>
      <c r="LPI619" s="175"/>
      <c r="LPJ619" s="175"/>
      <c r="LPK619" s="175"/>
      <c r="LPL619" s="175"/>
      <c r="LPM619" s="175"/>
      <c r="LPN619" s="175"/>
      <c r="LPO619" s="175"/>
      <c r="LPP619" s="175"/>
      <c r="LPQ619" s="175"/>
      <c r="LPR619" s="175"/>
      <c r="LPS619" s="175"/>
      <c r="LPT619" s="175"/>
      <c r="LPU619" s="175"/>
      <c r="LPV619" s="175"/>
      <c r="LPW619" s="175"/>
      <c r="LPX619" s="175"/>
      <c r="LPY619" s="175"/>
      <c r="LPZ619" s="175"/>
      <c r="LQA619" s="175"/>
      <c r="LQB619" s="175"/>
      <c r="LQC619" s="175"/>
      <c r="LQD619" s="175"/>
      <c r="LQE619" s="175"/>
      <c r="LQF619" s="175"/>
      <c r="LQG619" s="175"/>
      <c r="LQH619" s="175"/>
      <c r="LQI619" s="175"/>
      <c r="LQJ619" s="175"/>
      <c r="LQK619" s="175"/>
      <c r="LQL619" s="175"/>
      <c r="LQM619" s="175"/>
      <c r="LQN619" s="175"/>
      <c r="LQO619" s="175"/>
      <c r="LQP619" s="175"/>
      <c r="LQQ619" s="175"/>
      <c r="LQR619" s="175"/>
      <c r="LQS619" s="175"/>
      <c r="LQT619" s="175"/>
      <c r="LQU619" s="175"/>
      <c r="LQV619" s="175"/>
      <c r="LQW619" s="175"/>
      <c r="LQX619" s="175"/>
      <c r="LQY619" s="175"/>
      <c r="LQZ619" s="175"/>
      <c r="LRA619" s="175"/>
      <c r="LRB619" s="175"/>
      <c r="LRC619" s="175"/>
      <c r="LRD619" s="175"/>
      <c r="LRE619" s="175"/>
      <c r="LRF619" s="175"/>
      <c r="LRG619" s="175"/>
      <c r="LRH619" s="175"/>
      <c r="LRI619" s="175"/>
      <c r="LRJ619" s="175"/>
      <c r="LRK619" s="175"/>
      <c r="LRL619" s="175"/>
      <c r="LRM619" s="175"/>
      <c r="LRN619" s="175"/>
      <c r="LRO619" s="175"/>
      <c r="LRP619" s="175"/>
      <c r="LRQ619" s="175"/>
      <c r="LRR619" s="175"/>
      <c r="LRS619" s="175"/>
      <c r="LRT619" s="175"/>
      <c r="LRU619" s="175"/>
      <c r="LRV619" s="175"/>
      <c r="LRW619" s="175"/>
      <c r="LRX619" s="175"/>
      <c r="LRY619" s="175"/>
      <c r="LRZ619" s="175"/>
      <c r="LSA619" s="175"/>
      <c r="LSB619" s="175"/>
      <c r="LSC619" s="175"/>
      <c r="LSD619" s="175"/>
      <c r="LSE619" s="175"/>
      <c r="LSF619" s="175"/>
      <c r="LSG619" s="175"/>
      <c r="LSH619" s="175"/>
      <c r="LSI619" s="175"/>
      <c r="LSJ619" s="175"/>
      <c r="LSK619" s="175"/>
      <c r="LSL619" s="175"/>
      <c r="LSM619" s="175"/>
      <c r="LSN619" s="175"/>
      <c r="LSO619" s="175"/>
      <c r="LSP619" s="175"/>
      <c r="LSQ619" s="175"/>
      <c r="LSR619" s="175"/>
      <c r="LSS619" s="175"/>
      <c r="LST619" s="175"/>
      <c r="LSU619" s="175"/>
      <c r="LSV619" s="175"/>
      <c r="LSW619" s="175"/>
      <c r="LSX619" s="175"/>
      <c r="LSY619" s="175"/>
      <c r="LSZ619" s="175"/>
      <c r="LTA619" s="175"/>
      <c r="LTB619" s="175"/>
      <c r="LTC619" s="175"/>
      <c r="LTD619" s="175"/>
      <c r="LTE619" s="175"/>
      <c r="LTF619" s="175"/>
      <c r="LTG619" s="175"/>
      <c r="LTH619" s="175"/>
      <c r="LTI619" s="175"/>
      <c r="LTJ619" s="175"/>
      <c r="LTK619" s="175"/>
      <c r="LTL619" s="175"/>
      <c r="LTM619" s="175"/>
      <c r="LTN619" s="175"/>
      <c r="LTO619" s="175"/>
      <c r="LTP619" s="175"/>
      <c r="LTQ619" s="175"/>
      <c r="LTR619" s="175"/>
      <c r="LTS619" s="175"/>
      <c r="LTT619" s="175"/>
      <c r="LTU619" s="175"/>
      <c r="LTV619" s="175"/>
      <c r="LTW619" s="175"/>
      <c r="LTX619" s="175"/>
      <c r="LTY619" s="175"/>
      <c r="LTZ619" s="175"/>
      <c r="LUA619" s="175"/>
      <c r="LUB619" s="175"/>
      <c r="LUC619" s="175"/>
      <c r="LUD619" s="175"/>
      <c r="LUE619" s="175"/>
      <c r="LUF619" s="175"/>
      <c r="LUG619" s="175"/>
      <c r="LUH619" s="175"/>
      <c r="LUI619" s="175"/>
      <c r="LUJ619" s="175"/>
      <c r="LUK619" s="175"/>
      <c r="LUL619" s="175"/>
      <c r="LUM619" s="175"/>
      <c r="LUN619" s="175"/>
      <c r="LUO619" s="175"/>
      <c r="LUP619" s="175"/>
      <c r="LUQ619" s="175"/>
      <c r="LUR619" s="175"/>
      <c r="LUS619" s="175"/>
      <c r="LUT619" s="175"/>
      <c r="LUU619" s="175"/>
      <c r="LUV619" s="175"/>
      <c r="LUW619" s="175"/>
      <c r="LUX619" s="175"/>
      <c r="LUY619" s="175"/>
      <c r="LUZ619" s="175"/>
      <c r="LVA619" s="175"/>
      <c r="LVB619" s="175"/>
      <c r="LVC619" s="175"/>
      <c r="LVD619" s="175"/>
      <c r="LVE619" s="175"/>
      <c r="LVF619" s="175"/>
      <c r="LVG619" s="175"/>
      <c r="LVH619" s="175"/>
      <c r="LVI619" s="175"/>
      <c r="LVJ619" s="175"/>
      <c r="LVK619" s="175"/>
      <c r="LVL619" s="175"/>
      <c r="LVM619" s="175"/>
      <c r="LVN619" s="175"/>
      <c r="LVO619" s="175"/>
      <c r="LVP619" s="175"/>
      <c r="LVQ619" s="175"/>
      <c r="LVR619" s="175"/>
      <c r="LVS619" s="175"/>
      <c r="LVT619" s="175"/>
      <c r="LVU619" s="175"/>
      <c r="LVV619" s="175"/>
      <c r="LVW619" s="175"/>
      <c r="LVX619" s="175"/>
      <c r="LVY619" s="175"/>
      <c r="LVZ619" s="175"/>
      <c r="LWA619" s="175"/>
      <c r="LWB619" s="175"/>
      <c r="LWC619" s="175"/>
      <c r="LWD619" s="175"/>
      <c r="LWE619" s="175"/>
      <c r="LWF619" s="175"/>
      <c r="LWG619" s="175"/>
      <c r="LWH619" s="175"/>
      <c r="LWI619" s="175"/>
      <c r="LWJ619" s="175"/>
      <c r="LWK619" s="175"/>
      <c r="LWL619" s="175"/>
      <c r="LWM619" s="175"/>
      <c r="LWN619" s="175"/>
      <c r="LWO619" s="175"/>
      <c r="LWP619" s="175"/>
      <c r="LWQ619" s="175"/>
      <c r="LWR619" s="175"/>
      <c r="LWS619" s="175"/>
      <c r="LWT619" s="175"/>
      <c r="LWU619" s="175"/>
      <c r="LWV619" s="175"/>
      <c r="LWW619" s="175"/>
      <c r="LWX619" s="175"/>
      <c r="LWY619" s="175"/>
      <c r="LWZ619" s="175"/>
      <c r="LXA619" s="175"/>
      <c r="LXB619" s="175"/>
      <c r="LXC619" s="175"/>
      <c r="LXD619" s="175"/>
      <c r="LXE619" s="175"/>
      <c r="LXF619" s="175"/>
      <c r="LXG619" s="175"/>
      <c r="LXH619" s="175"/>
      <c r="LXI619" s="175"/>
      <c r="LXJ619" s="175"/>
      <c r="LXK619" s="175"/>
      <c r="LXL619" s="175"/>
      <c r="LXM619" s="175"/>
      <c r="LXN619" s="175"/>
      <c r="LXO619" s="175"/>
      <c r="LXP619" s="175"/>
      <c r="LXQ619" s="175"/>
      <c r="LXR619" s="175"/>
      <c r="LXS619" s="175"/>
      <c r="LXT619" s="175"/>
      <c r="LXU619" s="175"/>
      <c r="LXV619" s="175"/>
      <c r="LXW619" s="175"/>
      <c r="LXX619" s="175"/>
      <c r="LXY619" s="175"/>
      <c r="LXZ619" s="175"/>
      <c r="LYA619" s="175"/>
      <c r="LYB619" s="175"/>
      <c r="LYC619" s="175"/>
      <c r="LYD619" s="175"/>
      <c r="LYE619" s="175"/>
      <c r="LYF619" s="175"/>
      <c r="LYG619" s="175"/>
      <c r="LYH619" s="175"/>
      <c r="LYI619" s="175"/>
      <c r="LYJ619" s="175"/>
      <c r="LYK619" s="175"/>
      <c r="LYL619" s="175"/>
      <c r="LYM619" s="175"/>
      <c r="LYN619" s="175"/>
      <c r="LYO619" s="175"/>
      <c r="LYP619" s="175"/>
      <c r="LYQ619" s="175"/>
      <c r="LYR619" s="175"/>
      <c r="LYS619" s="175"/>
      <c r="LYT619" s="175"/>
      <c r="LYU619" s="175"/>
      <c r="LYV619" s="175"/>
      <c r="LYW619" s="175"/>
      <c r="LYX619" s="175"/>
      <c r="LYY619" s="175"/>
      <c r="LYZ619" s="175"/>
      <c r="LZA619" s="175"/>
      <c r="LZB619" s="175"/>
      <c r="LZC619" s="175"/>
      <c r="LZD619" s="175"/>
      <c r="LZE619" s="175"/>
      <c r="LZF619" s="175"/>
      <c r="LZG619" s="175"/>
      <c r="LZH619" s="175"/>
      <c r="LZI619" s="175"/>
      <c r="LZJ619" s="175"/>
      <c r="LZK619" s="175"/>
      <c r="LZL619" s="175"/>
      <c r="LZM619" s="175"/>
      <c r="LZN619" s="175"/>
      <c r="LZO619" s="175"/>
      <c r="LZP619" s="175"/>
      <c r="LZQ619" s="175"/>
      <c r="LZR619" s="175"/>
      <c r="LZS619" s="175"/>
      <c r="LZT619" s="175"/>
      <c r="LZU619" s="175"/>
      <c r="LZV619" s="175"/>
      <c r="LZW619" s="175"/>
      <c r="LZX619" s="175"/>
      <c r="LZY619" s="175"/>
      <c r="LZZ619" s="175"/>
      <c r="MAA619" s="175"/>
      <c r="MAB619" s="175"/>
      <c r="MAC619" s="175"/>
      <c r="MAD619" s="175"/>
      <c r="MAE619" s="175"/>
      <c r="MAF619" s="175"/>
      <c r="MAG619" s="175"/>
      <c r="MAH619" s="175"/>
      <c r="MAI619" s="175"/>
      <c r="MAJ619" s="175"/>
      <c r="MAK619" s="175"/>
      <c r="MAL619" s="175"/>
      <c r="MAM619" s="175"/>
      <c r="MAN619" s="175"/>
      <c r="MAO619" s="175"/>
      <c r="MAP619" s="175"/>
      <c r="MAQ619" s="175"/>
      <c r="MAR619" s="175"/>
      <c r="MAS619" s="175"/>
      <c r="MAT619" s="175"/>
      <c r="MAU619" s="175"/>
      <c r="MAV619" s="175"/>
      <c r="MAW619" s="175"/>
      <c r="MAX619" s="175"/>
      <c r="MAY619" s="175"/>
      <c r="MAZ619" s="175"/>
      <c r="MBA619" s="175"/>
      <c r="MBB619" s="175"/>
      <c r="MBC619" s="175"/>
      <c r="MBD619" s="175"/>
      <c r="MBE619" s="175"/>
      <c r="MBF619" s="175"/>
      <c r="MBG619" s="175"/>
      <c r="MBH619" s="175"/>
      <c r="MBI619" s="175"/>
      <c r="MBJ619" s="175"/>
      <c r="MBK619" s="175"/>
      <c r="MBL619" s="175"/>
      <c r="MBM619" s="175"/>
      <c r="MBN619" s="175"/>
      <c r="MBO619" s="175"/>
      <c r="MBP619" s="175"/>
      <c r="MBQ619" s="175"/>
      <c r="MBR619" s="175"/>
      <c r="MBS619" s="175"/>
      <c r="MBT619" s="175"/>
      <c r="MBU619" s="175"/>
      <c r="MBV619" s="175"/>
      <c r="MBW619" s="175"/>
      <c r="MBX619" s="175"/>
      <c r="MBY619" s="175"/>
      <c r="MBZ619" s="175"/>
      <c r="MCA619" s="175"/>
      <c r="MCB619" s="175"/>
      <c r="MCC619" s="175"/>
      <c r="MCD619" s="175"/>
      <c r="MCE619" s="175"/>
      <c r="MCF619" s="175"/>
      <c r="MCG619" s="175"/>
      <c r="MCH619" s="175"/>
      <c r="MCI619" s="175"/>
      <c r="MCJ619" s="175"/>
      <c r="MCK619" s="175"/>
      <c r="MCL619" s="175"/>
      <c r="MCM619" s="175"/>
      <c r="MCN619" s="175"/>
      <c r="MCO619" s="175"/>
      <c r="MCP619" s="175"/>
      <c r="MCQ619" s="175"/>
      <c r="MCR619" s="175"/>
      <c r="MCS619" s="175"/>
      <c r="MCT619" s="175"/>
      <c r="MCU619" s="175"/>
      <c r="MCV619" s="175"/>
      <c r="MCW619" s="175"/>
      <c r="MCX619" s="175"/>
      <c r="MCY619" s="175"/>
      <c r="MCZ619" s="175"/>
      <c r="MDA619" s="175"/>
      <c r="MDB619" s="175"/>
      <c r="MDC619" s="175"/>
      <c r="MDD619" s="175"/>
      <c r="MDE619" s="175"/>
      <c r="MDF619" s="175"/>
      <c r="MDG619" s="175"/>
      <c r="MDH619" s="175"/>
      <c r="MDI619" s="175"/>
      <c r="MDJ619" s="175"/>
      <c r="MDK619" s="175"/>
      <c r="MDL619" s="175"/>
      <c r="MDM619" s="175"/>
      <c r="MDN619" s="175"/>
      <c r="MDO619" s="175"/>
      <c r="MDP619" s="175"/>
      <c r="MDQ619" s="175"/>
      <c r="MDR619" s="175"/>
      <c r="MDS619" s="175"/>
      <c r="MDT619" s="175"/>
      <c r="MDU619" s="175"/>
      <c r="MDV619" s="175"/>
      <c r="MDW619" s="175"/>
      <c r="MDX619" s="175"/>
      <c r="MDY619" s="175"/>
      <c r="MDZ619" s="175"/>
      <c r="MEA619" s="175"/>
      <c r="MEB619" s="175"/>
      <c r="MEC619" s="175"/>
      <c r="MED619" s="175"/>
      <c r="MEE619" s="175"/>
      <c r="MEF619" s="175"/>
      <c r="MEG619" s="175"/>
      <c r="MEH619" s="175"/>
      <c r="MEI619" s="175"/>
      <c r="MEJ619" s="175"/>
      <c r="MEK619" s="175"/>
      <c r="MEL619" s="175"/>
      <c r="MEM619" s="175"/>
      <c r="MEN619" s="175"/>
      <c r="MEO619" s="175"/>
      <c r="MEP619" s="175"/>
      <c r="MEQ619" s="175"/>
      <c r="MER619" s="175"/>
      <c r="MES619" s="175"/>
      <c r="MET619" s="175"/>
      <c r="MEU619" s="175"/>
      <c r="MEV619" s="175"/>
      <c r="MEW619" s="175"/>
      <c r="MEX619" s="175"/>
      <c r="MEY619" s="175"/>
      <c r="MEZ619" s="175"/>
      <c r="MFA619" s="175"/>
      <c r="MFB619" s="175"/>
      <c r="MFC619" s="175"/>
      <c r="MFD619" s="175"/>
      <c r="MFE619" s="175"/>
      <c r="MFF619" s="175"/>
      <c r="MFG619" s="175"/>
      <c r="MFH619" s="175"/>
      <c r="MFI619" s="175"/>
      <c r="MFJ619" s="175"/>
      <c r="MFK619" s="175"/>
      <c r="MFL619" s="175"/>
      <c r="MFM619" s="175"/>
      <c r="MFN619" s="175"/>
      <c r="MFO619" s="175"/>
      <c r="MFP619" s="175"/>
      <c r="MFQ619" s="175"/>
      <c r="MFR619" s="175"/>
      <c r="MFS619" s="175"/>
      <c r="MFT619" s="175"/>
      <c r="MFU619" s="175"/>
      <c r="MFV619" s="175"/>
      <c r="MFW619" s="175"/>
      <c r="MFX619" s="175"/>
      <c r="MFY619" s="175"/>
      <c r="MFZ619" s="175"/>
      <c r="MGA619" s="175"/>
      <c r="MGB619" s="175"/>
      <c r="MGC619" s="175"/>
      <c r="MGD619" s="175"/>
      <c r="MGE619" s="175"/>
      <c r="MGF619" s="175"/>
      <c r="MGG619" s="175"/>
      <c r="MGH619" s="175"/>
      <c r="MGI619" s="175"/>
      <c r="MGJ619" s="175"/>
      <c r="MGK619" s="175"/>
      <c r="MGL619" s="175"/>
      <c r="MGM619" s="175"/>
      <c r="MGN619" s="175"/>
      <c r="MGO619" s="175"/>
      <c r="MGP619" s="175"/>
      <c r="MGQ619" s="175"/>
      <c r="MGR619" s="175"/>
      <c r="MGS619" s="175"/>
      <c r="MGT619" s="175"/>
      <c r="MGU619" s="175"/>
      <c r="MGV619" s="175"/>
      <c r="MGW619" s="175"/>
      <c r="MGX619" s="175"/>
      <c r="MGY619" s="175"/>
      <c r="MGZ619" s="175"/>
      <c r="MHA619" s="175"/>
      <c r="MHB619" s="175"/>
      <c r="MHC619" s="175"/>
      <c r="MHD619" s="175"/>
      <c r="MHE619" s="175"/>
      <c r="MHF619" s="175"/>
      <c r="MHG619" s="175"/>
      <c r="MHH619" s="175"/>
      <c r="MHI619" s="175"/>
      <c r="MHJ619" s="175"/>
      <c r="MHK619" s="175"/>
      <c r="MHL619" s="175"/>
      <c r="MHM619" s="175"/>
      <c r="MHN619" s="175"/>
      <c r="MHO619" s="175"/>
      <c r="MHP619" s="175"/>
      <c r="MHQ619" s="175"/>
      <c r="MHR619" s="175"/>
      <c r="MHS619" s="175"/>
      <c r="MHT619" s="175"/>
      <c r="MHU619" s="175"/>
      <c r="MHV619" s="175"/>
      <c r="MHW619" s="175"/>
      <c r="MHX619" s="175"/>
      <c r="MHY619" s="175"/>
      <c r="MHZ619" s="175"/>
      <c r="MIA619" s="175"/>
      <c r="MIB619" s="175"/>
      <c r="MIC619" s="175"/>
      <c r="MID619" s="175"/>
      <c r="MIE619" s="175"/>
      <c r="MIF619" s="175"/>
      <c r="MIG619" s="175"/>
      <c r="MIH619" s="175"/>
      <c r="MII619" s="175"/>
      <c r="MIJ619" s="175"/>
      <c r="MIK619" s="175"/>
      <c r="MIL619" s="175"/>
      <c r="MIM619" s="175"/>
      <c r="MIN619" s="175"/>
      <c r="MIO619" s="175"/>
      <c r="MIP619" s="175"/>
      <c r="MIQ619" s="175"/>
      <c r="MIR619" s="175"/>
      <c r="MIS619" s="175"/>
      <c r="MIT619" s="175"/>
      <c r="MIU619" s="175"/>
      <c r="MIV619" s="175"/>
      <c r="MIW619" s="175"/>
      <c r="MIX619" s="175"/>
      <c r="MIY619" s="175"/>
      <c r="MIZ619" s="175"/>
      <c r="MJA619" s="175"/>
      <c r="MJB619" s="175"/>
      <c r="MJC619" s="175"/>
      <c r="MJD619" s="175"/>
      <c r="MJE619" s="175"/>
      <c r="MJF619" s="175"/>
      <c r="MJG619" s="175"/>
      <c r="MJH619" s="175"/>
      <c r="MJI619" s="175"/>
      <c r="MJJ619" s="175"/>
      <c r="MJK619" s="175"/>
      <c r="MJL619" s="175"/>
      <c r="MJM619" s="175"/>
      <c r="MJN619" s="175"/>
      <c r="MJO619" s="175"/>
      <c r="MJP619" s="175"/>
      <c r="MJQ619" s="175"/>
      <c r="MJR619" s="175"/>
      <c r="MJS619" s="175"/>
      <c r="MJT619" s="175"/>
      <c r="MJU619" s="175"/>
      <c r="MJV619" s="175"/>
      <c r="MJW619" s="175"/>
      <c r="MJX619" s="175"/>
      <c r="MJY619" s="175"/>
      <c r="MJZ619" s="175"/>
      <c r="MKA619" s="175"/>
      <c r="MKB619" s="175"/>
      <c r="MKC619" s="175"/>
      <c r="MKD619" s="175"/>
      <c r="MKE619" s="175"/>
      <c r="MKF619" s="175"/>
      <c r="MKG619" s="175"/>
      <c r="MKH619" s="175"/>
      <c r="MKI619" s="175"/>
      <c r="MKJ619" s="175"/>
      <c r="MKK619" s="175"/>
      <c r="MKL619" s="175"/>
      <c r="MKM619" s="175"/>
      <c r="MKN619" s="175"/>
      <c r="MKO619" s="175"/>
      <c r="MKP619" s="175"/>
      <c r="MKQ619" s="175"/>
      <c r="MKR619" s="175"/>
      <c r="MKS619" s="175"/>
      <c r="MKT619" s="175"/>
      <c r="MKU619" s="175"/>
      <c r="MKV619" s="175"/>
      <c r="MKW619" s="175"/>
      <c r="MKX619" s="175"/>
      <c r="MKY619" s="175"/>
      <c r="MKZ619" s="175"/>
      <c r="MLA619" s="175"/>
      <c r="MLB619" s="175"/>
      <c r="MLC619" s="175"/>
      <c r="MLD619" s="175"/>
      <c r="MLE619" s="175"/>
      <c r="MLF619" s="175"/>
      <c r="MLG619" s="175"/>
      <c r="MLH619" s="175"/>
      <c r="MLI619" s="175"/>
      <c r="MLJ619" s="175"/>
      <c r="MLK619" s="175"/>
      <c r="MLL619" s="175"/>
      <c r="MLM619" s="175"/>
      <c r="MLN619" s="175"/>
      <c r="MLO619" s="175"/>
      <c r="MLP619" s="175"/>
      <c r="MLQ619" s="175"/>
      <c r="MLR619" s="175"/>
      <c r="MLS619" s="175"/>
      <c r="MLT619" s="175"/>
      <c r="MLU619" s="175"/>
      <c r="MLV619" s="175"/>
      <c r="MLW619" s="175"/>
      <c r="MLX619" s="175"/>
      <c r="MLY619" s="175"/>
      <c r="MLZ619" s="175"/>
      <c r="MMA619" s="175"/>
      <c r="MMB619" s="175"/>
      <c r="MMC619" s="175"/>
      <c r="MMD619" s="175"/>
      <c r="MME619" s="175"/>
      <c r="MMF619" s="175"/>
      <c r="MMG619" s="175"/>
      <c r="MMH619" s="175"/>
      <c r="MMI619" s="175"/>
      <c r="MMJ619" s="175"/>
      <c r="MMK619" s="175"/>
      <c r="MML619" s="175"/>
      <c r="MMM619" s="175"/>
      <c r="MMN619" s="175"/>
      <c r="MMO619" s="175"/>
      <c r="MMP619" s="175"/>
      <c r="MMQ619" s="175"/>
      <c r="MMR619" s="175"/>
      <c r="MMS619" s="175"/>
      <c r="MMT619" s="175"/>
      <c r="MMU619" s="175"/>
      <c r="MMV619" s="175"/>
      <c r="MMW619" s="175"/>
      <c r="MMX619" s="175"/>
      <c r="MMY619" s="175"/>
      <c r="MMZ619" s="175"/>
      <c r="MNA619" s="175"/>
      <c r="MNB619" s="175"/>
      <c r="MNC619" s="175"/>
      <c r="MND619" s="175"/>
      <c r="MNE619" s="175"/>
      <c r="MNF619" s="175"/>
      <c r="MNG619" s="175"/>
      <c r="MNH619" s="175"/>
      <c r="MNI619" s="175"/>
      <c r="MNJ619" s="175"/>
      <c r="MNK619" s="175"/>
      <c r="MNL619" s="175"/>
      <c r="MNM619" s="175"/>
      <c r="MNN619" s="175"/>
      <c r="MNO619" s="175"/>
      <c r="MNP619" s="175"/>
      <c r="MNQ619" s="175"/>
      <c r="MNR619" s="175"/>
      <c r="MNS619" s="175"/>
      <c r="MNT619" s="175"/>
      <c r="MNU619" s="175"/>
      <c r="MNV619" s="175"/>
      <c r="MNW619" s="175"/>
      <c r="MNX619" s="175"/>
      <c r="MNY619" s="175"/>
      <c r="MNZ619" s="175"/>
      <c r="MOA619" s="175"/>
      <c r="MOB619" s="175"/>
      <c r="MOC619" s="175"/>
      <c r="MOD619" s="175"/>
      <c r="MOE619" s="175"/>
      <c r="MOF619" s="175"/>
      <c r="MOG619" s="175"/>
      <c r="MOH619" s="175"/>
      <c r="MOI619" s="175"/>
      <c r="MOJ619" s="175"/>
      <c r="MOK619" s="175"/>
      <c r="MOL619" s="175"/>
      <c r="MOM619" s="175"/>
      <c r="MON619" s="175"/>
      <c r="MOO619" s="175"/>
      <c r="MOP619" s="175"/>
      <c r="MOQ619" s="175"/>
      <c r="MOR619" s="175"/>
      <c r="MOS619" s="175"/>
      <c r="MOT619" s="175"/>
      <c r="MOU619" s="175"/>
      <c r="MOV619" s="175"/>
      <c r="MOW619" s="175"/>
      <c r="MOX619" s="175"/>
      <c r="MOY619" s="175"/>
      <c r="MOZ619" s="175"/>
      <c r="MPA619" s="175"/>
      <c r="MPB619" s="175"/>
      <c r="MPC619" s="175"/>
      <c r="MPD619" s="175"/>
      <c r="MPE619" s="175"/>
      <c r="MPF619" s="175"/>
      <c r="MPG619" s="175"/>
      <c r="MPH619" s="175"/>
      <c r="MPI619" s="175"/>
      <c r="MPJ619" s="175"/>
      <c r="MPK619" s="175"/>
      <c r="MPL619" s="175"/>
      <c r="MPM619" s="175"/>
      <c r="MPN619" s="175"/>
      <c r="MPO619" s="175"/>
      <c r="MPP619" s="175"/>
      <c r="MPQ619" s="175"/>
      <c r="MPR619" s="175"/>
      <c r="MPS619" s="175"/>
      <c r="MPT619" s="175"/>
      <c r="MPU619" s="175"/>
      <c r="MPV619" s="175"/>
      <c r="MPW619" s="175"/>
      <c r="MPX619" s="175"/>
      <c r="MPY619" s="175"/>
      <c r="MPZ619" s="175"/>
      <c r="MQA619" s="175"/>
      <c r="MQB619" s="175"/>
      <c r="MQC619" s="175"/>
      <c r="MQD619" s="175"/>
      <c r="MQE619" s="175"/>
      <c r="MQF619" s="175"/>
      <c r="MQG619" s="175"/>
      <c r="MQH619" s="175"/>
      <c r="MQI619" s="175"/>
      <c r="MQJ619" s="175"/>
      <c r="MQK619" s="175"/>
      <c r="MQL619" s="175"/>
      <c r="MQM619" s="175"/>
      <c r="MQN619" s="175"/>
      <c r="MQO619" s="175"/>
      <c r="MQP619" s="175"/>
      <c r="MQQ619" s="175"/>
      <c r="MQR619" s="175"/>
      <c r="MQS619" s="175"/>
      <c r="MQT619" s="175"/>
      <c r="MQU619" s="175"/>
      <c r="MQV619" s="175"/>
      <c r="MQW619" s="175"/>
      <c r="MQX619" s="175"/>
      <c r="MQY619" s="175"/>
      <c r="MQZ619" s="175"/>
      <c r="MRA619" s="175"/>
      <c r="MRB619" s="175"/>
      <c r="MRC619" s="175"/>
      <c r="MRD619" s="175"/>
      <c r="MRE619" s="175"/>
      <c r="MRF619" s="175"/>
      <c r="MRG619" s="175"/>
      <c r="MRH619" s="175"/>
      <c r="MRI619" s="175"/>
      <c r="MRJ619" s="175"/>
      <c r="MRK619" s="175"/>
      <c r="MRL619" s="175"/>
      <c r="MRM619" s="175"/>
      <c r="MRN619" s="175"/>
      <c r="MRO619" s="175"/>
      <c r="MRP619" s="175"/>
      <c r="MRQ619" s="175"/>
      <c r="MRR619" s="175"/>
      <c r="MRS619" s="175"/>
      <c r="MRT619" s="175"/>
      <c r="MRU619" s="175"/>
      <c r="MRV619" s="175"/>
      <c r="MRW619" s="175"/>
      <c r="MRX619" s="175"/>
      <c r="MRY619" s="175"/>
      <c r="MRZ619" s="175"/>
      <c r="MSA619" s="175"/>
      <c r="MSB619" s="175"/>
      <c r="MSC619" s="175"/>
      <c r="MSD619" s="175"/>
      <c r="MSE619" s="175"/>
      <c r="MSF619" s="175"/>
      <c r="MSG619" s="175"/>
      <c r="MSH619" s="175"/>
      <c r="MSI619" s="175"/>
      <c r="MSJ619" s="175"/>
      <c r="MSK619" s="175"/>
      <c r="MSL619" s="175"/>
      <c r="MSM619" s="175"/>
      <c r="MSN619" s="175"/>
      <c r="MSO619" s="175"/>
      <c r="MSP619" s="175"/>
      <c r="MSQ619" s="175"/>
      <c r="MSR619" s="175"/>
      <c r="MSS619" s="175"/>
      <c r="MST619" s="175"/>
      <c r="MSU619" s="175"/>
      <c r="MSV619" s="175"/>
      <c r="MSW619" s="175"/>
      <c r="MSX619" s="175"/>
      <c r="MSY619" s="175"/>
      <c r="MSZ619" s="175"/>
      <c r="MTA619" s="175"/>
      <c r="MTB619" s="175"/>
      <c r="MTC619" s="175"/>
      <c r="MTD619" s="175"/>
      <c r="MTE619" s="175"/>
      <c r="MTF619" s="175"/>
      <c r="MTG619" s="175"/>
      <c r="MTH619" s="175"/>
      <c r="MTI619" s="175"/>
      <c r="MTJ619" s="175"/>
      <c r="MTK619" s="175"/>
      <c r="MTL619" s="175"/>
      <c r="MTM619" s="175"/>
      <c r="MTN619" s="175"/>
      <c r="MTO619" s="175"/>
      <c r="MTP619" s="175"/>
      <c r="MTQ619" s="175"/>
      <c r="MTR619" s="175"/>
      <c r="MTS619" s="175"/>
      <c r="MTT619" s="175"/>
      <c r="MTU619" s="175"/>
      <c r="MTV619" s="175"/>
      <c r="MTW619" s="175"/>
      <c r="MTX619" s="175"/>
      <c r="MTY619" s="175"/>
      <c r="MTZ619" s="175"/>
      <c r="MUA619" s="175"/>
      <c r="MUB619" s="175"/>
      <c r="MUC619" s="175"/>
      <c r="MUD619" s="175"/>
      <c r="MUE619" s="175"/>
      <c r="MUF619" s="175"/>
      <c r="MUG619" s="175"/>
      <c r="MUH619" s="175"/>
      <c r="MUI619" s="175"/>
      <c r="MUJ619" s="175"/>
      <c r="MUK619" s="175"/>
      <c r="MUL619" s="175"/>
      <c r="MUM619" s="175"/>
      <c r="MUN619" s="175"/>
      <c r="MUO619" s="175"/>
      <c r="MUP619" s="175"/>
      <c r="MUQ619" s="175"/>
      <c r="MUR619" s="175"/>
      <c r="MUS619" s="175"/>
      <c r="MUT619" s="175"/>
      <c r="MUU619" s="175"/>
      <c r="MUV619" s="175"/>
      <c r="MUW619" s="175"/>
      <c r="MUX619" s="175"/>
      <c r="MUY619" s="175"/>
      <c r="MUZ619" s="175"/>
      <c r="MVA619" s="175"/>
      <c r="MVB619" s="175"/>
      <c r="MVC619" s="175"/>
      <c r="MVD619" s="175"/>
      <c r="MVE619" s="175"/>
      <c r="MVF619" s="175"/>
      <c r="MVG619" s="175"/>
      <c r="MVH619" s="175"/>
      <c r="MVI619" s="175"/>
      <c r="MVJ619" s="175"/>
      <c r="MVK619" s="175"/>
      <c r="MVL619" s="175"/>
      <c r="MVM619" s="175"/>
      <c r="MVN619" s="175"/>
      <c r="MVO619" s="175"/>
      <c r="MVP619" s="175"/>
      <c r="MVQ619" s="175"/>
      <c r="MVR619" s="175"/>
      <c r="MVS619" s="175"/>
      <c r="MVT619" s="175"/>
      <c r="MVU619" s="175"/>
      <c r="MVV619" s="175"/>
      <c r="MVW619" s="175"/>
      <c r="MVX619" s="175"/>
      <c r="MVY619" s="175"/>
      <c r="MVZ619" s="175"/>
      <c r="MWA619" s="175"/>
      <c r="MWB619" s="175"/>
      <c r="MWC619" s="175"/>
      <c r="MWD619" s="175"/>
      <c r="MWE619" s="175"/>
      <c r="MWF619" s="175"/>
      <c r="MWG619" s="175"/>
      <c r="MWH619" s="175"/>
      <c r="MWI619" s="175"/>
      <c r="MWJ619" s="175"/>
      <c r="MWK619" s="175"/>
      <c r="MWL619" s="175"/>
      <c r="MWM619" s="175"/>
      <c r="MWN619" s="175"/>
      <c r="MWO619" s="175"/>
      <c r="MWP619" s="175"/>
      <c r="MWQ619" s="175"/>
      <c r="MWR619" s="175"/>
      <c r="MWS619" s="175"/>
      <c r="MWT619" s="175"/>
      <c r="MWU619" s="175"/>
      <c r="MWV619" s="175"/>
      <c r="MWW619" s="175"/>
      <c r="MWX619" s="175"/>
      <c r="MWY619" s="175"/>
      <c r="MWZ619" s="175"/>
      <c r="MXA619" s="175"/>
      <c r="MXB619" s="175"/>
      <c r="MXC619" s="175"/>
      <c r="MXD619" s="175"/>
      <c r="MXE619" s="175"/>
      <c r="MXF619" s="175"/>
      <c r="MXG619" s="175"/>
      <c r="MXH619" s="175"/>
      <c r="MXI619" s="175"/>
      <c r="MXJ619" s="175"/>
      <c r="MXK619" s="175"/>
      <c r="MXL619" s="175"/>
      <c r="MXM619" s="175"/>
      <c r="MXN619" s="175"/>
      <c r="MXO619" s="175"/>
      <c r="MXP619" s="175"/>
      <c r="MXQ619" s="175"/>
      <c r="MXR619" s="175"/>
      <c r="MXS619" s="175"/>
      <c r="MXT619" s="175"/>
      <c r="MXU619" s="175"/>
      <c r="MXV619" s="175"/>
      <c r="MXW619" s="175"/>
      <c r="MXX619" s="175"/>
      <c r="MXY619" s="175"/>
      <c r="MXZ619" s="175"/>
      <c r="MYA619" s="175"/>
      <c r="MYB619" s="175"/>
      <c r="MYC619" s="175"/>
      <c r="MYD619" s="175"/>
      <c r="MYE619" s="175"/>
      <c r="MYF619" s="175"/>
      <c r="MYG619" s="175"/>
      <c r="MYH619" s="175"/>
      <c r="MYI619" s="175"/>
      <c r="MYJ619" s="175"/>
      <c r="MYK619" s="175"/>
      <c r="MYL619" s="175"/>
      <c r="MYM619" s="175"/>
      <c r="MYN619" s="175"/>
      <c r="MYO619" s="175"/>
      <c r="MYP619" s="175"/>
      <c r="MYQ619" s="175"/>
      <c r="MYR619" s="175"/>
      <c r="MYS619" s="175"/>
      <c r="MYT619" s="175"/>
      <c r="MYU619" s="175"/>
      <c r="MYV619" s="175"/>
      <c r="MYW619" s="175"/>
      <c r="MYX619" s="175"/>
      <c r="MYY619" s="175"/>
      <c r="MYZ619" s="175"/>
      <c r="MZA619" s="175"/>
      <c r="MZB619" s="175"/>
      <c r="MZC619" s="175"/>
      <c r="MZD619" s="175"/>
      <c r="MZE619" s="175"/>
      <c r="MZF619" s="175"/>
      <c r="MZG619" s="175"/>
      <c r="MZH619" s="175"/>
      <c r="MZI619" s="175"/>
      <c r="MZJ619" s="175"/>
      <c r="MZK619" s="175"/>
      <c r="MZL619" s="175"/>
      <c r="MZM619" s="175"/>
      <c r="MZN619" s="175"/>
      <c r="MZO619" s="175"/>
      <c r="MZP619" s="175"/>
      <c r="MZQ619" s="175"/>
      <c r="MZR619" s="175"/>
      <c r="MZS619" s="175"/>
      <c r="MZT619" s="175"/>
      <c r="MZU619" s="175"/>
      <c r="MZV619" s="175"/>
      <c r="MZW619" s="175"/>
      <c r="MZX619" s="175"/>
      <c r="MZY619" s="175"/>
      <c r="MZZ619" s="175"/>
      <c r="NAA619" s="175"/>
      <c r="NAB619" s="175"/>
      <c r="NAC619" s="175"/>
      <c r="NAD619" s="175"/>
      <c r="NAE619" s="175"/>
      <c r="NAF619" s="175"/>
      <c r="NAG619" s="175"/>
      <c r="NAH619" s="175"/>
      <c r="NAI619" s="175"/>
      <c r="NAJ619" s="175"/>
      <c r="NAK619" s="175"/>
      <c r="NAL619" s="175"/>
      <c r="NAM619" s="175"/>
      <c r="NAN619" s="175"/>
      <c r="NAO619" s="175"/>
      <c r="NAP619" s="175"/>
      <c r="NAQ619" s="175"/>
      <c r="NAR619" s="175"/>
      <c r="NAS619" s="175"/>
      <c r="NAT619" s="175"/>
      <c r="NAU619" s="175"/>
      <c r="NAV619" s="175"/>
      <c r="NAW619" s="175"/>
      <c r="NAX619" s="175"/>
      <c r="NAY619" s="175"/>
      <c r="NAZ619" s="175"/>
      <c r="NBA619" s="175"/>
      <c r="NBB619" s="175"/>
      <c r="NBC619" s="175"/>
      <c r="NBD619" s="175"/>
      <c r="NBE619" s="175"/>
      <c r="NBF619" s="175"/>
      <c r="NBG619" s="175"/>
      <c r="NBH619" s="175"/>
      <c r="NBI619" s="175"/>
      <c r="NBJ619" s="175"/>
      <c r="NBK619" s="175"/>
      <c r="NBL619" s="175"/>
      <c r="NBM619" s="175"/>
      <c r="NBN619" s="175"/>
      <c r="NBO619" s="175"/>
      <c r="NBP619" s="175"/>
      <c r="NBQ619" s="175"/>
      <c r="NBR619" s="175"/>
      <c r="NBS619" s="175"/>
      <c r="NBT619" s="175"/>
      <c r="NBU619" s="175"/>
      <c r="NBV619" s="175"/>
      <c r="NBW619" s="175"/>
      <c r="NBX619" s="175"/>
      <c r="NBY619" s="175"/>
      <c r="NBZ619" s="175"/>
      <c r="NCA619" s="175"/>
      <c r="NCB619" s="175"/>
      <c r="NCC619" s="175"/>
      <c r="NCD619" s="175"/>
      <c r="NCE619" s="175"/>
      <c r="NCF619" s="175"/>
      <c r="NCG619" s="175"/>
      <c r="NCH619" s="175"/>
      <c r="NCI619" s="175"/>
      <c r="NCJ619" s="175"/>
      <c r="NCK619" s="175"/>
      <c r="NCL619" s="175"/>
      <c r="NCM619" s="175"/>
      <c r="NCN619" s="175"/>
      <c r="NCO619" s="175"/>
      <c r="NCP619" s="175"/>
      <c r="NCQ619" s="175"/>
      <c r="NCR619" s="175"/>
      <c r="NCS619" s="175"/>
      <c r="NCT619" s="175"/>
      <c r="NCU619" s="175"/>
      <c r="NCV619" s="175"/>
      <c r="NCW619" s="175"/>
      <c r="NCX619" s="175"/>
      <c r="NCY619" s="175"/>
      <c r="NCZ619" s="175"/>
      <c r="NDA619" s="175"/>
      <c r="NDB619" s="175"/>
      <c r="NDC619" s="175"/>
      <c r="NDD619" s="175"/>
      <c r="NDE619" s="175"/>
      <c r="NDF619" s="175"/>
      <c r="NDG619" s="175"/>
      <c r="NDH619" s="175"/>
      <c r="NDI619" s="175"/>
      <c r="NDJ619" s="175"/>
      <c r="NDK619" s="175"/>
      <c r="NDL619" s="175"/>
      <c r="NDM619" s="175"/>
      <c r="NDN619" s="175"/>
      <c r="NDO619" s="175"/>
      <c r="NDP619" s="175"/>
      <c r="NDQ619" s="175"/>
      <c r="NDR619" s="175"/>
      <c r="NDS619" s="175"/>
      <c r="NDT619" s="175"/>
      <c r="NDU619" s="175"/>
      <c r="NDV619" s="175"/>
      <c r="NDW619" s="175"/>
      <c r="NDX619" s="175"/>
      <c r="NDY619" s="175"/>
      <c r="NDZ619" s="175"/>
      <c r="NEA619" s="175"/>
      <c r="NEB619" s="175"/>
      <c r="NEC619" s="175"/>
      <c r="NED619" s="175"/>
      <c r="NEE619" s="175"/>
      <c r="NEF619" s="175"/>
      <c r="NEG619" s="175"/>
      <c r="NEH619" s="175"/>
      <c r="NEI619" s="175"/>
      <c r="NEJ619" s="175"/>
      <c r="NEK619" s="175"/>
      <c r="NEL619" s="175"/>
      <c r="NEM619" s="175"/>
      <c r="NEN619" s="175"/>
      <c r="NEO619" s="175"/>
      <c r="NEP619" s="175"/>
      <c r="NEQ619" s="175"/>
      <c r="NER619" s="175"/>
      <c r="NES619" s="175"/>
      <c r="NET619" s="175"/>
      <c r="NEU619" s="175"/>
      <c r="NEV619" s="175"/>
      <c r="NEW619" s="175"/>
      <c r="NEX619" s="175"/>
      <c r="NEY619" s="175"/>
      <c r="NEZ619" s="175"/>
      <c r="NFA619" s="175"/>
      <c r="NFB619" s="175"/>
      <c r="NFC619" s="175"/>
      <c r="NFD619" s="175"/>
      <c r="NFE619" s="175"/>
      <c r="NFF619" s="175"/>
      <c r="NFG619" s="175"/>
      <c r="NFH619" s="175"/>
      <c r="NFI619" s="175"/>
      <c r="NFJ619" s="175"/>
      <c r="NFK619" s="175"/>
      <c r="NFL619" s="175"/>
      <c r="NFM619" s="175"/>
      <c r="NFN619" s="175"/>
      <c r="NFO619" s="175"/>
      <c r="NFP619" s="175"/>
      <c r="NFQ619" s="175"/>
      <c r="NFR619" s="175"/>
      <c r="NFS619" s="175"/>
      <c r="NFT619" s="175"/>
      <c r="NFU619" s="175"/>
      <c r="NFV619" s="175"/>
      <c r="NFW619" s="175"/>
      <c r="NFX619" s="175"/>
      <c r="NFY619" s="175"/>
      <c r="NFZ619" s="175"/>
      <c r="NGA619" s="175"/>
      <c r="NGB619" s="175"/>
      <c r="NGC619" s="175"/>
      <c r="NGD619" s="175"/>
      <c r="NGE619" s="175"/>
      <c r="NGF619" s="175"/>
      <c r="NGG619" s="175"/>
      <c r="NGH619" s="175"/>
      <c r="NGI619" s="175"/>
      <c r="NGJ619" s="175"/>
      <c r="NGK619" s="175"/>
      <c r="NGL619" s="175"/>
      <c r="NGM619" s="175"/>
      <c r="NGN619" s="175"/>
      <c r="NGO619" s="175"/>
      <c r="NGP619" s="175"/>
      <c r="NGQ619" s="175"/>
      <c r="NGR619" s="175"/>
      <c r="NGS619" s="175"/>
      <c r="NGT619" s="175"/>
      <c r="NGU619" s="175"/>
      <c r="NGV619" s="175"/>
      <c r="NGW619" s="175"/>
      <c r="NGX619" s="175"/>
      <c r="NGY619" s="175"/>
      <c r="NGZ619" s="175"/>
      <c r="NHA619" s="175"/>
      <c r="NHB619" s="175"/>
      <c r="NHC619" s="175"/>
      <c r="NHD619" s="175"/>
      <c r="NHE619" s="175"/>
      <c r="NHF619" s="175"/>
      <c r="NHG619" s="175"/>
      <c r="NHH619" s="175"/>
      <c r="NHI619" s="175"/>
      <c r="NHJ619" s="175"/>
      <c r="NHK619" s="175"/>
      <c r="NHL619" s="175"/>
      <c r="NHM619" s="175"/>
      <c r="NHN619" s="175"/>
      <c r="NHO619" s="175"/>
      <c r="NHP619" s="175"/>
      <c r="NHQ619" s="175"/>
      <c r="NHR619" s="175"/>
      <c r="NHS619" s="175"/>
      <c r="NHT619" s="175"/>
      <c r="NHU619" s="175"/>
      <c r="NHV619" s="175"/>
      <c r="NHW619" s="175"/>
      <c r="NHX619" s="175"/>
      <c r="NHY619" s="175"/>
      <c r="NHZ619" s="175"/>
      <c r="NIA619" s="175"/>
      <c r="NIB619" s="175"/>
      <c r="NIC619" s="175"/>
      <c r="NID619" s="175"/>
      <c r="NIE619" s="175"/>
      <c r="NIF619" s="175"/>
      <c r="NIG619" s="175"/>
      <c r="NIH619" s="175"/>
      <c r="NII619" s="175"/>
      <c r="NIJ619" s="175"/>
      <c r="NIK619" s="175"/>
      <c r="NIL619" s="175"/>
      <c r="NIM619" s="175"/>
      <c r="NIN619" s="175"/>
      <c r="NIO619" s="175"/>
      <c r="NIP619" s="175"/>
      <c r="NIQ619" s="175"/>
      <c r="NIR619" s="175"/>
      <c r="NIS619" s="175"/>
      <c r="NIT619" s="175"/>
      <c r="NIU619" s="175"/>
      <c r="NIV619" s="175"/>
      <c r="NIW619" s="175"/>
      <c r="NIX619" s="175"/>
      <c r="NIY619" s="175"/>
      <c r="NIZ619" s="175"/>
      <c r="NJA619" s="175"/>
      <c r="NJB619" s="175"/>
      <c r="NJC619" s="175"/>
      <c r="NJD619" s="175"/>
      <c r="NJE619" s="175"/>
      <c r="NJF619" s="175"/>
      <c r="NJG619" s="175"/>
      <c r="NJH619" s="175"/>
      <c r="NJI619" s="175"/>
      <c r="NJJ619" s="175"/>
      <c r="NJK619" s="175"/>
      <c r="NJL619" s="175"/>
      <c r="NJM619" s="175"/>
      <c r="NJN619" s="175"/>
      <c r="NJO619" s="175"/>
      <c r="NJP619" s="175"/>
      <c r="NJQ619" s="175"/>
      <c r="NJR619" s="175"/>
      <c r="NJS619" s="175"/>
      <c r="NJT619" s="175"/>
      <c r="NJU619" s="175"/>
      <c r="NJV619" s="175"/>
      <c r="NJW619" s="175"/>
      <c r="NJX619" s="175"/>
      <c r="NJY619" s="175"/>
      <c r="NJZ619" s="175"/>
      <c r="NKA619" s="175"/>
      <c r="NKB619" s="175"/>
      <c r="NKC619" s="175"/>
      <c r="NKD619" s="175"/>
      <c r="NKE619" s="175"/>
      <c r="NKF619" s="175"/>
      <c r="NKG619" s="175"/>
      <c r="NKH619" s="175"/>
      <c r="NKI619" s="175"/>
      <c r="NKJ619" s="175"/>
      <c r="NKK619" s="175"/>
      <c r="NKL619" s="175"/>
      <c r="NKM619" s="175"/>
      <c r="NKN619" s="175"/>
      <c r="NKO619" s="175"/>
      <c r="NKP619" s="175"/>
      <c r="NKQ619" s="175"/>
      <c r="NKR619" s="175"/>
      <c r="NKS619" s="175"/>
      <c r="NKT619" s="175"/>
      <c r="NKU619" s="175"/>
      <c r="NKV619" s="175"/>
      <c r="NKW619" s="175"/>
      <c r="NKX619" s="175"/>
      <c r="NKY619" s="175"/>
      <c r="NKZ619" s="175"/>
      <c r="NLA619" s="175"/>
      <c r="NLB619" s="175"/>
      <c r="NLC619" s="175"/>
      <c r="NLD619" s="175"/>
      <c r="NLE619" s="175"/>
      <c r="NLF619" s="175"/>
      <c r="NLG619" s="175"/>
      <c r="NLH619" s="175"/>
      <c r="NLI619" s="175"/>
      <c r="NLJ619" s="175"/>
      <c r="NLK619" s="175"/>
      <c r="NLL619" s="175"/>
      <c r="NLM619" s="175"/>
      <c r="NLN619" s="175"/>
      <c r="NLO619" s="175"/>
      <c r="NLP619" s="175"/>
      <c r="NLQ619" s="175"/>
      <c r="NLR619" s="175"/>
      <c r="NLS619" s="175"/>
      <c r="NLT619" s="175"/>
      <c r="NLU619" s="175"/>
      <c r="NLV619" s="175"/>
      <c r="NLW619" s="175"/>
      <c r="NLX619" s="175"/>
      <c r="NLY619" s="175"/>
      <c r="NLZ619" s="175"/>
      <c r="NMA619" s="175"/>
      <c r="NMB619" s="175"/>
      <c r="NMC619" s="175"/>
      <c r="NMD619" s="175"/>
      <c r="NME619" s="175"/>
      <c r="NMF619" s="175"/>
      <c r="NMG619" s="175"/>
      <c r="NMH619" s="175"/>
      <c r="NMI619" s="175"/>
      <c r="NMJ619" s="175"/>
      <c r="NMK619" s="175"/>
      <c r="NML619" s="175"/>
      <c r="NMM619" s="175"/>
      <c r="NMN619" s="175"/>
      <c r="NMO619" s="175"/>
      <c r="NMP619" s="175"/>
      <c r="NMQ619" s="175"/>
      <c r="NMR619" s="175"/>
      <c r="NMS619" s="175"/>
      <c r="NMT619" s="175"/>
      <c r="NMU619" s="175"/>
      <c r="NMV619" s="175"/>
      <c r="NMW619" s="175"/>
      <c r="NMX619" s="175"/>
      <c r="NMY619" s="175"/>
      <c r="NMZ619" s="175"/>
      <c r="NNA619" s="175"/>
      <c r="NNB619" s="175"/>
      <c r="NNC619" s="175"/>
      <c r="NND619" s="175"/>
      <c r="NNE619" s="175"/>
      <c r="NNF619" s="175"/>
      <c r="NNG619" s="175"/>
      <c r="NNH619" s="175"/>
      <c r="NNI619" s="175"/>
      <c r="NNJ619" s="175"/>
      <c r="NNK619" s="175"/>
      <c r="NNL619" s="175"/>
      <c r="NNM619" s="175"/>
      <c r="NNN619" s="175"/>
      <c r="NNO619" s="175"/>
      <c r="NNP619" s="175"/>
      <c r="NNQ619" s="175"/>
      <c r="NNR619" s="175"/>
      <c r="NNS619" s="175"/>
      <c r="NNT619" s="175"/>
      <c r="NNU619" s="175"/>
      <c r="NNV619" s="175"/>
      <c r="NNW619" s="175"/>
      <c r="NNX619" s="175"/>
      <c r="NNY619" s="175"/>
      <c r="NNZ619" s="175"/>
      <c r="NOA619" s="175"/>
      <c r="NOB619" s="175"/>
      <c r="NOC619" s="175"/>
      <c r="NOD619" s="175"/>
      <c r="NOE619" s="175"/>
      <c r="NOF619" s="175"/>
      <c r="NOG619" s="175"/>
      <c r="NOH619" s="175"/>
      <c r="NOI619" s="175"/>
      <c r="NOJ619" s="175"/>
      <c r="NOK619" s="175"/>
      <c r="NOL619" s="175"/>
      <c r="NOM619" s="175"/>
      <c r="NON619" s="175"/>
      <c r="NOO619" s="175"/>
      <c r="NOP619" s="175"/>
      <c r="NOQ619" s="175"/>
      <c r="NOR619" s="175"/>
      <c r="NOS619" s="175"/>
      <c r="NOT619" s="175"/>
      <c r="NOU619" s="175"/>
      <c r="NOV619" s="175"/>
      <c r="NOW619" s="175"/>
      <c r="NOX619" s="175"/>
      <c r="NOY619" s="175"/>
      <c r="NOZ619" s="175"/>
      <c r="NPA619" s="175"/>
      <c r="NPB619" s="175"/>
      <c r="NPC619" s="175"/>
      <c r="NPD619" s="175"/>
      <c r="NPE619" s="175"/>
      <c r="NPF619" s="175"/>
      <c r="NPG619" s="175"/>
      <c r="NPH619" s="175"/>
      <c r="NPI619" s="175"/>
      <c r="NPJ619" s="175"/>
      <c r="NPK619" s="175"/>
      <c r="NPL619" s="175"/>
      <c r="NPM619" s="175"/>
      <c r="NPN619" s="175"/>
      <c r="NPO619" s="175"/>
      <c r="NPP619" s="175"/>
      <c r="NPQ619" s="175"/>
      <c r="NPR619" s="175"/>
      <c r="NPS619" s="175"/>
      <c r="NPT619" s="175"/>
      <c r="NPU619" s="175"/>
      <c r="NPV619" s="175"/>
      <c r="NPW619" s="175"/>
      <c r="NPX619" s="175"/>
      <c r="NPY619" s="175"/>
      <c r="NPZ619" s="175"/>
      <c r="NQA619" s="175"/>
      <c r="NQB619" s="175"/>
      <c r="NQC619" s="175"/>
      <c r="NQD619" s="175"/>
      <c r="NQE619" s="175"/>
      <c r="NQF619" s="175"/>
      <c r="NQG619" s="175"/>
      <c r="NQH619" s="175"/>
      <c r="NQI619" s="175"/>
      <c r="NQJ619" s="175"/>
      <c r="NQK619" s="175"/>
      <c r="NQL619" s="175"/>
      <c r="NQM619" s="175"/>
      <c r="NQN619" s="175"/>
      <c r="NQO619" s="175"/>
      <c r="NQP619" s="175"/>
      <c r="NQQ619" s="175"/>
      <c r="NQR619" s="175"/>
      <c r="NQS619" s="175"/>
      <c r="NQT619" s="175"/>
      <c r="NQU619" s="175"/>
      <c r="NQV619" s="175"/>
      <c r="NQW619" s="175"/>
      <c r="NQX619" s="175"/>
      <c r="NQY619" s="175"/>
      <c r="NQZ619" s="175"/>
      <c r="NRA619" s="175"/>
      <c r="NRB619" s="175"/>
      <c r="NRC619" s="175"/>
      <c r="NRD619" s="175"/>
      <c r="NRE619" s="175"/>
      <c r="NRF619" s="175"/>
      <c r="NRG619" s="175"/>
      <c r="NRH619" s="175"/>
      <c r="NRI619" s="175"/>
      <c r="NRJ619" s="175"/>
      <c r="NRK619" s="175"/>
      <c r="NRL619" s="175"/>
      <c r="NRM619" s="175"/>
      <c r="NRN619" s="175"/>
      <c r="NRO619" s="175"/>
      <c r="NRP619" s="175"/>
      <c r="NRQ619" s="175"/>
      <c r="NRR619" s="175"/>
      <c r="NRS619" s="175"/>
      <c r="NRT619" s="175"/>
      <c r="NRU619" s="175"/>
      <c r="NRV619" s="175"/>
      <c r="NRW619" s="175"/>
      <c r="NRX619" s="175"/>
      <c r="NRY619" s="175"/>
      <c r="NRZ619" s="175"/>
      <c r="NSA619" s="175"/>
      <c r="NSB619" s="175"/>
      <c r="NSC619" s="175"/>
      <c r="NSD619" s="175"/>
      <c r="NSE619" s="175"/>
      <c r="NSF619" s="175"/>
      <c r="NSG619" s="175"/>
      <c r="NSH619" s="175"/>
      <c r="NSI619" s="175"/>
      <c r="NSJ619" s="175"/>
      <c r="NSK619" s="175"/>
      <c r="NSL619" s="175"/>
      <c r="NSM619" s="175"/>
      <c r="NSN619" s="175"/>
      <c r="NSO619" s="175"/>
      <c r="NSP619" s="175"/>
      <c r="NSQ619" s="175"/>
      <c r="NSR619" s="175"/>
      <c r="NSS619" s="175"/>
      <c r="NST619" s="175"/>
      <c r="NSU619" s="175"/>
      <c r="NSV619" s="175"/>
      <c r="NSW619" s="175"/>
      <c r="NSX619" s="175"/>
      <c r="NSY619" s="175"/>
      <c r="NSZ619" s="175"/>
      <c r="NTA619" s="175"/>
      <c r="NTB619" s="175"/>
      <c r="NTC619" s="175"/>
      <c r="NTD619" s="175"/>
      <c r="NTE619" s="175"/>
      <c r="NTF619" s="175"/>
      <c r="NTG619" s="175"/>
      <c r="NTH619" s="175"/>
      <c r="NTI619" s="175"/>
      <c r="NTJ619" s="175"/>
      <c r="NTK619" s="175"/>
      <c r="NTL619" s="175"/>
      <c r="NTM619" s="175"/>
      <c r="NTN619" s="175"/>
      <c r="NTO619" s="175"/>
      <c r="NTP619" s="175"/>
      <c r="NTQ619" s="175"/>
      <c r="NTR619" s="175"/>
      <c r="NTS619" s="175"/>
      <c r="NTT619" s="175"/>
      <c r="NTU619" s="175"/>
      <c r="NTV619" s="175"/>
      <c r="NTW619" s="175"/>
      <c r="NTX619" s="175"/>
      <c r="NTY619" s="175"/>
      <c r="NTZ619" s="175"/>
      <c r="NUA619" s="175"/>
      <c r="NUB619" s="175"/>
      <c r="NUC619" s="175"/>
      <c r="NUD619" s="175"/>
      <c r="NUE619" s="175"/>
      <c r="NUF619" s="175"/>
      <c r="NUG619" s="175"/>
      <c r="NUH619" s="175"/>
      <c r="NUI619" s="175"/>
      <c r="NUJ619" s="175"/>
      <c r="NUK619" s="175"/>
      <c r="NUL619" s="175"/>
      <c r="NUM619" s="175"/>
      <c r="NUN619" s="175"/>
      <c r="NUO619" s="175"/>
      <c r="NUP619" s="175"/>
      <c r="NUQ619" s="175"/>
      <c r="NUR619" s="175"/>
      <c r="NUS619" s="175"/>
      <c r="NUT619" s="175"/>
      <c r="NUU619" s="175"/>
      <c r="NUV619" s="175"/>
      <c r="NUW619" s="175"/>
      <c r="NUX619" s="175"/>
      <c r="NUY619" s="175"/>
      <c r="NUZ619" s="175"/>
      <c r="NVA619" s="175"/>
      <c r="NVB619" s="175"/>
      <c r="NVC619" s="175"/>
      <c r="NVD619" s="175"/>
      <c r="NVE619" s="175"/>
      <c r="NVF619" s="175"/>
      <c r="NVG619" s="175"/>
      <c r="NVH619" s="175"/>
      <c r="NVI619" s="175"/>
      <c r="NVJ619" s="175"/>
      <c r="NVK619" s="175"/>
      <c r="NVL619" s="175"/>
      <c r="NVM619" s="175"/>
      <c r="NVN619" s="175"/>
      <c r="NVO619" s="175"/>
      <c r="NVP619" s="175"/>
      <c r="NVQ619" s="175"/>
      <c r="NVR619" s="175"/>
      <c r="NVS619" s="175"/>
      <c r="NVT619" s="175"/>
      <c r="NVU619" s="175"/>
      <c r="NVV619" s="175"/>
      <c r="NVW619" s="175"/>
      <c r="NVX619" s="175"/>
      <c r="NVY619" s="175"/>
      <c r="NVZ619" s="175"/>
      <c r="NWA619" s="175"/>
      <c r="NWB619" s="175"/>
      <c r="NWC619" s="175"/>
      <c r="NWD619" s="175"/>
      <c r="NWE619" s="175"/>
      <c r="NWF619" s="175"/>
      <c r="NWG619" s="175"/>
      <c r="NWH619" s="175"/>
      <c r="NWI619" s="175"/>
      <c r="NWJ619" s="175"/>
      <c r="NWK619" s="175"/>
      <c r="NWL619" s="175"/>
      <c r="NWM619" s="175"/>
      <c r="NWN619" s="175"/>
      <c r="NWO619" s="175"/>
      <c r="NWP619" s="175"/>
      <c r="NWQ619" s="175"/>
      <c r="NWR619" s="175"/>
      <c r="NWS619" s="175"/>
      <c r="NWT619" s="175"/>
      <c r="NWU619" s="175"/>
      <c r="NWV619" s="175"/>
      <c r="NWW619" s="175"/>
      <c r="NWX619" s="175"/>
      <c r="NWY619" s="175"/>
      <c r="NWZ619" s="175"/>
      <c r="NXA619" s="175"/>
      <c r="NXB619" s="175"/>
      <c r="NXC619" s="175"/>
      <c r="NXD619" s="175"/>
      <c r="NXE619" s="175"/>
      <c r="NXF619" s="175"/>
      <c r="NXG619" s="175"/>
      <c r="NXH619" s="175"/>
      <c r="NXI619" s="175"/>
      <c r="NXJ619" s="175"/>
      <c r="NXK619" s="175"/>
      <c r="NXL619" s="175"/>
      <c r="NXM619" s="175"/>
      <c r="NXN619" s="175"/>
      <c r="NXO619" s="175"/>
      <c r="NXP619" s="175"/>
      <c r="NXQ619" s="175"/>
      <c r="NXR619" s="175"/>
      <c r="NXS619" s="175"/>
      <c r="NXT619" s="175"/>
      <c r="NXU619" s="175"/>
      <c r="NXV619" s="175"/>
      <c r="NXW619" s="175"/>
      <c r="NXX619" s="175"/>
      <c r="NXY619" s="175"/>
      <c r="NXZ619" s="175"/>
      <c r="NYA619" s="175"/>
      <c r="NYB619" s="175"/>
      <c r="NYC619" s="175"/>
      <c r="NYD619" s="175"/>
      <c r="NYE619" s="175"/>
      <c r="NYF619" s="175"/>
      <c r="NYG619" s="175"/>
      <c r="NYH619" s="175"/>
      <c r="NYI619" s="175"/>
      <c r="NYJ619" s="175"/>
      <c r="NYK619" s="175"/>
      <c r="NYL619" s="175"/>
      <c r="NYM619" s="175"/>
      <c r="NYN619" s="175"/>
      <c r="NYO619" s="175"/>
      <c r="NYP619" s="175"/>
      <c r="NYQ619" s="175"/>
      <c r="NYR619" s="175"/>
      <c r="NYS619" s="175"/>
      <c r="NYT619" s="175"/>
      <c r="NYU619" s="175"/>
      <c r="NYV619" s="175"/>
      <c r="NYW619" s="175"/>
      <c r="NYX619" s="175"/>
      <c r="NYY619" s="175"/>
      <c r="NYZ619" s="175"/>
      <c r="NZA619" s="175"/>
      <c r="NZB619" s="175"/>
      <c r="NZC619" s="175"/>
      <c r="NZD619" s="175"/>
      <c r="NZE619" s="175"/>
      <c r="NZF619" s="175"/>
      <c r="NZG619" s="175"/>
      <c r="NZH619" s="175"/>
      <c r="NZI619" s="175"/>
      <c r="NZJ619" s="175"/>
      <c r="NZK619" s="175"/>
      <c r="NZL619" s="175"/>
      <c r="NZM619" s="175"/>
      <c r="NZN619" s="175"/>
      <c r="NZO619" s="175"/>
      <c r="NZP619" s="175"/>
      <c r="NZQ619" s="175"/>
      <c r="NZR619" s="175"/>
      <c r="NZS619" s="175"/>
      <c r="NZT619" s="175"/>
      <c r="NZU619" s="175"/>
      <c r="NZV619" s="175"/>
      <c r="NZW619" s="175"/>
      <c r="NZX619" s="175"/>
      <c r="NZY619" s="175"/>
      <c r="NZZ619" s="175"/>
      <c r="OAA619" s="175"/>
      <c r="OAB619" s="175"/>
      <c r="OAC619" s="175"/>
      <c r="OAD619" s="175"/>
      <c r="OAE619" s="175"/>
      <c r="OAF619" s="175"/>
      <c r="OAG619" s="175"/>
      <c r="OAH619" s="175"/>
      <c r="OAI619" s="175"/>
      <c r="OAJ619" s="175"/>
      <c r="OAK619" s="175"/>
      <c r="OAL619" s="175"/>
      <c r="OAM619" s="175"/>
      <c r="OAN619" s="175"/>
      <c r="OAO619" s="175"/>
      <c r="OAP619" s="175"/>
      <c r="OAQ619" s="175"/>
      <c r="OAR619" s="175"/>
      <c r="OAS619" s="175"/>
      <c r="OAT619" s="175"/>
      <c r="OAU619" s="175"/>
      <c r="OAV619" s="175"/>
      <c r="OAW619" s="175"/>
      <c r="OAX619" s="175"/>
      <c r="OAY619" s="175"/>
      <c r="OAZ619" s="175"/>
      <c r="OBA619" s="175"/>
      <c r="OBB619" s="175"/>
      <c r="OBC619" s="175"/>
      <c r="OBD619" s="175"/>
      <c r="OBE619" s="175"/>
      <c r="OBF619" s="175"/>
      <c r="OBG619" s="175"/>
      <c r="OBH619" s="175"/>
      <c r="OBI619" s="175"/>
      <c r="OBJ619" s="175"/>
      <c r="OBK619" s="175"/>
      <c r="OBL619" s="175"/>
      <c r="OBM619" s="175"/>
      <c r="OBN619" s="175"/>
      <c r="OBO619" s="175"/>
      <c r="OBP619" s="175"/>
      <c r="OBQ619" s="175"/>
      <c r="OBR619" s="175"/>
      <c r="OBS619" s="175"/>
      <c r="OBT619" s="175"/>
      <c r="OBU619" s="175"/>
      <c r="OBV619" s="175"/>
      <c r="OBW619" s="175"/>
      <c r="OBX619" s="175"/>
      <c r="OBY619" s="175"/>
      <c r="OBZ619" s="175"/>
      <c r="OCA619" s="175"/>
      <c r="OCB619" s="175"/>
      <c r="OCC619" s="175"/>
      <c r="OCD619" s="175"/>
      <c r="OCE619" s="175"/>
      <c r="OCF619" s="175"/>
      <c r="OCG619" s="175"/>
      <c r="OCH619" s="175"/>
      <c r="OCI619" s="175"/>
      <c r="OCJ619" s="175"/>
      <c r="OCK619" s="175"/>
      <c r="OCL619" s="175"/>
      <c r="OCM619" s="175"/>
      <c r="OCN619" s="175"/>
      <c r="OCO619" s="175"/>
      <c r="OCP619" s="175"/>
      <c r="OCQ619" s="175"/>
      <c r="OCR619" s="175"/>
      <c r="OCS619" s="175"/>
      <c r="OCT619" s="175"/>
      <c r="OCU619" s="175"/>
      <c r="OCV619" s="175"/>
      <c r="OCW619" s="175"/>
      <c r="OCX619" s="175"/>
      <c r="OCY619" s="175"/>
      <c r="OCZ619" s="175"/>
      <c r="ODA619" s="175"/>
      <c r="ODB619" s="175"/>
      <c r="ODC619" s="175"/>
      <c r="ODD619" s="175"/>
      <c r="ODE619" s="175"/>
      <c r="ODF619" s="175"/>
      <c r="ODG619" s="175"/>
      <c r="ODH619" s="175"/>
      <c r="ODI619" s="175"/>
      <c r="ODJ619" s="175"/>
      <c r="ODK619" s="175"/>
      <c r="ODL619" s="175"/>
      <c r="ODM619" s="175"/>
      <c r="ODN619" s="175"/>
      <c r="ODO619" s="175"/>
      <c r="ODP619" s="175"/>
      <c r="ODQ619" s="175"/>
      <c r="ODR619" s="175"/>
      <c r="ODS619" s="175"/>
      <c r="ODT619" s="175"/>
      <c r="ODU619" s="175"/>
      <c r="ODV619" s="175"/>
      <c r="ODW619" s="175"/>
      <c r="ODX619" s="175"/>
      <c r="ODY619" s="175"/>
      <c r="ODZ619" s="175"/>
      <c r="OEA619" s="175"/>
      <c r="OEB619" s="175"/>
      <c r="OEC619" s="175"/>
      <c r="OED619" s="175"/>
      <c r="OEE619" s="175"/>
      <c r="OEF619" s="175"/>
      <c r="OEG619" s="175"/>
      <c r="OEH619" s="175"/>
      <c r="OEI619" s="175"/>
      <c r="OEJ619" s="175"/>
      <c r="OEK619" s="175"/>
      <c r="OEL619" s="175"/>
      <c r="OEM619" s="175"/>
      <c r="OEN619" s="175"/>
      <c r="OEO619" s="175"/>
      <c r="OEP619" s="175"/>
      <c r="OEQ619" s="175"/>
      <c r="OER619" s="175"/>
      <c r="OES619" s="175"/>
      <c r="OET619" s="175"/>
      <c r="OEU619" s="175"/>
      <c r="OEV619" s="175"/>
      <c r="OEW619" s="175"/>
      <c r="OEX619" s="175"/>
      <c r="OEY619" s="175"/>
      <c r="OEZ619" s="175"/>
      <c r="OFA619" s="175"/>
      <c r="OFB619" s="175"/>
      <c r="OFC619" s="175"/>
      <c r="OFD619" s="175"/>
      <c r="OFE619" s="175"/>
      <c r="OFF619" s="175"/>
      <c r="OFG619" s="175"/>
      <c r="OFH619" s="175"/>
      <c r="OFI619" s="175"/>
      <c r="OFJ619" s="175"/>
      <c r="OFK619" s="175"/>
      <c r="OFL619" s="175"/>
      <c r="OFM619" s="175"/>
      <c r="OFN619" s="175"/>
      <c r="OFO619" s="175"/>
      <c r="OFP619" s="175"/>
      <c r="OFQ619" s="175"/>
      <c r="OFR619" s="175"/>
      <c r="OFS619" s="175"/>
      <c r="OFT619" s="175"/>
      <c r="OFU619" s="175"/>
      <c r="OFV619" s="175"/>
      <c r="OFW619" s="175"/>
      <c r="OFX619" s="175"/>
      <c r="OFY619" s="175"/>
      <c r="OFZ619" s="175"/>
      <c r="OGA619" s="175"/>
      <c r="OGB619" s="175"/>
      <c r="OGC619" s="175"/>
      <c r="OGD619" s="175"/>
      <c r="OGE619" s="175"/>
      <c r="OGF619" s="175"/>
      <c r="OGG619" s="175"/>
      <c r="OGH619" s="175"/>
      <c r="OGI619" s="175"/>
      <c r="OGJ619" s="175"/>
      <c r="OGK619" s="175"/>
      <c r="OGL619" s="175"/>
      <c r="OGM619" s="175"/>
      <c r="OGN619" s="175"/>
      <c r="OGO619" s="175"/>
      <c r="OGP619" s="175"/>
      <c r="OGQ619" s="175"/>
      <c r="OGR619" s="175"/>
      <c r="OGS619" s="175"/>
      <c r="OGT619" s="175"/>
      <c r="OGU619" s="175"/>
      <c r="OGV619" s="175"/>
      <c r="OGW619" s="175"/>
      <c r="OGX619" s="175"/>
      <c r="OGY619" s="175"/>
      <c r="OGZ619" s="175"/>
      <c r="OHA619" s="175"/>
      <c r="OHB619" s="175"/>
      <c r="OHC619" s="175"/>
      <c r="OHD619" s="175"/>
      <c r="OHE619" s="175"/>
      <c r="OHF619" s="175"/>
      <c r="OHG619" s="175"/>
      <c r="OHH619" s="175"/>
      <c r="OHI619" s="175"/>
      <c r="OHJ619" s="175"/>
      <c r="OHK619" s="175"/>
      <c r="OHL619" s="175"/>
      <c r="OHM619" s="175"/>
      <c r="OHN619" s="175"/>
      <c r="OHO619" s="175"/>
      <c r="OHP619" s="175"/>
      <c r="OHQ619" s="175"/>
      <c r="OHR619" s="175"/>
      <c r="OHS619" s="175"/>
      <c r="OHT619" s="175"/>
      <c r="OHU619" s="175"/>
      <c r="OHV619" s="175"/>
      <c r="OHW619" s="175"/>
      <c r="OHX619" s="175"/>
      <c r="OHY619" s="175"/>
      <c r="OHZ619" s="175"/>
      <c r="OIA619" s="175"/>
      <c r="OIB619" s="175"/>
      <c r="OIC619" s="175"/>
      <c r="OID619" s="175"/>
      <c r="OIE619" s="175"/>
      <c r="OIF619" s="175"/>
      <c r="OIG619" s="175"/>
      <c r="OIH619" s="175"/>
      <c r="OII619" s="175"/>
      <c r="OIJ619" s="175"/>
      <c r="OIK619" s="175"/>
      <c r="OIL619" s="175"/>
      <c r="OIM619" s="175"/>
      <c r="OIN619" s="175"/>
      <c r="OIO619" s="175"/>
      <c r="OIP619" s="175"/>
      <c r="OIQ619" s="175"/>
      <c r="OIR619" s="175"/>
      <c r="OIS619" s="175"/>
      <c r="OIT619" s="175"/>
      <c r="OIU619" s="175"/>
      <c r="OIV619" s="175"/>
      <c r="OIW619" s="175"/>
      <c r="OIX619" s="175"/>
      <c r="OIY619" s="175"/>
      <c r="OIZ619" s="175"/>
      <c r="OJA619" s="175"/>
      <c r="OJB619" s="175"/>
      <c r="OJC619" s="175"/>
      <c r="OJD619" s="175"/>
      <c r="OJE619" s="175"/>
      <c r="OJF619" s="175"/>
      <c r="OJG619" s="175"/>
      <c r="OJH619" s="175"/>
      <c r="OJI619" s="175"/>
      <c r="OJJ619" s="175"/>
      <c r="OJK619" s="175"/>
      <c r="OJL619" s="175"/>
      <c r="OJM619" s="175"/>
      <c r="OJN619" s="175"/>
      <c r="OJO619" s="175"/>
      <c r="OJP619" s="175"/>
      <c r="OJQ619" s="175"/>
      <c r="OJR619" s="175"/>
      <c r="OJS619" s="175"/>
      <c r="OJT619" s="175"/>
      <c r="OJU619" s="175"/>
      <c r="OJV619" s="175"/>
      <c r="OJW619" s="175"/>
      <c r="OJX619" s="175"/>
      <c r="OJY619" s="175"/>
      <c r="OJZ619" s="175"/>
      <c r="OKA619" s="175"/>
      <c r="OKB619" s="175"/>
      <c r="OKC619" s="175"/>
      <c r="OKD619" s="175"/>
      <c r="OKE619" s="175"/>
      <c r="OKF619" s="175"/>
      <c r="OKG619" s="175"/>
      <c r="OKH619" s="175"/>
      <c r="OKI619" s="175"/>
      <c r="OKJ619" s="175"/>
      <c r="OKK619" s="175"/>
      <c r="OKL619" s="175"/>
      <c r="OKM619" s="175"/>
      <c r="OKN619" s="175"/>
      <c r="OKO619" s="175"/>
      <c r="OKP619" s="175"/>
      <c r="OKQ619" s="175"/>
      <c r="OKR619" s="175"/>
      <c r="OKS619" s="175"/>
      <c r="OKT619" s="175"/>
      <c r="OKU619" s="175"/>
      <c r="OKV619" s="175"/>
      <c r="OKW619" s="175"/>
      <c r="OKX619" s="175"/>
      <c r="OKY619" s="175"/>
      <c r="OKZ619" s="175"/>
      <c r="OLA619" s="175"/>
      <c r="OLB619" s="175"/>
      <c r="OLC619" s="175"/>
      <c r="OLD619" s="175"/>
      <c r="OLE619" s="175"/>
      <c r="OLF619" s="175"/>
      <c r="OLG619" s="175"/>
      <c r="OLH619" s="175"/>
      <c r="OLI619" s="175"/>
      <c r="OLJ619" s="175"/>
      <c r="OLK619" s="175"/>
      <c r="OLL619" s="175"/>
      <c r="OLM619" s="175"/>
      <c r="OLN619" s="175"/>
      <c r="OLO619" s="175"/>
      <c r="OLP619" s="175"/>
      <c r="OLQ619" s="175"/>
      <c r="OLR619" s="175"/>
      <c r="OLS619" s="175"/>
      <c r="OLT619" s="175"/>
      <c r="OLU619" s="175"/>
      <c r="OLV619" s="175"/>
      <c r="OLW619" s="175"/>
      <c r="OLX619" s="175"/>
      <c r="OLY619" s="175"/>
      <c r="OLZ619" s="175"/>
      <c r="OMA619" s="175"/>
      <c r="OMB619" s="175"/>
      <c r="OMC619" s="175"/>
      <c r="OMD619" s="175"/>
      <c r="OME619" s="175"/>
      <c r="OMF619" s="175"/>
      <c r="OMG619" s="175"/>
      <c r="OMH619" s="175"/>
      <c r="OMI619" s="175"/>
      <c r="OMJ619" s="175"/>
      <c r="OMK619" s="175"/>
      <c r="OML619" s="175"/>
      <c r="OMM619" s="175"/>
      <c r="OMN619" s="175"/>
      <c r="OMO619" s="175"/>
      <c r="OMP619" s="175"/>
      <c r="OMQ619" s="175"/>
      <c r="OMR619" s="175"/>
      <c r="OMS619" s="175"/>
      <c r="OMT619" s="175"/>
      <c r="OMU619" s="175"/>
      <c r="OMV619" s="175"/>
      <c r="OMW619" s="175"/>
      <c r="OMX619" s="175"/>
      <c r="OMY619" s="175"/>
      <c r="OMZ619" s="175"/>
      <c r="ONA619" s="175"/>
      <c r="ONB619" s="175"/>
      <c r="ONC619" s="175"/>
      <c r="OND619" s="175"/>
      <c r="ONE619" s="175"/>
      <c r="ONF619" s="175"/>
      <c r="ONG619" s="175"/>
      <c r="ONH619" s="175"/>
      <c r="ONI619" s="175"/>
      <c r="ONJ619" s="175"/>
      <c r="ONK619" s="175"/>
      <c r="ONL619" s="175"/>
      <c r="ONM619" s="175"/>
      <c r="ONN619" s="175"/>
      <c r="ONO619" s="175"/>
      <c r="ONP619" s="175"/>
      <c r="ONQ619" s="175"/>
      <c r="ONR619" s="175"/>
      <c r="ONS619" s="175"/>
      <c r="ONT619" s="175"/>
      <c r="ONU619" s="175"/>
      <c r="ONV619" s="175"/>
      <c r="ONW619" s="175"/>
      <c r="ONX619" s="175"/>
      <c r="ONY619" s="175"/>
      <c r="ONZ619" s="175"/>
      <c r="OOA619" s="175"/>
      <c r="OOB619" s="175"/>
      <c r="OOC619" s="175"/>
      <c r="OOD619" s="175"/>
      <c r="OOE619" s="175"/>
      <c r="OOF619" s="175"/>
      <c r="OOG619" s="175"/>
      <c r="OOH619" s="175"/>
      <c r="OOI619" s="175"/>
      <c r="OOJ619" s="175"/>
      <c r="OOK619" s="175"/>
      <c r="OOL619" s="175"/>
      <c r="OOM619" s="175"/>
      <c r="OON619" s="175"/>
      <c r="OOO619" s="175"/>
      <c r="OOP619" s="175"/>
      <c r="OOQ619" s="175"/>
      <c r="OOR619" s="175"/>
      <c r="OOS619" s="175"/>
      <c r="OOT619" s="175"/>
      <c r="OOU619" s="175"/>
      <c r="OOV619" s="175"/>
      <c r="OOW619" s="175"/>
      <c r="OOX619" s="175"/>
      <c r="OOY619" s="175"/>
      <c r="OOZ619" s="175"/>
      <c r="OPA619" s="175"/>
      <c r="OPB619" s="175"/>
      <c r="OPC619" s="175"/>
      <c r="OPD619" s="175"/>
      <c r="OPE619" s="175"/>
      <c r="OPF619" s="175"/>
      <c r="OPG619" s="175"/>
      <c r="OPH619" s="175"/>
      <c r="OPI619" s="175"/>
      <c r="OPJ619" s="175"/>
      <c r="OPK619" s="175"/>
      <c r="OPL619" s="175"/>
      <c r="OPM619" s="175"/>
      <c r="OPN619" s="175"/>
      <c r="OPO619" s="175"/>
      <c r="OPP619" s="175"/>
      <c r="OPQ619" s="175"/>
      <c r="OPR619" s="175"/>
      <c r="OPS619" s="175"/>
      <c r="OPT619" s="175"/>
      <c r="OPU619" s="175"/>
      <c r="OPV619" s="175"/>
      <c r="OPW619" s="175"/>
      <c r="OPX619" s="175"/>
      <c r="OPY619" s="175"/>
      <c r="OPZ619" s="175"/>
      <c r="OQA619" s="175"/>
      <c r="OQB619" s="175"/>
      <c r="OQC619" s="175"/>
      <c r="OQD619" s="175"/>
      <c r="OQE619" s="175"/>
      <c r="OQF619" s="175"/>
      <c r="OQG619" s="175"/>
      <c r="OQH619" s="175"/>
      <c r="OQI619" s="175"/>
      <c r="OQJ619" s="175"/>
      <c r="OQK619" s="175"/>
      <c r="OQL619" s="175"/>
      <c r="OQM619" s="175"/>
      <c r="OQN619" s="175"/>
      <c r="OQO619" s="175"/>
      <c r="OQP619" s="175"/>
      <c r="OQQ619" s="175"/>
      <c r="OQR619" s="175"/>
      <c r="OQS619" s="175"/>
      <c r="OQT619" s="175"/>
      <c r="OQU619" s="175"/>
      <c r="OQV619" s="175"/>
      <c r="OQW619" s="175"/>
      <c r="OQX619" s="175"/>
      <c r="OQY619" s="175"/>
      <c r="OQZ619" s="175"/>
      <c r="ORA619" s="175"/>
      <c r="ORB619" s="175"/>
      <c r="ORC619" s="175"/>
      <c r="ORD619" s="175"/>
      <c r="ORE619" s="175"/>
      <c r="ORF619" s="175"/>
      <c r="ORG619" s="175"/>
      <c r="ORH619" s="175"/>
      <c r="ORI619" s="175"/>
      <c r="ORJ619" s="175"/>
      <c r="ORK619" s="175"/>
      <c r="ORL619" s="175"/>
      <c r="ORM619" s="175"/>
      <c r="ORN619" s="175"/>
      <c r="ORO619" s="175"/>
      <c r="ORP619" s="175"/>
      <c r="ORQ619" s="175"/>
      <c r="ORR619" s="175"/>
      <c r="ORS619" s="175"/>
      <c r="ORT619" s="175"/>
      <c r="ORU619" s="175"/>
      <c r="ORV619" s="175"/>
      <c r="ORW619" s="175"/>
      <c r="ORX619" s="175"/>
      <c r="ORY619" s="175"/>
      <c r="ORZ619" s="175"/>
      <c r="OSA619" s="175"/>
      <c r="OSB619" s="175"/>
      <c r="OSC619" s="175"/>
      <c r="OSD619" s="175"/>
      <c r="OSE619" s="175"/>
      <c r="OSF619" s="175"/>
      <c r="OSG619" s="175"/>
      <c r="OSH619" s="175"/>
      <c r="OSI619" s="175"/>
      <c r="OSJ619" s="175"/>
      <c r="OSK619" s="175"/>
      <c r="OSL619" s="175"/>
      <c r="OSM619" s="175"/>
      <c r="OSN619" s="175"/>
      <c r="OSO619" s="175"/>
      <c r="OSP619" s="175"/>
      <c r="OSQ619" s="175"/>
      <c r="OSR619" s="175"/>
      <c r="OSS619" s="175"/>
      <c r="OST619" s="175"/>
      <c r="OSU619" s="175"/>
      <c r="OSV619" s="175"/>
      <c r="OSW619" s="175"/>
      <c r="OSX619" s="175"/>
      <c r="OSY619" s="175"/>
      <c r="OSZ619" s="175"/>
      <c r="OTA619" s="175"/>
      <c r="OTB619" s="175"/>
      <c r="OTC619" s="175"/>
      <c r="OTD619" s="175"/>
      <c r="OTE619" s="175"/>
      <c r="OTF619" s="175"/>
      <c r="OTG619" s="175"/>
      <c r="OTH619" s="175"/>
      <c r="OTI619" s="175"/>
      <c r="OTJ619" s="175"/>
      <c r="OTK619" s="175"/>
      <c r="OTL619" s="175"/>
      <c r="OTM619" s="175"/>
      <c r="OTN619" s="175"/>
      <c r="OTO619" s="175"/>
      <c r="OTP619" s="175"/>
      <c r="OTQ619" s="175"/>
      <c r="OTR619" s="175"/>
      <c r="OTS619" s="175"/>
      <c r="OTT619" s="175"/>
      <c r="OTU619" s="175"/>
      <c r="OTV619" s="175"/>
      <c r="OTW619" s="175"/>
      <c r="OTX619" s="175"/>
      <c r="OTY619" s="175"/>
      <c r="OTZ619" s="175"/>
      <c r="OUA619" s="175"/>
      <c r="OUB619" s="175"/>
      <c r="OUC619" s="175"/>
      <c r="OUD619" s="175"/>
      <c r="OUE619" s="175"/>
      <c r="OUF619" s="175"/>
      <c r="OUG619" s="175"/>
      <c r="OUH619" s="175"/>
      <c r="OUI619" s="175"/>
      <c r="OUJ619" s="175"/>
      <c r="OUK619" s="175"/>
      <c r="OUL619" s="175"/>
      <c r="OUM619" s="175"/>
      <c r="OUN619" s="175"/>
      <c r="OUO619" s="175"/>
      <c r="OUP619" s="175"/>
      <c r="OUQ619" s="175"/>
      <c r="OUR619" s="175"/>
      <c r="OUS619" s="175"/>
      <c r="OUT619" s="175"/>
      <c r="OUU619" s="175"/>
      <c r="OUV619" s="175"/>
      <c r="OUW619" s="175"/>
      <c r="OUX619" s="175"/>
      <c r="OUY619" s="175"/>
      <c r="OUZ619" s="175"/>
      <c r="OVA619" s="175"/>
      <c r="OVB619" s="175"/>
      <c r="OVC619" s="175"/>
      <c r="OVD619" s="175"/>
      <c r="OVE619" s="175"/>
      <c r="OVF619" s="175"/>
      <c r="OVG619" s="175"/>
      <c r="OVH619" s="175"/>
      <c r="OVI619" s="175"/>
      <c r="OVJ619" s="175"/>
      <c r="OVK619" s="175"/>
      <c r="OVL619" s="175"/>
      <c r="OVM619" s="175"/>
      <c r="OVN619" s="175"/>
      <c r="OVO619" s="175"/>
      <c r="OVP619" s="175"/>
      <c r="OVQ619" s="175"/>
      <c r="OVR619" s="175"/>
      <c r="OVS619" s="175"/>
      <c r="OVT619" s="175"/>
      <c r="OVU619" s="175"/>
      <c r="OVV619" s="175"/>
      <c r="OVW619" s="175"/>
      <c r="OVX619" s="175"/>
      <c r="OVY619" s="175"/>
      <c r="OVZ619" s="175"/>
      <c r="OWA619" s="175"/>
      <c r="OWB619" s="175"/>
      <c r="OWC619" s="175"/>
      <c r="OWD619" s="175"/>
      <c r="OWE619" s="175"/>
      <c r="OWF619" s="175"/>
      <c r="OWG619" s="175"/>
      <c r="OWH619" s="175"/>
      <c r="OWI619" s="175"/>
      <c r="OWJ619" s="175"/>
      <c r="OWK619" s="175"/>
      <c r="OWL619" s="175"/>
      <c r="OWM619" s="175"/>
      <c r="OWN619" s="175"/>
      <c r="OWO619" s="175"/>
      <c r="OWP619" s="175"/>
      <c r="OWQ619" s="175"/>
      <c r="OWR619" s="175"/>
      <c r="OWS619" s="175"/>
      <c r="OWT619" s="175"/>
      <c r="OWU619" s="175"/>
      <c r="OWV619" s="175"/>
      <c r="OWW619" s="175"/>
      <c r="OWX619" s="175"/>
      <c r="OWY619" s="175"/>
      <c r="OWZ619" s="175"/>
      <c r="OXA619" s="175"/>
      <c r="OXB619" s="175"/>
      <c r="OXC619" s="175"/>
      <c r="OXD619" s="175"/>
      <c r="OXE619" s="175"/>
      <c r="OXF619" s="175"/>
      <c r="OXG619" s="175"/>
      <c r="OXH619" s="175"/>
      <c r="OXI619" s="175"/>
      <c r="OXJ619" s="175"/>
      <c r="OXK619" s="175"/>
      <c r="OXL619" s="175"/>
      <c r="OXM619" s="175"/>
      <c r="OXN619" s="175"/>
      <c r="OXO619" s="175"/>
      <c r="OXP619" s="175"/>
      <c r="OXQ619" s="175"/>
      <c r="OXR619" s="175"/>
      <c r="OXS619" s="175"/>
      <c r="OXT619" s="175"/>
      <c r="OXU619" s="175"/>
      <c r="OXV619" s="175"/>
      <c r="OXW619" s="175"/>
      <c r="OXX619" s="175"/>
      <c r="OXY619" s="175"/>
      <c r="OXZ619" s="175"/>
      <c r="OYA619" s="175"/>
      <c r="OYB619" s="175"/>
      <c r="OYC619" s="175"/>
      <c r="OYD619" s="175"/>
      <c r="OYE619" s="175"/>
      <c r="OYF619" s="175"/>
      <c r="OYG619" s="175"/>
      <c r="OYH619" s="175"/>
      <c r="OYI619" s="175"/>
      <c r="OYJ619" s="175"/>
      <c r="OYK619" s="175"/>
      <c r="OYL619" s="175"/>
      <c r="OYM619" s="175"/>
      <c r="OYN619" s="175"/>
      <c r="OYO619" s="175"/>
      <c r="OYP619" s="175"/>
      <c r="OYQ619" s="175"/>
      <c r="OYR619" s="175"/>
      <c r="OYS619" s="175"/>
      <c r="OYT619" s="175"/>
      <c r="OYU619" s="175"/>
      <c r="OYV619" s="175"/>
      <c r="OYW619" s="175"/>
      <c r="OYX619" s="175"/>
      <c r="OYY619" s="175"/>
      <c r="OYZ619" s="175"/>
      <c r="OZA619" s="175"/>
      <c r="OZB619" s="175"/>
      <c r="OZC619" s="175"/>
      <c r="OZD619" s="175"/>
      <c r="OZE619" s="175"/>
      <c r="OZF619" s="175"/>
      <c r="OZG619" s="175"/>
      <c r="OZH619" s="175"/>
      <c r="OZI619" s="175"/>
      <c r="OZJ619" s="175"/>
      <c r="OZK619" s="175"/>
      <c r="OZL619" s="175"/>
      <c r="OZM619" s="175"/>
      <c r="OZN619" s="175"/>
      <c r="OZO619" s="175"/>
      <c r="OZP619" s="175"/>
      <c r="OZQ619" s="175"/>
      <c r="OZR619" s="175"/>
      <c r="OZS619" s="175"/>
      <c r="OZT619" s="175"/>
      <c r="OZU619" s="175"/>
      <c r="OZV619" s="175"/>
      <c r="OZW619" s="175"/>
      <c r="OZX619" s="175"/>
      <c r="OZY619" s="175"/>
      <c r="OZZ619" s="175"/>
      <c r="PAA619" s="175"/>
      <c r="PAB619" s="175"/>
      <c r="PAC619" s="175"/>
      <c r="PAD619" s="175"/>
      <c r="PAE619" s="175"/>
      <c r="PAF619" s="175"/>
      <c r="PAG619" s="175"/>
      <c r="PAH619" s="175"/>
      <c r="PAI619" s="175"/>
      <c r="PAJ619" s="175"/>
      <c r="PAK619" s="175"/>
      <c r="PAL619" s="175"/>
      <c r="PAM619" s="175"/>
      <c r="PAN619" s="175"/>
      <c r="PAO619" s="175"/>
      <c r="PAP619" s="175"/>
      <c r="PAQ619" s="175"/>
      <c r="PAR619" s="175"/>
      <c r="PAS619" s="175"/>
      <c r="PAT619" s="175"/>
      <c r="PAU619" s="175"/>
      <c r="PAV619" s="175"/>
      <c r="PAW619" s="175"/>
      <c r="PAX619" s="175"/>
      <c r="PAY619" s="175"/>
      <c r="PAZ619" s="175"/>
      <c r="PBA619" s="175"/>
      <c r="PBB619" s="175"/>
      <c r="PBC619" s="175"/>
      <c r="PBD619" s="175"/>
      <c r="PBE619" s="175"/>
      <c r="PBF619" s="175"/>
      <c r="PBG619" s="175"/>
      <c r="PBH619" s="175"/>
      <c r="PBI619" s="175"/>
      <c r="PBJ619" s="175"/>
      <c r="PBK619" s="175"/>
      <c r="PBL619" s="175"/>
      <c r="PBM619" s="175"/>
      <c r="PBN619" s="175"/>
      <c r="PBO619" s="175"/>
      <c r="PBP619" s="175"/>
      <c r="PBQ619" s="175"/>
      <c r="PBR619" s="175"/>
      <c r="PBS619" s="175"/>
      <c r="PBT619" s="175"/>
      <c r="PBU619" s="175"/>
      <c r="PBV619" s="175"/>
      <c r="PBW619" s="175"/>
      <c r="PBX619" s="175"/>
      <c r="PBY619" s="175"/>
      <c r="PBZ619" s="175"/>
      <c r="PCA619" s="175"/>
      <c r="PCB619" s="175"/>
      <c r="PCC619" s="175"/>
      <c r="PCD619" s="175"/>
      <c r="PCE619" s="175"/>
      <c r="PCF619" s="175"/>
      <c r="PCG619" s="175"/>
      <c r="PCH619" s="175"/>
      <c r="PCI619" s="175"/>
      <c r="PCJ619" s="175"/>
      <c r="PCK619" s="175"/>
      <c r="PCL619" s="175"/>
      <c r="PCM619" s="175"/>
      <c r="PCN619" s="175"/>
      <c r="PCO619" s="175"/>
      <c r="PCP619" s="175"/>
      <c r="PCQ619" s="175"/>
      <c r="PCR619" s="175"/>
      <c r="PCS619" s="175"/>
      <c r="PCT619" s="175"/>
      <c r="PCU619" s="175"/>
      <c r="PCV619" s="175"/>
      <c r="PCW619" s="175"/>
      <c r="PCX619" s="175"/>
      <c r="PCY619" s="175"/>
      <c r="PCZ619" s="175"/>
      <c r="PDA619" s="175"/>
      <c r="PDB619" s="175"/>
      <c r="PDC619" s="175"/>
      <c r="PDD619" s="175"/>
      <c r="PDE619" s="175"/>
      <c r="PDF619" s="175"/>
      <c r="PDG619" s="175"/>
      <c r="PDH619" s="175"/>
      <c r="PDI619" s="175"/>
      <c r="PDJ619" s="175"/>
      <c r="PDK619" s="175"/>
      <c r="PDL619" s="175"/>
      <c r="PDM619" s="175"/>
      <c r="PDN619" s="175"/>
      <c r="PDO619" s="175"/>
      <c r="PDP619" s="175"/>
      <c r="PDQ619" s="175"/>
      <c r="PDR619" s="175"/>
      <c r="PDS619" s="175"/>
      <c r="PDT619" s="175"/>
      <c r="PDU619" s="175"/>
      <c r="PDV619" s="175"/>
      <c r="PDW619" s="175"/>
      <c r="PDX619" s="175"/>
      <c r="PDY619" s="175"/>
      <c r="PDZ619" s="175"/>
      <c r="PEA619" s="175"/>
      <c r="PEB619" s="175"/>
      <c r="PEC619" s="175"/>
      <c r="PED619" s="175"/>
      <c r="PEE619" s="175"/>
      <c r="PEF619" s="175"/>
      <c r="PEG619" s="175"/>
      <c r="PEH619" s="175"/>
      <c r="PEI619" s="175"/>
      <c r="PEJ619" s="175"/>
      <c r="PEK619" s="175"/>
      <c r="PEL619" s="175"/>
      <c r="PEM619" s="175"/>
      <c r="PEN619" s="175"/>
      <c r="PEO619" s="175"/>
      <c r="PEP619" s="175"/>
      <c r="PEQ619" s="175"/>
      <c r="PER619" s="175"/>
      <c r="PES619" s="175"/>
      <c r="PET619" s="175"/>
      <c r="PEU619" s="175"/>
      <c r="PEV619" s="175"/>
      <c r="PEW619" s="175"/>
      <c r="PEX619" s="175"/>
      <c r="PEY619" s="175"/>
      <c r="PEZ619" s="175"/>
      <c r="PFA619" s="175"/>
      <c r="PFB619" s="175"/>
      <c r="PFC619" s="175"/>
      <c r="PFD619" s="175"/>
      <c r="PFE619" s="175"/>
      <c r="PFF619" s="175"/>
      <c r="PFG619" s="175"/>
      <c r="PFH619" s="175"/>
      <c r="PFI619" s="175"/>
      <c r="PFJ619" s="175"/>
      <c r="PFK619" s="175"/>
      <c r="PFL619" s="175"/>
      <c r="PFM619" s="175"/>
      <c r="PFN619" s="175"/>
      <c r="PFO619" s="175"/>
      <c r="PFP619" s="175"/>
      <c r="PFQ619" s="175"/>
      <c r="PFR619" s="175"/>
      <c r="PFS619" s="175"/>
      <c r="PFT619" s="175"/>
      <c r="PFU619" s="175"/>
      <c r="PFV619" s="175"/>
      <c r="PFW619" s="175"/>
      <c r="PFX619" s="175"/>
      <c r="PFY619" s="175"/>
      <c r="PFZ619" s="175"/>
      <c r="PGA619" s="175"/>
      <c r="PGB619" s="175"/>
      <c r="PGC619" s="175"/>
      <c r="PGD619" s="175"/>
      <c r="PGE619" s="175"/>
      <c r="PGF619" s="175"/>
      <c r="PGG619" s="175"/>
      <c r="PGH619" s="175"/>
      <c r="PGI619" s="175"/>
      <c r="PGJ619" s="175"/>
      <c r="PGK619" s="175"/>
      <c r="PGL619" s="175"/>
      <c r="PGM619" s="175"/>
      <c r="PGN619" s="175"/>
      <c r="PGO619" s="175"/>
      <c r="PGP619" s="175"/>
      <c r="PGQ619" s="175"/>
      <c r="PGR619" s="175"/>
      <c r="PGS619" s="175"/>
      <c r="PGT619" s="175"/>
      <c r="PGU619" s="175"/>
      <c r="PGV619" s="175"/>
      <c r="PGW619" s="175"/>
      <c r="PGX619" s="175"/>
      <c r="PGY619" s="175"/>
      <c r="PGZ619" s="175"/>
      <c r="PHA619" s="175"/>
      <c r="PHB619" s="175"/>
      <c r="PHC619" s="175"/>
      <c r="PHD619" s="175"/>
      <c r="PHE619" s="175"/>
      <c r="PHF619" s="175"/>
      <c r="PHG619" s="175"/>
      <c r="PHH619" s="175"/>
      <c r="PHI619" s="175"/>
      <c r="PHJ619" s="175"/>
      <c r="PHK619" s="175"/>
      <c r="PHL619" s="175"/>
      <c r="PHM619" s="175"/>
      <c r="PHN619" s="175"/>
      <c r="PHO619" s="175"/>
      <c r="PHP619" s="175"/>
      <c r="PHQ619" s="175"/>
      <c r="PHR619" s="175"/>
      <c r="PHS619" s="175"/>
      <c r="PHT619" s="175"/>
      <c r="PHU619" s="175"/>
      <c r="PHV619" s="175"/>
      <c r="PHW619" s="175"/>
      <c r="PHX619" s="175"/>
      <c r="PHY619" s="175"/>
      <c r="PHZ619" s="175"/>
      <c r="PIA619" s="175"/>
      <c r="PIB619" s="175"/>
      <c r="PIC619" s="175"/>
      <c r="PID619" s="175"/>
      <c r="PIE619" s="175"/>
      <c r="PIF619" s="175"/>
      <c r="PIG619" s="175"/>
      <c r="PIH619" s="175"/>
      <c r="PII619" s="175"/>
      <c r="PIJ619" s="175"/>
      <c r="PIK619" s="175"/>
      <c r="PIL619" s="175"/>
      <c r="PIM619" s="175"/>
      <c r="PIN619" s="175"/>
      <c r="PIO619" s="175"/>
      <c r="PIP619" s="175"/>
      <c r="PIQ619" s="175"/>
      <c r="PIR619" s="175"/>
      <c r="PIS619" s="175"/>
      <c r="PIT619" s="175"/>
      <c r="PIU619" s="175"/>
      <c r="PIV619" s="175"/>
      <c r="PIW619" s="175"/>
      <c r="PIX619" s="175"/>
      <c r="PIY619" s="175"/>
      <c r="PIZ619" s="175"/>
      <c r="PJA619" s="175"/>
      <c r="PJB619" s="175"/>
      <c r="PJC619" s="175"/>
      <c r="PJD619" s="175"/>
      <c r="PJE619" s="175"/>
      <c r="PJF619" s="175"/>
      <c r="PJG619" s="175"/>
      <c r="PJH619" s="175"/>
      <c r="PJI619" s="175"/>
      <c r="PJJ619" s="175"/>
      <c r="PJK619" s="175"/>
      <c r="PJL619" s="175"/>
      <c r="PJM619" s="175"/>
      <c r="PJN619" s="175"/>
      <c r="PJO619" s="175"/>
      <c r="PJP619" s="175"/>
      <c r="PJQ619" s="175"/>
      <c r="PJR619" s="175"/>
      <c r="PJS619" s="175"/>
      <c r="PJT619" s="175"/>
      <c r="PJU619" s="175"/>
      <c r="PJV619" s="175"/>
      <c r="PJW619" s="175"/>
      <c r="PJX619" s="175"/>
      <c r="PJY619" s="175"/>
      <c r="PJZ619" s="175"/>
      <c r="PKA619" s="175"/>
      <c r="PKB619" s="175"/>
      <c r="PKC619" s="175"/>
      <c r="PKD619" s="175"/>
      <c r="PKE619" s="175"/>
      <c r="PKF619" s="175"/>
      <c r="PKG619" s="175"/>
      <c r="PKH619" s="175"/>
      <c r="PKI619" s="175"/>
      <c r="PKJ619" s="175"/>
      <c r="PKK619" s="175"/>
      <c r="PKL619" s="175"/>
      <c r="PKM619" s="175"/>
      <c r="PKN619" s="175"/>
      <c r="PKO619" s="175"/>
      <c r="PKP619" s="175"/>
      <c r="PKQ619" s="175"/>
      <c r="PKR619" s="175"/>
      <c r="PKS619" s="175"/>
      <c r="PKT619" s="175"/>
      <c r="PKU619" s="175"/>
      <c r="PKV619" s="175"/>
      <c r="PKW619" s="175"/>
      <c r="PKX619" s="175"/>
      <c r="PKY619" s="175"/>
      <c r="PKZ619" s="175"/>
      <c r="PLA619" s="175"/>
      <c r="PLB619" s="175"/>
      <c r="PLC619" s="175"/>
      <c r="PLD619" s="175"/>
      <c r="PLE619" s="175"/>
      <c r="PLF619" s="175"/>
      <c r="PLG619" s="175"/>
      <c r="PLH619" s="175"/>
      <c r="PLI619" s="175"/>
      <c r="PLJ619" s="175"/>
      <c r="PLK619" s="175"/>
      <c r="PLL619" s="175"/>
      <c r="PLM619" s="175"/>
      <c r="PLN619" s="175"/>
      <c r="PLO619" s="175"/>
      <c r="PLP619" s="175"/>
      <c r="PLQ619" s="175"/>
      <c r="PLR619" s="175"/>
      <c r="PLS619" s="175"/>
      <c r="PLT619" s="175"/>
      <c r="PLU619" s="175"/>
      <c r="PLV619" s="175"/>
      <c r="PLW619" s="175"/>
      <c r="PLX619" s="175"/>
      <c r="PLY619" s="175"/>
      <c r="PLZ619" s="175"/>
      <c r="PMA619" s="175"/>
      <c r="PMB619" s="175"/>
      <c r="PMC619" s="175"/>
      <c r="PMD619" s="175"/>
      <c r="PME619" s="175"/>
      <c r="PMF619" s="175"/>
      <c r="PMG619" s="175"/>
      <c r="PMH619" s="175"/>
      <c r="PMI619" s="175"/>
      <c r="PMJ619" s="175"/>
      <c r="PMK619" s="175"/>
      <c r="PML619" s="175"/>
      <c r="PMM619" s="175"/>
      <c r="PMN619" s="175"/>
      <c r="PMO619" s="175"/>
      <c r="PMP619" s="175"/>
      <c r="PMQ619" s="175"/>
      <c r="PMR619" s="175"/>
      <c r="PMS619" s="175"/>
      <c r="PMT619" s="175"/>
      <c r="PMU619" s="175"/>
      <c r="PMV619" s="175"/>
      <c r="PMW619" s="175"/>
      <c r="PMX619" s="175"/>
      <c r="PMY619" s="175"/>
      <c r="PMZ619" s="175"/>
      <c r="PNA619" s="175"/>
      <c r="PNB619" s="175"/>
      <c r="PNC619" s="175"/>
      <c r="PND619" s="175"/>
      <c r="PNE619" s="175"/>
      <c r="PNF619" s="175"/>
      <c r="PNG619" s="175"/>
      <c r="PNH619" s="175"/>
      <c r="PNI619" s="175"/>
      <c r="PNJ619" s="175"/>
      <c r="PNK619" s="175"/>
      <c r="PNL619" s="175"/>
      <c r="PNM619" s="175"/>
      <c r="PNN619" s="175"/>
      <c r="PNO619" s="175"/>
      <c r="PNP619" s="175"/>
      <c r="PNQ619" s="175"/>
      <c r="PNR619" s="175"/>
      <c r="PNS619" s="175"/>
      <c r="PNT619" s="175"/>
      <c r="PNU619" s="175"/>
      <c r="PNV619" s="175"/>
      <c r="PNW619" s="175"/>
      <c r="PNX619" s="175"/>
      <c r="PNY619" s="175"/>
      <c r="PNZ619" s="175"/>
      <c r="POA619" s="175"/>
      <c r="POB619" s="175"/>
      <c r="POC619" s="175"/>
      <c r="POD619" s="175"/>
      <c r="POE619" s="175"/>
      <c r="POF619" s="175"/>
      <c r="POG619" s="175"/>
      <c r="POH619" s="175"/>
      <c r="POI619" s="175"/>
      <c r="POJ619" s="175"/>
      <c r="POK619" s="175"/>
      <c r="POL619" s="175"/>
      <c r="POM619" s="175"/>
      <c r="PON619" s="175"/>
      <c r="POO619" s="175"/>
      <c r="POP619" s="175"/>
      <c r="POQ619" s="175"/>
      <c r="POR619" s="175"/>
      <c r="POS619" s="175"/>
      <c r="POT619" s="175"/>
      <c r="POU619" s="175"/>
      <c r="POV619" s="175"/>
      <c r="POW619" s="175"/>
      <c r="POX619" s="175"/>
      <c r="POY619" s="175"/>
      <c r="POZ619" s="175"/>
      <c r="PPA619" s="175"/>
      <c r="PPB619" s="175"/>
      <c r="PPC619" s="175"/>
      <c r="PPD619" s="175"/>
      <c r="PPE619" s="175"/>
      <c r="PPF619" s="175"/>
      <c r="PPG619" s="175"/>
      <c r="PPH619" s="175"/>
      <c r="PPI619" s="175"/>
      <c r="PPJ619" s="175"/>
      <c r="PPK619" s="175"/>
      <c r="PPL619" s="175"/>
      <c r="PPM619" s="175"/>
      <c r="PPN619" s="175"/>
      <c r="PPO619" s="175"/>
      <c r="PPP619" s="175"/>
      <c r="PPQ619" s="175"/>
      <c r="PPR619" s="175"/>
      <c r="PPS619" s="175"/>
      <c r="PPT619" s="175"/>
      <c r="PPU619" s="175"/>
      <c r="PPV619" s="175"/>
      <c r="PPW619" s="175"/>
      <c r="PPX619" s="175"/>
      <c r="PPY619" s="175"/>
      <c r="PPZ619" s="175"/>
      <c r="PQA619" s="175"/>
      <c r="PQB619" s="175"/>
      <c r="PQC619" s="175"/>
      <c r="PQD619" s="175"/>
      <c r="PQE619" s="175"/>
      <c r="PQF619" s="175"/>
      <c r="PQG619" s="175"/>
      <c r="PQH619" s="175"/>
      <c r="PQI619" s="175"/>
      <c r="PQJ619" s="175"/>
      <c r="PQK619" s="175"/>
      <c r="PQL619" s="175"/>
      <c r="PQM619" s="175"/>
      <c r="PQN619" s="175"/>
      <c r="PQO619" s="175"/>
      <c r="PQP619" s="175"/>
      <c r="PQQ619" s="175"/>
      <c r="PQR619" s="175"/>
      <c r="PQS619" s="175"/>
      <c r="PQT619" s="175"/>
      <c r="PQU619" s="175"/>
      <c r="PQV619" s="175"/>
      <c r="PQW619" s="175"/>
      <c r="PQX619" s="175"/>
      <c r="PQY619" s="175"/>
      <c r="PQZ619" s="175"/>
      <c r="PRA619" s="175"/>
      <c r="PRB619" s="175"/>
      <c r="PRC619" s="175"/>
      <c r="PRD619" s="175"/>
      <c r="PRE619" s="175"/>
      <c r="PRF619" s="175"/>
      <c r="PRG619" s="175"/>
      <c r="PRH619" s="175"/>
      <c r="PRI619" s="175"/>
      <c r="PRJ619" s="175"/>
      <c r="PRK619" s="175"/>
      <c r="PRL619" s="175"/>
      <c r="PRM619" s="175"/>
      <c r="PRN619" s="175"/>
      <c r="PRO619" s="175"/>
      <c r="PRP619" s="175"/>
      <c r="PRQ619" s="175"/>
      <c r="PRR619" s="175"/>
      <c r="PRS619" s="175"/>
      <c r="PRT619" s="175"/>
      <c r="PRU619" s="175"/>
      <c r="PRV619" s="175"/>
      <c r="PRW619" s="175"/>
      <c r="PRX619" s="175"/>
      <c r="PRY619" s="175"/>
      <c r="PRZ619" s="175"/>
      <c r="PSA619" s="175"/>
      <c r="PSB619" s="175"/>
      <c r="PSC619" s="175"/>
      <c r="PSD619" s="175"/>
      <c r="PSE619" s="175"/>
      <c r="PSF619" s="175"/>
      <c r="PSG619" s="175"/>
      <c r="PSH619" s="175"/>
      <c r="PSI619" s="175"/>
      <c r="PSJ619" s="175"/>
      <c r="PSK619" s="175"/>
      <c r="PSL619" s="175"/>
      <c r="PSM619" s="175"/>
      <c r="PSN619" s="175"/>
      <c r="PSO619" s="175"/>
      <c r="PSP619" s="175"/>
      <c r="PSQ619" s="175"/>
      <c r="PSR619" s="175"/>
      <c r="PSS619" s="175"/>
      <c r="PST619" s="175"/>
      <c r="PSU619" s="175"/>
      <c r="PSV619" s="175"/>
      <c r="PSW619" s="175"/>
      <c r="PSX619" s="175"/>
      <c r="PSY619" s="175"/>
      <c r="PSZ619" s="175"/>
      <c r="PTA619" s="175"/>
      <c r="PTB619" s="175"/>
      <c r="PTC619" s="175"/>
      <c r="PTD619" s="175"/>
      <c r="PTE619" s="175"/>
      <c r="PTF619" s="175"/>
      <c r="PTG619" s="175"/>
      <c r="PTH619" s="175"/>
      <c r="PTI619" s="175"/>
      <c r="PTJ619" s="175"/>
      <c r="PTK619" s="175"/>
      <c r="PTL619" s="175"/>
      <c r="PTM619" s="175"/>
      <c r="PTN619" s="175"/>
      <c r="PTO619" s="175"/>
      <c r="PTP619" s="175"/>
      <c r="PTQ619" s="175"/>
      <c r="PTR619" s="175"/>
      <c r="PTS619" s="175"/>
      <c r="PTT619" s="175"/>
      <c r="PTU619" s="175"/>
      <c r="PTV619" s="175"/>
      <c r="PTW619" s="175"/>
      <c r="PTX619" s="175"/>
      <c r="PTY619" s="175"/>
      <c r="PTZ619" s="175"/>
      <c r="PUA619" s="175"/>
      <c r="PUB619" s="175"/>
      <c r="PUC619" s="175"/>
      <c r="PUD619" s="175"/>
      <c r="PUE619" s="175"/>
      <c r="PUF619" s="175"/>
      <c r="PUG619" s="175"/>
      <c r="PUH619" s="175"/>
      <c r="PUI619" s="175"/>
      <c r="PUJ619" s="175"/>
      <c r="PUK619" s="175"/>
      <c r="PUL619" s="175"/>
      <c r="PUM619" s="175"/>
      <c r="PUN619" s="175"/>
      <c r="PUO619" s="175"/>
      <c r="PUP619" s="175"/>
      <c r="PUQ619" s="175"/>
      <c r="PUR619" s="175"/>
      <c r="PUS619" s="175"/>
      <c r="PUT619" s="175"/>
      <c r="PUU619" s="175"/>
      <c r="PUV619" s="175"/>
      <c r="PUW619" s="175"/>
      <c r="PUX619" s="175"/>
      <c r="PUY619" s="175"/>
      <c r="PUZ619" s="175"/>
      <c r="PVA619" s="175"/>
      <c r="PVB619" s="175"/>
      <c r="PVC619" s="175"/>
      <c r="PVD619" s="175"/>
      <c r="PVE619" s="175"/>
      <c r="PVF619" s="175"/>
      <c r="PVG619" s="175"/>
      <c r="PVH619" s="175"/>
      <c r="PVI619" s="175"/>
      <c r="PVJ619" s="175"/>
      <c r="PVK619" s="175"/>
      <c r="PVL619" s="175"/>
      <c r="PVM619" s="175"/>
      <c r="PVN619" s="175"/>
      <c r="PVO619" s="175"/>
      <c r="PVP619" s="175"/>
      <c r="PVQ619" s="175"/>
      <c r="PVR619" s="175"/>
      <c r="PVS619" s="175"/>
      <c r="PVT619" s="175"/>
      <c r="PVU619" s="175"/>
      <c r="PVV619" s="175"/>
      <c r="PVW619" s="175"/>
      <c r="PVX619" s="175"/>
      <c r="PVY619" s="175"/>
      <c r="PVZ619" s="175"/>
      <c r="PWA619" s="175"/>
      <c r="PWB619" s="175"/>
      <c r="PWC619" s="175"/>
      <c r="PWD619" s="175"/>
      <c r="PWE619" s="175"/>
      <c r="PWF619" s="175"/>
      <c r="PWG619" s="175"/>
      <c r="PWH619" s="175"/>
      <c r="PWI619" s="175"/>
      <c r="PWJ619" s="175"/>
      <c r="PWK619" s="175"/>
      <c r="PWL619" s="175"/>
      <c r="PWM619" s="175"/>
      <c r="PWN619" s="175"/>
      <c r="PWO619" s="175"/>
      <c r="PWP619" s="175"/>
      <c r="PWQ619" s="175"/>
      <c r="PWR619" s="175"/>
      <c r="PWS619" s="175"/>
      <c r="PWT619" s="175"/>
      <c r="PWU619" s="175"/>
      <c r="PWV619" s="175"/>
      <c r="PWW619" s="175"/>
      <c r="PWX619" s="175"/>
      <c r="PWY619" s="175"/>
      <c r="PWZ619" s="175"/>
      <c r="PXA619" s="175"/>
      <c r="PXB619" s="175"/>
      <c r="PXC619" s="175"/>
      <c r="PXD619" s="175"/>
      <c r="PXE619" s="175"/>
      <c r="PXF619" s="175"/>
      <c r="PXG619" s="175"/>
      <c r="PXH619" s="175"/>
      <c r="PXI619" s="175"/>
      <c r="PXJ619" s="175"/>
      <c r="PXK619" s="175"/>
      <c r="PXL619" s="175"/>
      <c r="PXM619" s="175"/>
      <c r="PXN619" s="175"/>
      <c r="PXO619" s="175"/>
      <c r="PXP619" s="175"/>
      <c r="PXQ619" s="175"/>
      <c r="PXR619" s="175"/>
      <c r="PXS619" s="175"/>
      <c r="PXT619" s="175"/>
      <c r="PXU619" s="175"/>
      <c r="PXV619" s="175"/>
      <c r="PXW619" s="175"/>
      <c r="PXX619" s="175"/>
      <c r="PXY619" s="175"/>
      <c r="PXZ619" s="175"/>
      <c r="PYA619" s="175"/>
      <c r="PYB619" s="175"/>
      <c r="PYC619" s="175"/>
      <c r="PYD619" s="175"/>
      <c r="PYE619" s="175"/>
      <c r="PYF619" s="175"/>
      <c r="PYG619" s="175"/>
      <c r="PYH619" s="175"/>
      <c r="PYI619" s="175"/>
      <c r="PYJ619" s="175"/>
      <c r="PYK619" s="175"/>
      <c r="PYL619" s="175"/>
      <c r="PYM619" s="175"/>
      <c r="PYN619" s="175"/>
      <c r="PYO619" s="175"/>
      <c r="PYP619" s="175"/>
      <c r="PYQ619" s="175"/>
      <c r="PYR619" s="175"/>
      <c r="PYS619" s="175"/>
      <c r="PYT619" s="175"/>
      <c r="PYU619" s="175"/>
      <c r="PYV619" s="175"/>
      <c r="PYW619" s="175"/>
      <c r="PYX619" s="175"/>
      <c r="PYY619" s="175"/>
      <c r="PYZ619" s="175"/>
      <c r="PZA619" s="175"/>
      <c r="PZB619" s="175"/>
      <c r="PZC619" s="175"/>
      <c r="PZD619" s="175"/>
      <c r="PZE619" s="175"/>
      <c r="PZF619" s="175"/>
      <c r="PZG619" s="175"/>
      <c r="PZH619" s="175"/>
      <c r="PZI619" s="175"/>
      <c r="PZJ619" s="175"/>
      <c r="PZK619" s="175"/>
      <c r="PZL619" s="175"/>
      <c r="PZM619" s="175"/>
      <c r="PZN619" s="175"/>
      <c r="PZO619" s="175"/>
      <c r="PZP619" s="175"/>
      <c r="PZQ619" s="175"/>
      <c r="PZR619" s="175"/>
      <c r="PZS619" s="175"/>
      <c r="PZT619" s="175"/>
      <c r="PZU619" s="175"/>
      <c r="PZV619" s="175"/>
      <c r="PZW619" s="175"/>
      <c r="PZX619" s="175"/>
      <c r="PZY619" s="175"/>
      <c r="PZZ619" s="175"/>
      <c r="QAA619" s="175"/>
      <c r="QAB619" s="175"/>
      <c r="QAC619" s="175"/>
      <c r="QAD619" s="175"/>
      <c r="QAE619" s="175"/>
      <c r="QAF619" s="175"/>
      <c r="QAG619" s="175"/>
      <c r="QAH619" s="175"/>
      <c r="QAI619" s="175"/>
      <c r="QAJ619" s="175"/>
      <c r="QAK619" s="175"/>
      <c r="QAL619" s="175"/>
      <c r="QAM619" s="175"/>
      <c r="QAN619" s="175"/>
      <c r="QAO619" s="175"/>
      <c r="QAP619" s="175"/>
      <c r="QAQ619" s="175"/>
      <c r="QAR619" s="175"/>
      <c r="QAS619" s="175"/>
      <c r="QAT619" s="175"/>
      <c r="QAU619" s="175"/>
      <c r="QAV619" s="175"/>
      <c r="QAW619" s="175"/>
      <c r="QAX619" s="175"/>
      <c r="QAY619" s="175"/>
      <c r="QAZ619" s="175"/>
      <c r="QBA619" s="175"/>
      <c r="QBB619" s="175"/>
      <c r="QBC619" s="175"/>
      <c r="QBD619" s="175"/>
      <c r="QBE619" s="175"/>
      <c r="QBF619" s="175"/>
      <c r="QBG619" s="175"/>
      <c r="QBH619" s="175"/>
      <c r="QBI619" s="175"/>
      <c r="QBJ619" s="175"/>
      <c r="QBK619" s="175"/>
      <c r="QBL619" s="175"/>
      <c r="QBM619" s="175"/>
      <c r="QBN619" s="175"/>
      <c r="QBO619" s="175"/>
      <c r="QBP619" s="175"/>
      <c r="QBQ619" s="175"/>
      <c r="QBR619" s="175"/>
      <c r="QBS619" s="175"/>
      <c r="QBT619" s="175"/>
      <c r="QBU619" s="175"/>
      <c r="QBV619" s="175"/>
      <c r="QBW619" s="175"/>
      <c r="QBX619" s="175"/>
      <c r="QBY619" s="175"/>
      <c r="QBZ619" s="175"/>
      <c r="QCA619" s="175"/>
      <c r="QCB619" s="175"/>
      <c r="QCC619" s="175"/>
      <c r="QCD619" s="175"/>
      <c r="QCE619" s="175"/>
      <c r="QCF619" s="175"/>
      <c r="QCG619" s="175"/>
      <c r="QCH619" s="175"/>
      <c r="QCI619" s="175"/>
      <c r="QCJ619" s="175"/>
      <c r="QCK619" s="175"/>
      <c r="QCL619" s="175"/>
      <c r="QCM619" s="175"/>
      <c r="QCN619" s="175"/>
      <c r="QCO619" s="175"/>
      <c r="QCP619" s="175"/>
      <c r="QCQ619" s="175"/>
      <c r="QCR619" s="175"/>
      <c r="QCS619" s="175"/>
      <c r="QCT619" s="175"/>
      <c r="QCU619" s="175"/>
      <c r="QCV619" s="175"/>
      <c r="QCW619" s="175"/>
      <c r="QCX619" s="175"/>
      <c r="QCY619" s="175"/>
      <c r="QCZ619" s="175"/>
      <c r="QDA619" s="175"/>
      <c r="QDB619" s="175"/>
      <c r="QDC619" s="175"/>
      <c r="QDD619" s="175"/>
      <c r="QDE619" s="175"/>
      <c r="QDF619" s="175"/>
      <c r="QDG619" s="175"/>
      <c r="QDH619" s="175"/>
      <c r="QDI619" s="175"/>
      <c r="QDJ619" s="175"/>
      <c r="QDK619" s="175"/>
      <c r="QDL619" s="175"/>
      <c r="QDM619" s="175"/>
      <c r="QDN619" s="175"/>
      <c r="QDO619" s="175"/>
      <c r="QDP619" s="175"/>
      <c r="QDQ619" s="175"/>
      <c r="QDR619" s="175"/>
      <c r="QDS619" s="175"/>
      <c r="QDT619" s="175"/>
      <c r="QDU619" s="175"/>
      <c r="QDV619" s="175"/>
      <c r="QDW619" s="175"/>
      <c r="QDX619" s="175"/>
      <c r="QDY619" s="175"/>
      <c r="QDZ619" s="175"/>
      <c r="QEA619" s="175"/>
      <c r="QEB619" s="175"/>
      <c r="QEC619" s="175"/>
      <c r="QED619" s="175"/>
      <c r="QEE619" s="175"/>
      <c r="QEF619" s="175"/>
      <c r="QEG619" s="175"/>
      <c r="QEH619" s="175"/>
      <c r="QEI619" s="175"/>
      <c r="QEJ619" s="175"/>
      <c r="QEK619" s="175"/>
      <c r="QEL619" s="175"/>
      <c r="QEM619" s="175"/>
      <c r="QEN619" s="175"/>
      <c r="QEO619" s="175"/>
      <c r="QEP619" s="175"/>
      <c r="QEQ619" s="175"/>
      <c r="QER619" s="175"/>
      <c r="QES619" s="175"/>
      <c r="QET619" s="175"/>
      <c r="QEU619" s="175"/>
      <c r="QEV619" s="175"/>
      <c r="QEW619" s="175"/>
      <c r="QEX619" s="175"/>
      <c r="QEY619" s="175"/>
      <c r="QEZ619" s="175"/>
      <c r="QFA619" s="175"/>
      <c r="QFB619" s="175"/>
      <c r="QFC619" s="175"/>
      <c r="QFD619" s="175"/>
      <c r="QFE619" s="175"/>
      <c r="QFF619" s="175"/>
      <c r="QFG619" s="175"/>
      <c r="QFH619" s="175"/>
      <c r="QFI619" s="175"/>
      <c r="QFJ619" s="175"/>
      <c r="QFK619" s="175"/>
      <c r="QFL619" s="175"/>
      <c r="QFM619" s="175"/>
      <c r="QFN619" s="175"/>
      <c r="QFO619" s="175"/>
      <c r="QFP619" s="175"/>
      <c r="QFQ619" s="175"/>
      <c r="QFR619" s="175"/>
      <c r="QFS619" s="175"/>
      <c r="QFT619" s="175"/>
      <c r="QFU619" s="175"/>
      <c r="QFV619" s="175"/>
      <c r="QFW619" s="175"/>
      <c r="QFX619" s="175"/>
      <c r="QFY619" s="175"/>
      <c r="QFZ619" s="175"/>
      <c r="QGA619" s="175"/>
      <c r="QGB619" s="175"/>
      <c r="QGC619" s="175"/>
      <c r="QGD619" s="175"/>
      <c r="QGE619" s="175"/>
      <c r="QGF619" s="175"/>
      <c r="QGG619" s="175"/>
      <c r="QGH619" s="175"/>
      <c r="QGI619" s="175"/>
      <c r="QGJ619" s="175"/>
      <c r="QGK619" s="175"/>
      <c r="QGL619" s="175"/>
      <c r="QGM619" s="175"/>
      <c r="QGN619" s="175"/>
      <c r="QGO619" s="175"/>
      <c r="QGP619" s="175"/>
      <c r="QGQ619" s="175"/>
      <c r="QGR619" s="175"/>
      <c r="QGS619" s="175"/>
      <c r="QGT619" s="175"/>
      <c r="QGU619" s="175"/>
      <c r="QGV619" s="175"/>
      <c r="QGW619" s="175"/>
      <c r="QGX619" s="175"/>
      <c r="QGY619" s="175"/>
      <c r="QGZ619" s="175"/>
      <c r="QHA619" s="175"/>
      <c r="QHB619" s="175"/>
      <c r="QHC619" s="175"/>
      <c r="QHD619" s="175"/>
      <c r="QHE619" s="175"/>
      <c r="QHF619" s="175"/>
      <c r="QHG619" s="175"/>
      <c r="QHH619" s="175"/>
      <c r="QHI619" s="175"/>
      <c r="QHJ619" s="175"/>
      <c r="QHK619" s="175"/>
      <c r="QHL619" s="175"/>
      <c r="QHM619" s="175"/>
      <c r="QHN619" s="175"/>
      <c r="QHO619" s="175"/>
      <c r="QHP619" s="175"/>
      <c r="QHQ619" s="175"/>
      <c r="QHR619" s="175"/>
      <c r="QHS619" s="175"/>
      <c r="QHT619" s="175"/>
      <c r="QHU619" s="175"/>
      <c r="QHV619" s="175"/>
      <c r="QHW619" s="175"/>
      <c r="QHX619" s="175"/>
      <c r="QHY619" s="175"/>
      <c r="QHZ619" s="175"/>
      <c r="QIA619" s="175"/>
      <c r="QIB619" s="175"/>
      <c r="QIC619" s="175"/>
      <c r="QID619" s="175"/>
      <c r="QIE619" s="175"/>
      <c r="QIF619" s="175"/>
      <c r="QIG619" s="175"/>
      <c r="QIH619" s="175"/>
      <c r="QII619" s="175"/>
      <c r="QIJ619" s="175"/>
      <c r="QIK619" s="175"/>
      <c r="QIL619" s="175"/>
      <c r="QIM619" s="175"/>
      <c r="QIN619" s="175"/>
      <c r="QIO619" s="175"/>
      <c r="QIP619" s="175"/>
      <c r="QIQ619" s="175"/>
      <c r="QIR619" s="175"/>
      <c r="QIS619" s="175"/>
      <c r="QIT619" s="175"/>
      <c r="QIU619" s="175"/>
      <c r="QIV619" s="175"/>
      <c r="QIW619" s="175"/>
      <c r="QIX619" s="175"/>
      <c r="QIY619" s="175"/>
      <c r="QIZ619" s="175"/>
      <c r="QJA619" s="175"/>
      <c r="QJB619" s="175"/>
      <c r="QJC619" s="175"/>
      <c r="QJD619" s="175"/>
      <c r="QJE619" s="175"/>
      <c r="QJF619" s="175"/>
      <c r="QJG619" s="175"/>
      <c r="QJH619" s="175"/>
      <c r="QJI619" s="175"/>
      <c r="QJJ619" s="175"/>
      <c r="QJK619" s="175"/>
      <c r="QJL619" s="175"/>
      <c r="QJM619" s="175"/>
      <c r="QJN619" s="175"/>
      <c r="QJO619" s="175"/>
      <c r="QJP619" s="175"/>
      <c r="QJQ619" s="175"/>
      <c r="QJR619" s="175"/>
      <c r="QJS619" s="175"/>
      <c r="QJT619" s="175"/>
      <c r="QJU619" s="175"/>
      <c r="QJV619" s="175"/>
      <c r="QJW619" s="175"/>
      <c r="QJX619" s="175"/>
      <c r="QJY619" s="175"/>
      <c r="QJZ619" s="175"/>
      <c r="QKA619" s="175"/>
      <c r="QKB619" s="175"/>
      <c r="QKC619" s="175"/>
      <c r="QKD619" s="175"/>
      <c r="QKE619" s="175"/>
      <c r="QKF619" s="175"/>
      <c r="QKG619" s="175"/>
      <c r="QKH619" s="175"/>
      <c r="QKI619" s="175"/>
      <c r="QKJ619" s="175"/>
      <c r="QKK619" s="175"/>
      <c r="QKL619" s="175"/>
      <c r="QKM619" s="175"/>
      <c r="QKN619" s="175"/>
      <c r="QKO619" s="175"/>
      <c r="QKP619" s="175"/>
      <c r="QKQ619" s="175"/>
      <c r="QKR619" s="175"/>
      <c r="QKS619" s="175"/>
      <c r="QKT619" s="175"/>
      <c r="QKU619" s="175"/>
      <c r="QKV619" s="175"/>
      <c r="QKW619" s="175"/>
      <c r="QKX619" s="175"/>
      <c r="QKY619" s="175"/>
      <c r="QKZ619" s="175"/>
      <c r="QLA619" s="175"/>
      <c r="QLB619" s="175"/>
      <c r="QLC619" s="175"/>
      <c r="QLD619" s="175"/>
      <c r="QLE619" s="175"/>
      <c r="QLF619" s="175"/>
      <c r="QLG619" s="175"/>
      <c r="QLH619" s="175"/>
      <c r="QLI619" s="175"/>
      <c r="QLJ619" s="175"/>
      <c r="QLK619" s="175"/>
      <c r="QLL619" s="175"/>
      <c r="QLM619" s="175"/>
      <c r="QLN619" s="175"/>
      <c r="QLO619" s="175"/>
      <c r="QLP619" s="175"/>
      <c r="QLQ619" s="175"/>
      <c r="QLR619" s="175"/>
      <c r="QLS619" s="175"/>
      <c r="QLT619" s="175"/>
      <c r="QLU619" s="175"/>
      <c r="QLV619" s="175"/>
      <c r="QLW619" s="175"/>
      <c r="QLX619" s="175"/>
      <c r="QLY619" s="175"/>
      <c r="QLZ619" s="175"/>
      <c r="QMA619" s="175"/>
      <c r="QMB619" s="175"/>
      <c r="QMC619" s="175"/>
      <c r="QMD619" s="175"/>
      <c r="QME619" s="175"/>
      <c r="QMF619" s="175"/>
      <c r="QMG619" s="175"/>
      <c r="QMH619" s="175"/>
      <c r="QMI619" s="175"/>
      <c r="QMJ619" s="175"/>
      <c r="QMK619" s="175"/>
      <c r="QML619" s="175"/>
      <c r="QMM619" s="175"/>
      <c r="QMN619" s="175"/>
      <c r="QMO619" s="175"/>
      <c r="QMP619" s="175"/>
      <c r="QMQ619" s="175"/>
      <c r="QMR619" s="175"/>
      <c r="QMS619" s="175"/>
      <c r="QMT619" s="175"/>
      <c r="QMU619" s="175"/>
      <c r="QMV619" s="175"/>
      <c r="QMW619" s="175"/>
      <c r="QMX619" s="175"/>
      <c r="QMY619" s="175"/>
      <c r="QMZ619" s="175"/>
      <c r="QNA619" s="175"/>
      <c r="QNB619" s="175"/>
      <c r="QNC619" s="175"/>
      <c r="QND619" s="175"/>
      <c r="QNE619" s="175"/>
      <c r="QNF619" s="175"/>
      <c r="QNG619" s="175"/>
      <c r="QNH619" s="175"/>
      <c r="QNI619" s="175"/>
      <c r="QNJ619" s="175"/>
      <c r="QNK619" s="175"/>
      <c r="QNL619" s="175"/>
      <c r="QNM619" s="175"/>
      <c r="QNN619" s="175"/>
      <c r="QNO619" s="175"/>
      <c r="QNP619" s="175"/>
      <c r="QNQ619" s="175"/>
      <c r="QNR619" s="175"/>
      <c r="QNS619" s="175"/>
      <c r="QNT619" s="175"/>
      <c r="QNU619" s="175"/>
      <c r="QNV619" s="175"/>
      <c r="QNW619" s="175"/>
      <c r="QNX619" s="175"/>
      <c r="QNY619" s="175"/>
      <c r="QNZ619" s="175"/>
      <c r="QOA619" s="175"/>
      <c r="QOB619" s="175"/>
      <c r="QOC619" s="175"/>
      <c r="QOD619" s="175"/>
      <c r="QOE619" s="175"/>
      <c r="QOF619" s="175"/>
      <c r="QOG619" s="175"/>
      <c r="QOH619" s="175"/>
      <c r="QOI619" s="175"/>
      <c r="QOJ619" s="175"/>
      <c r="QOK619" s="175"/>
      <c r="QOL619" s="175"/>
      <c r="QOM619" s="175"/>
      <c r="QON619" s="175"/>
      <c r="QOO619" s="175"/>
      <c r="QOP619" s="175"/>
      <c r="QOQ619" s="175"/>
      <c r="QOR619" s="175"/>
      <c r="QOS619" s="175"/>
      <c r="QOT619" s="175"/>
      <c r="QOU619" s="175"/>
      <c r="QOV619" s="175"/>
      <c r="QOW619" s="175"/>
      <c r="QOX619" s="175"/>
      <c r="QOY619" s="175"/>
      <c r="QOZ619" s="175"/>
      <c r="QPA619" s="175"/>
      <c r="QPB619" s="175"/>
      <c r="QPC619" s="175"/>
      <c r="QPD619" s="175"/>
      <c r="QPE619" s="175"/>
      <c r="QPF619" s="175"/>
      <c r="QPG619" s="175"/>
      <c r="QPH619" s="175"/>
      <c r="QPI619" s="175"/>
      <c r="QPJ619" s="175"/>
      <c r="QPK619" s="175"/>
      <c r="QPL619" s="175"/>
      <c r="QPM619" s="175"/>
      <c r="QPN619" s="175"/>
      <c r="QPO619" s="175"/>
      <c r="QPP619" s="175"/>
      <c r="QPQ619" s="175"/>
      <c r="QPR619" s="175"/>
      <c r="QPS619" s="175"/>
      <c r="QPT619" s="175"/>
      <c r="QPU619" s="175"/>
      <c r="QPV619" s="175"/>
      <c r="QPW619" s="175"/>
      <c r="QPX619" s="175"/>
      <c r="QPY619" s="175"/>
      <c r="QPZ619" s="175"/>
      <c r="QQA619" s="175"/>
      <c r="QQB619" s="175"/>
      <c r="QQC619" s="175"/>
      <c r="QQD619" s="175"/>
      <c r="QQE619" s="175"/>
      <c r="QQF619" s="175"/>
      <c r="QQG619" s="175"/>
      <c r="QQH619" s="175"/>
      <c r="QQI619" s="175"/>
      <c r="QQJ619" s="175"/>
      <c r="QQK619" s="175"/>
      <c r="QQL619" s="175"/>
      <c r="QQM619" s="175"/>
      <c r="QQN619" s="175"/>
      <c r="QQO619" s="175"/>
      <c r="QQP619" s="175"/>
      <c r="QQQ619" s="175"/>
      <c r="QQR619" s="175"/>
      <c r="QQS619" s="175"/>
      <c r="QQT619" s="175"/>
      <c r="QQU619" s="175"/>
      <c r="QQV619" s="175"/>
      <c r="QQW619" s="175"/>
      <c r="QQX619" s="175"/>
      <c r="QQY619" s="175"/>
      <c r="QQZ619" s="175"/>
      <c r="QRA619" s="175"/>
      <c r="QRB619" s="175"/>
      <c r="QRC619" s="175"/>
      <c r="QRD619" s="175"/>
      <c r="QRE619" s="175"/>
      <c r="QRF619" s="175"/>
      <c r="QRG619" s="175"/>
      <c r="QRH619" s="175"/>
      <c r="QRI619" s="175"/>
      <c r="QRJ619" s="175"/>
      <c r="QRK619" s="175"/>
      <c r="QRL619" s="175"/>
      <c r="QRM619" s="175"/>
      <c r="QRN619" s="175"/>
      <c r="QRO619" s="175"/>
      <c r="QRP619" s="175"/>
      <c r="QRQ619" s="175"/>
      <c r="QRR619" s="175"/>
      <c r="QRS619" s="175"/>
      <c r="QRT619" s="175"/>
      <c r="QRU619" s="175"/>
      <c r="QRV619" s="175"/>
      <c r="QRW619" s="175"/>
      <c r="QRX619" s="175"/>
      <c r="QRY619" s="175"/>
      <c r="QRZ619" s="175"/>
      <c r="QSA619" s="175"/>
      <c r="QSB619" s="175"/>
      <c r="QSC619" s="175"/>
      <c r="QSD619" s="175"/>
      <c r="QSE619" s="175"/>
      <c r="QSF619" s="175"/>
      <c r="QSG619" s="175"/>
      <c r="QSH619" s="175"/>
      <c r="QSI619" s="175"/>
      <c r="QSJ619" s="175"/>
      <c r="QSK619" s="175"/>
      <c r="QSL619" s="175"/>
      <c r="QSM619" s="175"/>
      <c r="QSN619" s="175"/>
      <c r="QSO619" s="175"/>
      <c r="QSP619" s="175"/>
      <c r="QSQ619" s="175"/>
      <c r="QSR619" s="175"/>
      <c r="QSS619" s="175"/>
      <c r="QST619" s="175"/>
      <c r="QSU619" s="175"/>
      <c r="QSV619" s="175"/>
      <c r="QSW619" s="175"/>
      <c r="QSX619" s="175"/>
      <c r="QSY619" s="175"/>
      <c r="QSZ619" s="175"/>
      <c r="QTA619" s="175"/>
      <c r="QTB619" s="175"/>
      <c r="QTC619" s="175"/>
      <c r="QTD619" s="175"/>
      <c r="QTE619" s="175"/>
      <c r="QTF619" s="175"/>
      <c r="QTG619" s="175"/>
      <c r="QTH619" s="175"/>
      <c r="QTI619" s="175"/>
      <c r="QTJ619" s="175"/>
      <c r="QTK619" s="175"/>
      <c r="QTL619" s="175"/>
      <c r="QTM619" s="175"/>
      <c r="QTN619" s="175"/>
      <c r="QTO619" s="175"/>
      <c r="QTP619" s="175"/>
      <c r="QTQ619" s="175"/>
      <c r="QTR619" s="175"/>
      <c r="QTS619" s="175"/>
      <c r="QTT619" s="175"/>
      <c r="QTU619" s="175"/>
      <c r="QTV619" s="175"/>
      <c r="QTW619" s="175"/>
      <c r="QTX619" s="175"/>
      <c r="QTY619" s="175"/>
      <c r="QTZ619" s="175"/>
      <c r="QUA619" s="175"/>
      <c r="QUB619" s="175"/>
      <c r="QUC619" s="175"/>
      <c r="QUD619" s="175"/>
      <c r="QUE619" s="175"/>
      <c r="QUF619" s="175"/>
      <c r="QUG619" s="175"/>
      <c r="QUH619" s="175"/>
      <c r="QUI619" s="175"/>
      <c r="QUJ619" s="175"/>
      <c r="QUK619" s="175"/>
      <c r="QUL619" s="175"/>
      <c r="QUM619" s="175"/>
      <c r="QUN619" s="175"/>
      <c r="QUO619" s="175"/>
      <c r="QUP619" s="175"/>
      <c r="QUQ619" s="175"/>
      <c r="QUR619" s="175"/>
      <c r="QUS619" s="175"/>
      <c r="QUT619" s="175"/>
      <c r="QUU619" s="175"/>
      <c r="QUV619" s="175"/>
      <c r="QUW619" s="175"/>
      <c r="QUX619" s="175"/>
      <c r="QUY619" s="175"/>
      <c r="QUZ619" s="175"/>
      <c r="QVA619" s="175"/>
      <c r="QVB619" s="175"/>
      <c r="QVC619" s="175"/>
      <c r="QVD619" s="175"/>
      <c r="QVE619" s="175"/>
      <c r="QVF619" s="175"/>
      <c r="QVG619" s="175"/>
      <c r="QVH619" s="175"/>
      <c r="QVI619" s="175"/>
      <c r="QVJ619" s="175"/>
      <c r="QVK619" s="175"/>
      <c r="QVL619" s="175"/>
      <c r="QVM619" s="175"/>
      <c r="QVN619" s="175"/>
      <c r="QVO619" s="175"/>
      <c r="QVP619" s="175"/>
      <c r="QVQ619" s="175"/>
      <c r="QVR619" s="175"/>
      <c r="QVS619" s="175"/>
      <c r="QVT619" s="175"/>
      <c r="QVU619" s="175"/>
      <c r="QVV619" s="175"/>
      <c r="QVW619" s="175"/>
      <c r="QVX619" s="175"/>
      <c r="QVY619" s="175"/>
      <c r="QVZ619" s="175"/>
      <c r="QWA619" s="175"/>
      <c r="QWB619" s="175"/>
      <c r="QWC619" s="175"/>
      <c r="QWD619" s="175"/>
      <c r="QWE619" s="175"/>
      <c r="QWF619" s="175"/>
      <c r="QWG619" s="175"/>
      <c r="QWH619" s="175"/>
      <c r="QWI619" s="175"/>
      <c r="QWJ619" s="175"/>
      <c r="QWK619" s="175"/>
      <c r="QWL619" s="175"/>
      <c r="QWM619" s="175"/>
      <c r="QWN619" s="175"/>
      <c r="QWO619" s="175"/>
      <c r="QWP619" s="175"/>
      <c r="QWQ619" s="175"/>
      <c r="QWR619" s="175"/>
      <c r="QWS619" s="175"/>
      <c r="QWT619" s="175"/>
      <c r="QWU619" s="175"/>
      <c r="QWV619" s="175"/>
      <c r="QWW619" s="175"/>
      <c r="QWX619" s="175"/>
      <c r="QWY619" s="175"/>
      <c r="QWZ619" s="175"/>
      <c r="QXA619" s="175"/>
      <c r="QXB619" s="175"/>
      <c r="QXC619" s="175"/>
      <c r="QXD619" s="175"/>
      <c r="QXE619" s="175"/>
      <c r="QXF619" s="175"/>
      <c r="QXG619" s="175"/>
      <c r="QXH619" s="175"/>
      <c r="QXI619" s="175"/>
      <c r="QXJ619" s="175"/>
      <c r="QXK619" s="175"/>
      <c r="QXL619" s="175"/>
      <c r="QXM619" s="175"/>
      <c r="QXN619" s="175"/>
      <c r="QXO619" s="175"/>
      <c r="QXP619" s="175"/>
      <c r="QXQ619" s="175"/>
      <c r="QXR619" s="175"/>
      <c r="QXS619" s="175"/>
      <c r="QXT619" s="175"/>
      <c r="QXU619" s="175"/>
      <c r="QXV619" s="175"/>
      <c r="QXW619" s="175"/>
      <c r="QXX619" s="175"/>
      <c r="QXY619" s="175"/>
      <c r="QXZ619" s="175"/>
      <c r="QYA619" s="175"/>
      <c r="QYB619" s="175"/>
      <c r="QYC619" s="175"/>
      <c r="QYD619" s="175"/>
      <c r="QYE619" s="175"/>
      <c r="QYF619" s="175"/>
      <c r="QYG619" s="175"/>
      <c r="QYH619" s="175"/>
      <c r="QYI619" s="175"/>
      <c r="QYJ619" s="175"/>
      <c r="QYK619" s="175"/>
      <c r="QYL619" s="175"/>
      <c r="QYM619" s="175"/>
      <c r="QYN619" s="175"/>
      <c r="QYO619" s="175"/>
      <c r="QYP619" s="175"/>
      <c r="QYQ619" s="175"/>
      <c r="QYR619" s="175"/>
      <c r="QYS619" s="175"/>
      <c r="QYT619" s="175"/>
      <c r="QYU619" s="175"/>
      <c r="QYV619" s="175"/>
      <c r="QYW619" s="175"/>
      <c r="QYX619" s="175"/>
      <c r="QYY619" s="175"/>
      <c r="QYZ619" s="175"/>
      <c r="QZA619" s="175"/>
      <c r="QZB619" s="175"/>
      <c r="QZC619" s="175"/>
      <c r="QZD619" s="175"/>
      <c r="QZE619" s="175"/>
      <c r="QZF619" s="175"/>
      <c r="QZG619" s="175"/>
      <c r="QZH619" s="175"/>
      <c r="QZI619" s="175"/>
      <c r="QZJ619" s="175"/>
      <c r="QZK619" s="175"/>
      <c r="QZL619" s="175"/>
      <c r="QZM619" s="175"/>
      <c r="QZN619" s="175"/>
      <c r="QZO619" s="175"/>
      <c r="QZP619" s="175"/>
      <c r="QZQ619" s="175"/>
      <c r="QZR619" s="175"/>
      <c r="QZS619" s="175"/>
      <c r="QZT619" s="175"/>
      <c r="QZU619" s="175"/>
      <c r="QZV619" s="175"/>
      <c r="QZW619" s="175"/>
      <c r="QZX619" s="175"/>
      <c r="QZY619" s="175"/>
      <c r="QZZ619" s="175"/>
      <c r="RAA619" s="175"/>
      <c r="RAB619" s="175"/>
      <c r="RAC619" s="175"/>
      <c r="RAD619" s="175"/>
      <c r="RAE619" s="175"/>
      <c r="RAF619" s="175"/>
      <c r="RAG619" s="175"/>
      <c r="RAH619" s="175"/>
      <c r="RAI619" s="175"/>
      <c r="RAJ619" s="175"/>
      <c r="RAK619" s="175"/>
      <c r="RAL619" s="175"/>
      <c r="RAM619" s="175"/>
      <c r="RAN619" s="175"/>
      <c r="RAO619" s="175"/>
      <c r="RAP619" s="175"/>
      <c r="RAQ619" s="175"/>
      <c r="RAR619" s="175"/>
      <c r="RAS619" s="175"/>
      <c r="RAT619" s="175"/>
      <c r="RAU619" s="175"/>
      <c r="RAV619" s="175"/>
      <c r="RAW619" s="175"/>
      <c r="RAX619" s="175"/>
      <c r="RAY619" s="175"/>
      <c r="RAZ619" s="175"/>
      <c r="RBA619" s="175"/>
      <c r="RBB619" s="175"/>
      <c r="RBC619" s="175"/>
      <c r="RBD619" s="175"/>
      <c r="RBE619" s="175"/>
      <c r="RBF619" s="175"/>
      <c r="RBG619" s="175"/>
      <c r="RBH619" s="175"/>
      <c r="RBI619" s="175"/>
      <c r="RBJ619" s="175"/>
      <c r="RBK619" s="175"/>
      <c r="RBL619" s="175"/>
      <c r="RBM619" s="175"/>
      <c r="RBN619" s="175"/>
      <c r="RBO619" s="175"/>
      <c r="RBP619" s="175"/>
      <c r="RBQ619" s="175"/>
      <c r="RBR619" s="175"/>
      <c r="RBS619" s="175"/>
      <c r="RBT619" s="175"/>
      <c r="RBU619" s="175"/>
      <c r="RBV619" s="175"/>
      <c r="RBW619" s="175"/>
      <c r="RBX619" s="175"/>
      <c r="RBY619" s="175"/>
      <c r="RBZ619" s="175"/>
      <c r="RCA619" s="175"/>
      <c r="RCB619" s="175"/>
      <c r="RCC619" s="175"/>
      <c r="RCD619" s="175"/>
      <c r="RCE619" s="175"/>
      <c r="RCF619" s="175"/>
      <c r="RCG619" s="175"/>
      <c r="RCH619" s="175"/>
      <c r="RCI619" s="175"/>
      <c r="RCJ619" s="175"/>
      <c r="RCK619" s="175"/>
      <c r="RCL619" s="175"/>
      <c r="RCM619" s="175"/>
      <c r="RCN619" s="175"/>
      <c r="RCO619" s="175"/>
      <c r="RCP619" s="175"/>
      <c r="RCQ619" s="175"/>
      <c r="RCR619" s="175"/>
      <c r="RCS619" s="175"/>
      <c r="RCT619" s="175"/>
      <c r="RCU619" s="175"/>
      <c r="RCV619" s="175"/>
      <c r="RCW619" s="175"/>
      <c r="RCX619" s="175"/>
      <c r="RCY619" s="175"/>
      <c r="RCZ619" s="175"/>
      <c r="RDA619" s="175"/>
      <c r="RDB619" s="175"/>
      <c r="RDC619" s="175"/>
      <c r="RDD619" s="175"/>
      <c r="RDE619" s="175"/>
      <c r="RDF619" s="175"/>
      <c r="RDG619" s="175"/>
      <c r="RDH619" s="175"/>
      <c r="RDI619" s="175"/>
      <c r="RDJ619" s="175"/>
      <c r="RDK619" s="175"/>
      <c r="RDL619" s="175"/>
      <c r="RDM619" s="175"/>
      <c r="RDN619" s="175"/>
      <c r="RDO619" s="175"/>
      <c r="RDP619" s="175"/>
      <c r="RDQ619" s="175"/>
      <c r="RDR619" s="175"/>
      <c r="RDS619" s="175"/>
      <c r="RDT619" s="175"/>
      <c r="RDU619" s="175"/>
      <c r="RDV619" s="175"/>
      <c r="RDW619" s="175"/>
      <c r="RDX619" s="175"/>
      <c r="RDY619" s="175"/>
      <c r="RDZ619" s="175"/>
      <c r="REA619" s="175"/>
      <c r="REB619" s="175"/>
      <c r="REC619" s="175"/>
      <c r="RED619" s="175"/>
      <c r="REE619" s="175"/>
      <c r="REF619" s="175"/>
      <c r="REG619" s="175"/>
      <c r="REH619" s="175"/>
      <c r="REI619" s="175"/>
      <c r="REJ619" s="175"/>
      <c r="REK619" s="175"/>
      <c r="REL619" s="175"/>
      <c r="REM619" s="175"/>
      <c r="REN619" s="175"/>
      <c r="REO619" s="175"/>
      <c r="REP619" s="175"/>
      <c r="REQ619" s="175"/>
      <c r="RER619" s="175"/>
      <c r="RES619" s="175"/>
      <c r="RET619" s="175"/>
      <c r="REU619" s="175"/>
      <c r="REV619" s="175"/>
      <c r="REW619" s="175"/>
      <c r="REX619" s="175"/>
      <c r="REY619" s="175"/>
      <c r="REZ619" s="175"/>
      <c r="RFA619" s="175"/>
      <c r="RFB619" s="175"/>
      <c r="RFC619" s="175"/>
      <c r="RFD619" s="175"/>
      <c r="RFE619" s="175"/>
      <c r="RFF619" s="175"/>
      <c r="RFG619" s="175"/>
      <c r="RFH619" s="175"/>
      <c r="RFI619" s="175"/>
      <c r="RFJ619" s="175"/>
      <c r="RFK619" s="175"/>
      <c r="RFL619" s="175"/>
      <c r="RFM619" s="175"/>
      <c r="RFN619" s="175"/>
      <c r="RFO619" s="175"/>
      <c r="RFP619" s="175"/>
      <c r="RFQ619" s="175"/>
      <c r="RFR619" s="175"/>
      <c r="RFS619" s="175"/>
      <c r="RFT619" s="175"/>
      <c r="RFU619" s="175"/>
      <c r="RFV619" s="175"/>
      <c r="RFW619" s="175"/>
      <c r="RFX619" s="175"/>
      <c r="RFY619" s="175"/>
      <c r="RFZ619" s="175"/>
      <c r="RGA619" s="175"/>
      <c r="RGB619" s="175"/>
      <c r="RGC619" s="175"/>
      <c r="RGD619" s="175"/>
      <c r="RGE619" s="175"/>
      <c r="RGF619" s="175"/>
      <c r="RGG619" s="175"/>
      <c r="RGH619" s="175"/>
      <c r="RGI619" s="175"/>
      <c r="RGJ619" s="175"/>
      <c r="RGK619" s="175"/>
      <c r="RGL619" s="175"/>
      <c r="RGM619" s="175"/>
      <c r="RGN619" s="175"/>
      <c r="RGO619" s="175"/>
      <c r="RGP619" s="175"/>
      <c r="RGQ619" s="175"/>
      <c r="RGR619" s="175"/>
      <c r="RGS619" s="175"/>
      <c r="RGT619" s="175"/>
      <c r="RGU619" s="175"/>
      <c r="RGV619" s="175"/>
      <c r="RGW619" s="175"/>
      <c r="RGX619" s="175"/>
      <c r="RGY619" s="175"/>
      <c r="RGZ619" s="175"/>
      <c r="RHA619" s="175"/>
      <c r="RHB619" s="175"/>
      <c r="RHC619" s="175"/>
      <c r="RHD619" s="175"/>
      <c r="RHE619" s="175"/>
      <c r="RHF619" s="175"/>
      <c r="RHG619" s="175"/>
      <c r="RHH619" s="175"/>
      <c r="RHI619" s="175"/>
      <c r="RHJ619" s="175"/>
      <c r="RHK619" s="175"/>
      <c r="RHL619" s="175"/>
      <c r="RHM619" s="175"/>
      <c r="RHN619" s="175"/>
      <c r="RHO619" s="175"/>
      <c r="RHP619" s="175"/>
      <c r="RHQ619" s="175"/>
      <c r="RHR619" s="175"/>
      <c r="RHS619" s="175"/>
      <c r="RHT619" s="175"/>
      <c r="RHU619" s="175"/>
      <c r="RHV619" s="175"/>
      <c r="RHW619" s="175"/>
      <c r="RHX619" s="175"/>
      <c r="RHY619" s="175"/>
      <c r="RHZ619" s="175"/>
      <c r="RIA619" s="175"/>
      <c r="RIB619" s="175"/>
      <c r="RIC619" s="175"/>
      <c r="RID619" s="175"/>
      <c r="RIE619" s="175"/>
      <c r="RIF619" s="175"/>
      <c r="RIG619" s="175"/>
      <c r="RIH619" s="175"/>
      <c r="RII619" s="175"/>
      <c r="RIJ619" s="175"/>
      <c r="RIK619" s="175"/>
      <c r="RIL619" s="175"/>
      <c r="RIM619" s="175"/>
      <c r="RIN619" s="175"/>
      <c r="RIO619" s="175"/>
      <c r="RIP619" s="175"/>
      <c r="RIQ619" s="175"/>
      <c r="RIR619" s="175"/>
      <c r="RIS619" s="175"/>
      <c r="RIT619" s="175"/>
      <c r="RIU619" s="175"/>
      <c r="RIV619" s="175"/>
      <c r="RIW619" s="175"/>
      <c r="RIX619" s="175"/>
      <c r="RIY619" s="175"/>
      <c r="RIZ619" s="175"/>
      <c r="RJA619" s="175"/>
      <c r="RJB619" s="175"/>
      <c r="RJC619" s="175"/>
      <c r="RJD619" s="175"/>
      <c r="RJE619" s="175"/>
      <c r="RJF619" s="175"/>
      <c r="RJG619" s="175"/>
      <c r="RJH619" s="175"/>
      <c r="RJI619" s="175"/>
      <c r="RJJ619" s="175"/>
      <c r="RJK619" s="175"/>
      <c r="RJL619" s="175"/>
      <c r="RJM619" s="175"/>
      <c r="RJN619" s="175"/>
      <c r="RJO619" s="175"/>
      <c r="RJP619" s="175"/>
      <c r="RJQ619" s="175"/>
      <c r="RJR619" s="175"/>
      <c r="RJS619" s="175"/>
      <c r="RJT619" s="175"/>
      <c r="RJU619" s="175"/>
      <c r="RJV619" s="175"/>
      <c r="RJW619" s="175"/>
      <c r="RJX619" s="175"/>
      <c r="RJY619" s="175"/>
      <c r="RJZ619" s="175"/>
      <c r="RKA619" s="175"/>
      <c r="RKB619" s="175"/>
      <c r="RKC619" s="175"/>
      <c r="RKD619" s="175"/>
      <c r="RKE619" s="175"/>
      <c r="RKF619" s="175"/>
      <c r="RKG619" s="175"/>
      <c r="RKH619" s="175"/>
      <c r="RKI619" s="175"/>
      <c r="RKJ619" s="175"/>
      <c r="RKK619" s="175"/>
      <c r="RKL619" s="175"/>
      <c r="RKM619" s="175"/>
      <c r="RKN619" s="175"/>
      <c r="RKO619" s="175"/>
      <c r="RKP619" s="175"/>
      <c r="RKQ619" s="175"/>
      <c r="RKR619" s="175"/>
      <c r="RKS619" s="175"/>
      <c r="RKT619" s="175"/>
      <c r="RKU619" s="175"/>
      <c r="RKV619" s="175"/>
      <c r="RKW619" s="175"/>
      <c r="RKX619" s="175"/>
      <c r="RKY619" s="175"/>
      <c r="RKZ619" s="175"/>
      <c r="RLA619" s="175"/>
      <c r="RLB619" s="175"/>
      <c r="RLC619" s="175"/>
      <c r="RLD619" s="175"/>
      <c r="RLE619" s="175"/>
      <c r="RLF619" s="175"/>
      <c r="RLG619" s="175"/>
      <c r="RLH619" s="175"/>
      <c r="RLI619" s="175"/>
      <c r="RLJ619" s="175"/>
      <c r="RLK619" s="175"/>
      <c r="RLL619" s="175"/>
      <c r="RLM619" s="175"/>
      <c r="RLN619" s="175"/>
      <c r="RLO619" s="175"/>
      <c r="RLP619" s="175"/>
      <c r="RLQ619" s="175"/>
      <c r="RLR619" s="175"/>
      <c r="RLS619" s="175"/>
      <c r="RLT619" s="175"/>
      <c r="RLU619" s="175"/>
      <c r="RLV619" s="175"/>
      <c r="RLW619" s="175"/>
      <c r="RLX619" s="175"/>
      <c r="RLY619" s="175"/>
      <c r="RLZ619" s="175"/>
      <c r="RMA619" s="175"/>
      <c r="RMB619" s="175"/>
      <c r="RMC619" s="175"/>
      <c r="RMD619" s="175"/>
      <c r="RME619" s="175"/>
      <c r="RMF619" s="175"/>
      <c r="RMG619" s="175"/>
      <c r="RMH619" s="175"/>
      <c r="RMI619" s="175"/>
      <c r="RMJ619" s="175"/>
      <c r="RMK619" s="175"/>
      <c r="RML619" s="175"/>
      <c r="RMM619" s="175"/>
      <c r="RMN619" s="175"/>
      <c r="RMO619" s="175"/>
      <c r="RMP619" s="175"/>
      <c r="RMQ619" s="175"/>
      <c r="RMR619" s="175"/>
      <c r="RMS619" s="175"/>
      <c r="RMT619" s="175"/>
      <c r="RMU619" s="175"/>
      <c r="RMV619" s="175"/>
      <c r="RMW619" s="175"/>
      <c r="RMX619" s="175"/>
      <c r="RMY619" s="175"/>
      <c r="RMZ619" s="175"/>
      <c r="RNA619" s="175"/>
      <c r="RNB619" s="175"/>
      <c r="RNC619" s="175"/>
      <c r="RND619" s="175"/>
      <c r="RNE619" s="175"/>
      <c r="RNF619" s="175"/>
      <c r="RNG619" s="175"/>
      <c r="RNH619" s="175"/>
      <c r="RNI619" s="175"/>
      <c r="RNJ619" s="175"/>
      <c r="RNK619" s="175"/>
      <c r="RNL619" s="175"/>
      <c r="RNM619" s="175"/>
      <c r="RNN619" s="175"/>
      <c r="RNO619" s="175"/>
      <c r="RNP619" s="175"/>
      <c r="RNQ619" s="175"/>
      <c r="RNR619" s="175"/>
      <c r="RNS619" s="175"/>
      <c r="RNT619" s="175"/>
      <c r="RNU619" s="175"/>
      <c r="RNV619" s="175"/>
      <c r="RNW619" s="175"/>
      <c r="RNX619" s="175"/>
      <c r="RNY619" s="175"/>
      <c r="RNZ619" s="175"/>
      <c r="ROA619" s="175"/>
      <c r="ROB619" s="175"/>
      <c r="ROC619" s="175"/>
      <c r="ROD619" s="175"/>
      <c r="ROE619" s="175"/>
      <c r="ROF619" s="175"/>
      <c r="ROG619" s="175"/>
      <c r="ROH619" s="175"/>
      <c r="ROI619" s="175"/>
      <c r="ROJ619" s="175"/>
      <c r="ROK619" s="175"/>
      <c r="ROL619" s="175"/>
      <c r="ROM619" s="175"/>
      <c r="RON619" s="175"/>
      <c r="ROO619" s="175"/>
      <c r="ROP619" s="175"/>
      <c r="ROQ619" s="175"/>
      <c r="ROR619" s="175"/>
      <c r="ROS619" s="175"/>
      <c r="ROT619" s="175"/>
      <c r="ROU619" s="175"/>
      <c r="ROV619" s="175"/>
      <c r="ROW619" s="175"/>
      <c r="ROX619" s="175"/>
      <c r="ROY619" s="175"/>
      <c r="ROZ619" s="175"/>
      <c r="RPA619" s="175"/>
      <c r="RPB619" s="175"/>
      <c r="RPC619" s="175"/>
      <c r="RPD619" s="175"/>
      <c r="RPE619" s="175"/>
      <c r="RPF619" s="175"/>
      <c r="RPG619" s="175"/>
      <c r="RPH619" s="175"/>
      <c r="RPI619" s="175"/>
      <c r="RPJ619" s="175"/>
      <c r="RPK619" s="175"/>
      <c r="RPL619" s="175"/>
      <c r="RPM619" s="175"/>
      <c r="RPN619" s="175"/>
      <c r="RPO619" s="175"/>
      <c r="RPP619" s="175"/>
      <c r="RPQ619" s="175"/>
      <c r="RPR619" s="175"/>
      <c r="RPS619" s="175"/>
      <c r="RPT619" s="175"/>
      <c r="RPU619" s="175"/>
      <c r="RPV619" s="175"/>
      <c r="RPW619" s="175"/>
      <c r="RPX619" s="175"/>
      <c r="RPY619" s="175"/>
      <c r="RPZ619" s="175"/>
      <c r="RQA619" s="175"/>
      <c r="RQB619" s="175"/>
      <c r="RQC619" s="175"/>
      <c r="RQD619" s="175"/>
      <c r="RQE619" s="175"/>
      <c r="RQF619" s="175"/>
      <c r="RQG619" s="175"/>
      <c r="RQH619" s="175"/>
      <c r="RQI619" s="175"/>
      <c r="RQJ619" s="175"/>
      <c r="RQK619" s="175"/>
      <c r="RQL619" s="175"/>
      <c r="RQM619" s="175"/>
      <c r="RQN619" s="175"/>
      <c r="RQO619" s="175"/>
      <c r="RQP619" s="175"/>
      <c r="RQQ619" s="175"/>
      <c r="RQR619" s="175"/>
      <c r="RQS619" s="175"/>
      <c r="RQT619" s="175"/>
      <c r="RQU619" s="175"/>
      <c r="RQV619" s="175"/>
      <c r="RQW619" s="175"/>
      <c r="RQX619" s="175"/>
      <c r="RQY619" s="175"/>
      <c r="RQZ619" s="175"/>
      <c r="RRA619" s="175"/>
      <c r="RRB619" s="175"/>
      <c r="RRC619" s="175"/>
      <c r="RRD619" s="175"/>
      <c r="RRE619" s="175"/>
      <c r="RRF619" s="175"/>
      <c r="RRG619" s="175"/>
      <c r="RRH619" s="175"/>
      <c r="RRI619" s="175"/>
      <c r="RRJ619" s="175"/>
      <c r="RRK619" s="175"/>
      <c r="RRL619" s="175"/>
      <c r="RRM619" s="175"/>
      <c r="RRN619" s="175"/>
      <c r="RRO619" s="175"/>
      <c r="RRP619" s="175"/>
      <c r="RRQ619" s="175"/>
      <c r="RRR619" s="175"/>
      <c r="RRS619" s="175"/>
      <c r="RRT619" s="175"/>
      <c r="RRU619" s="175"/>
      <c r="RRV619" s="175"/>
      <c r="RRW619" s="175"/>
      <c r="RRX619" s="175"/>
      <c r="RRY619" s="175"/>
      <c r="RRZ619" s="175"/>
      <c r="RSA619" s="175"/>
      <c r="RSB619" s="175"/>
      <c r="RSC619" s="175"/>
      <c r="RSD619" s="175"/>
      <c r="RSE619" s="175"/>
      <c r="RSF619" s="175"/>
      <c r="RSG619" s="175"/>
      <c r="RSH619" s="175"/>
      <c r="RSI619" s="175"/>
      <c r="RSJ619" s="175"/>
      <c r="RSK619" s="175"/>
      <c r="RSL619" s="175"/>
      <c r="RSM619" s="175"/>
      <c r="RSN619" s="175"/>
      <c r="RSO619" s="175"/>
      <c r="RSP619" s="175"/>
      <c r="RSQ619" s="175"/>
      <c r="RSR619" s="175"/>
      <c r="RSS619" s="175"/>
      <c r="RST619" s="175"/>
      <c r="RSU619" s="175"/>
      <c r="RSV619" s="175"/>
      <c r="RSW619" s="175"/>
      <c r="RSX619" s="175"/>
      <c r="RSY619" s="175"/>
      <c r="RSZ619" s="175"/>
      <c r="RTA619" s="175"/>
      <c r="RTB619" s="175"/>
      <c r="RTC619" s="175"/>
      <c r="RTD619" s="175"/>
      <c r="RTE619" s="175"/>
      <c r="RTF619" s="175"/>
      <c r="RTG619" s="175"/>
      <c r="RTH619" s="175"/>
      <c r="RTI619" s="175"/>
      <c r="RTJ619" s="175"/>
      <c r="RTK619" s="175"/>
      <c r="RTL619" s="175"/>
      <c r="RTM619" s="175"/>
      <c r="RTN619" s="175"/>
      <c r="RTO619" s="175"/>
      <c r="RTP619" s="175"/>
      <c r="RTQ619" s="175"/>
      <c r="RTR619" s="175"/>
      <c r="RTS619" s="175"/>
      <c r="RTT619" s="175"/>
      <c r="RTU619" s="175"/>
      <c r="RTV619" s="175"/>
      <c r="RTW619" s="175"/>
      <c r="RTX619" s="175"/>
      <c r="RTY619" s="175"/>
      <c r="RTZ619" s="175"/>
      <c r="RUA619" s="175"/>
      <c r="RUB619" s="175"/>
      <c r="RUC619" s="175"/>
      <c r="RUD619" s="175"/>
      <c r="RUE619" s="175"/>
      <c r="RUF619" s="175"/>
      <c r="RUG619" s="175"/>
      <c r="RUH619" s="175"/>
      <c r="RUI619" s="175"/>
      <c r="RUJ619" s="175"/>
      <c r="RUK619" s="175"/>
      <c r="RUL619" s="175"/>
      <c r="RUM619" s="175"/>
      <c r="RUN619" s="175"/>
      <c r="RUO619" s="175"/>
      <c r="RUP619" s="175"/>
      <c r="RUQ619" s="175"/>
      <c r="RUR619" s="175"/>
      <c r="RUS619" s="175"/>
      <c r="RUT619" s="175"/>
      <c r="RUU619" s="175"/>
      <c r="RUV619" s="175"/>
      <c r="RUW619" s="175"/>
      <c r="RUX619" s="175"/>
      <c r="RUY619" s="175"/>
      <c r="RUZ619" s="175"/>
      <c r="RVA619" s="175"/>
      <c r="RVB619" s="175"/>
      <c r="RVC619" s="175"/>
      <c r="RVD619" s="175"/>
      <c r="RVE619" s="175"/>
      <c r="RVF619" s="175"/>
      <c r="RVG619" s="175"/>
      <c r="RVH619" s="175"/>
      <c r="RVI619" s="175"/>
      <c r="RVJ619" s="175"/>
      <c r="RVK619" s="175"/>
      <c r="RVL619" s="175"/>
      <c r="RVM619" s="175"/>
      <c r="RVN619" s="175"/>
      <c r="RVO619" s="175"/>
      <c r="RVP619" s="175"/>
      <c r="RVQ619" s="175"/>
      <c r="RVR619" s="175"/>
      <c r="RVS619" s="175"/>
      <c r="RVT619" s="175"/>
      <c r="RVU619" s="175"/>
      <c r="RVV619" s="175"/>
      <c r="RVW619" s="175"/>
      <c r="RVX619" s="175"/>
      <c r="RVY619" s="175"/>
      <c r="RVZ619" s="175"/>
      <c r="RWA619" s="175"/>
      <c r="RWB619" s="175"/>
      <c r="RWC619" s="175"/>
      <c r="RWD619" s="175"/>
      <c r="RWE619" s="175"/>
      <c r="RWF619" s="175"/>
      <c r="RWG619" s="175"/>
      <c r="RWH619" s="175"/>
      <c r="RWI619" s="175"/>
      <c r="RWJ619" s="175"/>
      <c r="RWK619" s="175"/>
      <c r="RWL619" s="175"/>
      <c r="RWM619" s="175"/>
      <c r="RWN619" s="175"/>
      <c r="RWO619" s="175"/>
      <c r="RWP619" s="175"/>
      <c r="RWQ619" s="175"/>
      <c r="RWR619" s="175"/>
      <c r="RWS619" s="175"/>
      <c r="RWT619" s="175"/>
      <c r="RWU619" s="175"/>
      <c r="RWV619" s="175"/>
      <c r="RWW619" s="175"/>
      <c r="RWX619" s="175"/>
      <c r="RWY619" s="175"/>
      <c r="RWZ619" s="175"/>
      <c r="RXA619" s="175"/>
      <c r="RXB619" s="175"/>
      <c r="RXC619" s="175"/>
      <c r="RXD619" s="175"/>
      <c r="RXE619" s="175"/>
      <c r="RXF619" s="175"/>
      <c r="RXG619" s="175"/>
      <c r="RXH619" s="175"/>
      <c r="RXI619" s="175"/>
      <c r="RXJ619" s="175"/>
      <c r="RXK619" s="175"/>
      <c r="RXL619" s="175"/>
      <c r="RXM619" s="175"/>
      <c r="RXN619" s="175"/>
      <c r="RXO619" s="175"/>
      <c r="RXP619" s="175"/>
      <c r="RXQ619" s="175"/>
      <c r="RXR619" s="175"/>
      <c r="RXS619" s="175"/>
      <c r="RXT619" s="175"/>
      <c r="RXU619" s="175"/>
      <c r="RXV619" s="175"/>
      <c r="RXW619" s="175"/>
      <c r="RXX619" s="175"/>
      <c r="RXY619" s="175"/>
      <c r="RXZ619" s="175"/>
      <c r="RYA619" s="175"/>
      <c r="RYB619" s="175"/>
      <c r="RYC619" s="175"/>
      <c r="RYD619" s="175"/>
      <c r="RYE619" s="175"/>
      <c r="RYF619" s="175"/>
      <c r="RYG619" s="175"/>
      <c r="RYH619" s="175"/>
      <c r="RYI619" s="175"/>
      <c r="RYJ619" s="175"/>
      <c r="RYK619" s="175"/>
      <c r="RYL619" s="175"/>
      <c r="RYM619" s="175"/>
      <c r="RYN619" s="175"/>
      <c r="RYO619" s="175"/>
      <c r="RYP619" s="175"/>
      <c r="RYQ619" s="175"/>
      <c r="RYR619" s="175"/>
      <c r="RYS619" s="175"/>
      <c r="RYT619" s="175"/>
      <c r="RYU619" s="175"/>
      <c r="RYV619" s="175"/>
      <c r="RYW619" s="175"/>
      <c r="RYX619" s="175"/>
      <c r="RYY619" s="175"/>
      <c r="RYZ619" s="175"/>
      <c r="RZA619" s="175"/>
      <c r="RZB619" s="175"/>
      <c r="RZC619" s="175"/>
      <c r="RZD619" s="175"/>
      <c r="RZE619" s="175"/>
      <c r="RZF619" s="175"/>
      <c r="RZG619" s="175"/>
      <c r="RZH619" s="175"/>
      <c r="RZI619" s="175"/>
      <c r="RZJ619" s="175"/>
      <c r="RZK619" s="175"/>
      <c r="RZL619" s="175"/>
      <c r="RZM619" s="175"/>
      <c r="RZN619" s="175"/>
      <c r="RZO619" s="175"/>
      <c r="RZP619" s="175"/>
      <c r="RZQ619" s="175"/>
      <c r="RZR619" s="175"/>
      <c r="RZS619" s="175"/>
      <c r="RZT619" s="175"/>
      <c r="RZU619" s="175"/>
      <c r="RZV619" s="175"/>
      <c r="RZW619" s="175"/>
      <c r="RZX619" s="175"/>
      <c r="RZY619" s="175"/>
      <c r="RZZ619" s="175"/>
      <c r="SAA619" s="175"/>
      <c r="SAB619" s="175"/>
      <c r="SAC619" s="175"/>
      <c r="SAD619" s="175"/>
      <c r="SAE619" s="175"/>
      <c r="SAF619" s="175"/>
      <c r="SAG619" s="175"/>
      <c r="SAH619" s="175"/>
      <c r="SAI619" s="175"/>
      <c r="SAJ619" s="175"/>
      <c r="SAK619" s="175"/>
      <c r="SAL619" s="175"/>
      <c r="SAM619" s="175"/>
      <c r="SAN619" s="175"/>
      <c r="SAO619" s="175"/>
      <c r="SAP619" s="175"/>
      <c r="SAQ619" s="175"/>
      <c r="SAR619" s="175"/>
      <c r="SAS619" s="175"/>
      <c r="SAT619" s="175"/>
      <c r="SAU619" s="175"/>
      <c r="SAV619" s="175"/>
      <c r="SAW619" s="175"/>
      <c r="SAX619" s="175"/>
      <c r="SAY619" s="175"/>
      <c r="SAZ619" s="175"/>
      <c r="SBA619" s="175"/>
      <c r="SBB619" s="175"/>
      <c r="SBC619" s="175"/>
      <c r="SBD619" s="175"/>
      <c r="SBE619" s="175"/>
      <c r="SBF619" s="175"/>
      <c r="SBG619" s="175"/>
      <c r="SBH619" s="175"/>
      <c r="SBI619" s="175"/>
      <c r="SBJ619" s="175"/>
      <c r="SBK619" s="175"/>
      <c r="SBL619" s="175"/>
      <c r="SBM619" s="175"/>
      <c r="SBN619" s="175"/>
      <c r="SBO619" s="175"/>
      <c r="SBP619" s="175"/>
      <c r="SBQ619" s="175"/>
      <c r="SBR619" s="175"/>
      <c r="SBS619" s="175"/>
      <c r="SBT619" s="175"/>
      <c r="SBU619" s="175"/>
      <c r="SBV619" s="175"/>
      <c r="SBW619" s="175"/>
      <c r="SBX619" s="175"/>
      <c r="SBY619" s="175"/>
      <c r="SBZ619" s="175"/>
      <c r="SCA619" s="175"/>
      <c r="SCB619" s="175"/>
      <c r="SCC619" s="175"/>
      <c r="SCD619" s="175"/>
      <c r="SCE619" s="175"/>
      <c r="SCF619" s="175"/>
      <c r="SCG619" s="175"/>
      <c r="SCH619" s="175"/>
      <c r="SCI619" s="175"/>
      <c r="SCJ619" s="175"/>
      <c r="SCK619" s="175"/>
      <c r="SCL619" s="175"/>
      <c r="SCM619" s="175"/>
      <c r="SCN619" s="175"/>
      <c r="SCO619" s="175"/>
      <c r="SCP619" s="175"/>
      <c r="SCQ619" s="175"/>
      <c r="SCR619" s="175"/>
      <c r="SCS619" s="175"/>
      <c r="SCT619" s="175"/>
      <c r="SCU619" s="175"/>
      <c r="SCV619" s="175"/>
      <c r="SCW619" s="175"/>
      <c r="SCX619" s="175"/>
      <c r="SCY619" s="175"/>
      <c r="SCZ619" s="175"/>
      <c r="SDA619" s="175"/>
      <c r="SDB619" s="175"/>
      <c r="SDC619" s="175"/>
      <c r="SDD619" s="175"/>
      <c r="SDE619" s="175"/>
      <c r="SDF619" s="175"/>
      <c r="SDG619" s="175"/>
      <c r="SDH619" s="175"/>
      <c r="SDI619" s="175"/>
      <c r="SDJ619" s="175"/>
      <c r="SDK619" s="175"/>
      <c r="SDL619" s="175"/>
      <c r="SDM619" s="175"/>
      <c r="SDN619" s="175"/>
      <c r="SDO619" s="175"/>
      <c r="SDP619" s="175"/>
      <c r="SDQ619" s="175"/>
      <c r="SDR619" s="175"/>
      <c r="SDS619" s="175"/>
      <c r="SDT619" s="175"/>
      <c r="SDU619" s="175"/>
      <c r="SDV619" s="175"/>
      <c r="SDW619" s="175"/>
      <c r="SDX619" s="175"/>
      <c r="SDY619" s="175"/>
      <c r="SDZ619" s="175"/>
      <c r="SEA619" s="175"/>
      <c r="SEB619" s="175"/>
      <c r="SEC619" s="175"/>
      <c r="SED619" s="175"/>
      <c r="SEE619" s="175"/>
      <c r="SEF619" s="175"/>
      <c r="SEG619" s="175"/>
      <c r="SEH619" s="175"/>
      <c r="SEI619" s="175"/>
      <c r="SEJ619" s="175"/>
      <c r="SEK619" s="175"/>
      <c r="SEL619" s="175"/>
      <c r="SEM619" s="175"/>
      <c r="SEN619" s="175"/>
      <c r="SEO619" s="175"/>
      <c r="SEP619" s="175"/>
      <c r="SEQ619" s="175"/>
      <c r="SER619" s="175"/>
      <c r="SES619" s="175"/>
      <c r="SET619" s="175"/>
      <c r="SEU619" s="175"/>
      <c r="SEV619" s="175"/>
      <c r="SEW619" s="175"/>
      <c r="SEX619" s="175"/>
      <c r="SEY619" s="175"/>
      <c r="SEZ619" s="175"/>
      <c r="SFA619" s="175"/>
      <c r="SFB619" s="175"/>
      <c r="SFC619" s="175"/>
      <c r="SFD619" s="175"/>
      <c r="SFE619" s="175"/>
      <c r="SFF619" s="175"/>
      <c r="SFG619" s="175"/>
      <c r="SFH619" s="175"/>
      <c r="SFI619" s="175"/>
      <c r="SFJ619" s="175"/>
      <c r="SFK619" s="175"/>
      <c r="SFL619" s="175"/>
      <c r="SFM619" s="175"/>
      <c r="SFN619" s="175"/>
      <c r="SFO619" s="175"/>
      <c r="SFP619" s="175"/>
      <c r="SFQ619" s="175"/>
      <c r="SFR619" s="175"/>
      <c r="SFS619" s="175"/>
      <c r="SFT619" s="175"/>
      <c r="SFU619" s="175"/>
      <c r="SFV619" s="175"/>
      <c r="SFW619" s="175"/>
      <c r="SFX619" s="175"/>
      <c r="SFY619" s="175"/>
      <c r="SFZ619" s="175"/>
      <c r="SGA619" s="175"/>
      <c r="SGB619" s="175"/>
      <c r="SGC619" s="175"/>
      <c r="SGD619" s="175"/>
      <c r="SGE619" s="175"/>
      <c r="SGF619" s="175"/>
      <c r="SGG619" s="175"/>
      <c r="SGH619" s="175"/>
      <c r="SGI619" s="175"/>
      <c r="SGJ619" s="175"/>
      <c r="SGK619" s="175"/>
      <c r="SGL619" s="175"/>
      <c r="SGM619" s="175"/>
      <c r="SGN619" s="175"/>
      <c r="SGO619" s="175"/>
      <c r="SGP619" s="175"/>
      <c r="SGQ619" s="175"/>
      <c r="SGR619" s="175"/>
      <c r="SGS619" s="175"/>
      <c r="SGT619" s="175"/>
      <c r="SGU619" s="175"/>
      <c r="SGV619" s="175"/>
      <c r="SGW619" s="175"/>
      <c r="SGX619" s="175"/>
      <c r="SGY619" s="175"/>
      <c r="SGZ619" s="175"/>
      <c r="SHA619" s="175"/>
      <c r="SHB619" s="175"/>
      <c r="SHC619" s="175"/>
      <c r="SHD619" s="175"/>
      <c r="SHE619" s="175"/>
      <c r="SHF619" s="175"/>
      <c r="SHG619" s="175"/>
      <c r="SHH619" s="175"/>
      <c r="SHI619" s="175"/>
      <c r="SHJ619" s="175"/>
      <c r="SHK619" s="175"/>
      <c r="SHL619" s="175"/>
      <c r="SHM619" s="175"/>
      <c r="SHN619" s="175"/>
      <c r="SHO619" s="175"/>
      <c r="SHP619" s="175"/>
      <c r="SHQ619" s="175"/>
      <c r="SHR619" s="175"/>
      <c r="SHS619" s="175"/>
      <c r="SHT619" s="175"/>
      <c r="SHU619" s="175"/>
      <c r="SHV619" s="175"/>
      <c r="SHW619" s="175"/>
      <c r="SHX619" s="175"/>
      <c r="SHY619" s="175"/>
      <c r="SHZ619" s="175"/>
      <c r="SIA619" s="175"/>
      <c r="SIB619" s="175"/>
      <c r="SIC619" s="175"/>
      <c r="SID619" s="175"/>
      <c r="SIE619" s="175"/>
      <c r="SIF619" s="175"/>
      <c r="SIG619" s="175"/>
      <c r="SIH619" s="175"/>
      <c r="SII619" s="175"/>
      <c r="SIJ619" s="175"/>
      <c r="SIK619" s="175"/>
      <c r="SIL619" s="175"/>
      <c r="SIM619" s="175"/>
      <c r="SIN619" s="175"/>
      <c r="SIO619" s="175"/>
      <c r="SIP619" s="175"/>
      <c r="SIQ619" s="175"/>
      <c r="SIR619" s="175"/>
      <c r="SIS619" s="175"/>
      <c r="SIT619" s="175"/>
      <c r="SIU619" s="175"/>
      <c r="SIV619" s="175"/>
      <c r="SIW619" s="175"/>
      <c r="SIX619" s="175"/>
      <c r="SIY619" s="175"/>
      <c r="SIZ619" s="175"/>
      <c r="SJA619" s="175"/>
      <c r="SJB619" s="175"/>
      <c r="SJC619" s="175"/>
      <c r="SJD619" s="175"/>
      <c r="SJE619" s="175"/>
      <c r="SJF619" s="175"/>
      <c r="SJG619" s="175"/>
      <c r="SJH619" s="175"/>
      <c r="SJI619" s="175"/>
      <c r="SJJ619" s="175"/>
      <c r="SJK619" s="175"/>
      <c r="SJL619" s="175"/>
      <c r="SJM619" s="175"/>
      <c r="SJN619" s="175"/>
      <c r="SJO619" s="175"/>
      <c r="SJP619" s="175"/>
      <c r="SJQ619" s="175"/>
      <c r="SJR619" s="175"/>
      <c r="SJS619" s="175"/>
      <c r="SJT619" s="175"/>
      <c r="SJU619" s="175"/>
      <c r="SJV619" s="175"/>
      <c r="SJW619" s="175"/>
      <c r="SJX619" s="175"/>
      <c r="SJY619" s="175"/>
      <c r="SJZ619" s="175"/>
      <c r="SKA619" s="175"/>
      <c r="SKB619" s="175"/>
      <c r="SKC619" s="175"/>
      <c r="SKD619" s="175"/>
      <c r="SKE619" s="175"/>
      <c r="SKF619" s="175"/>
      <c r="SKG619" s="175"/>
      <c r="SKH619" s="175"/>
      <c r="SKI619" s="175"/>
      <c r="SKJ619" s="175"/>
      <c r="SKK619" s="175"/>
      <c r="SKL619" s="175"/>
      <c r="SKM619" s="175"/>
      <c r="SKN619" s="175"/>
      <c r="SKO619" s="175"/>
      <c r="SKP619" s="175"/>
      <c r="SKQ619" s="175"/>
      <c r="SKR619" s="175"/>
      <c r="SKS619" s="175"/>
      <c r="SKT619" s="175"/>
      <c r="SKU619" s="175"/>
      <c r="SKV619" s="175"/>
      <c r="SKW619" s="175"/>
      <c r="SKX619" s="175"/>
      <c r="SKY619" s="175"/>
      <c r="SKZ619" s="175"/>
      <c r="SLA619" s="175"/>
      <c r="SLB619" s="175"/>
      <c r="SLC619" s="175"/>
      <c r="SLD619" s="175"/>
      <c r="SLE619" s="175"/>
      <c r="SLF619" s="175"/>
      <c r="SLG619" s="175"/>
      <c r="SLH619" s="175"/>
      <c r="SLI619" s="175"/>
      <c r="SLJ619" s="175"/>
      <c r="SLK619" s="175"/>
      <c r="SLL619" s="175"/>
      <c r="SLM619" s="175"/>
      <c r="SLN619" s="175"/>
      <c r="SLO619" s="175"/>
      <c r="SLP619" s="175"/>
      <c r="SLQ619" s="175"/>
      <c r="SLR619" s="175"/>
      <c r="SLS619" s="175"/>
      <c r="SLT619" s="175"/>
      <c r="SLU619" s="175"/>
      <c r="SLV619" s="175"/>
      <c r="SLW619" s="175"/>
      <c r="SLX619" s="175"/>
      <c r="SLY619" s="175"/>
      <c r="SLZ619" s="175"/>
      <c r="SMA619" s="175"/>
      <c r="SMB619" s="175"/>
      <c r="SMC619" s="175"/>
      <c r="SMD619" s="175"/>
      <c r="SME619" s="175"/>
      <c r="SMF619" s="175"/>
      <c r="SMG619" s="175"/>
      <c r="SMH619" s="175"/>
      <c r="SMI619" s="175"/>
      <c r="SMJ619" s="175"/>
      <c r="SMK619" s="175"/>
      <c r="SML619" s="175"/>
      <c r="SMM619" s="175"/>
      <c r="SMN619" s="175"/>
      <c r="SMO619" s="175"/>
      <c r="SMP619" s="175"/>
      <c r="SMQ619" s="175"/>
      <c r="SMR619" s="175"/>
      <c r="SMS619" s="175"/>
      <c r="SMT619" s="175"/>
      <c r="SMU619" s="175"/>
      <c r="SMV619" s="175"/>
      <c r="SMW619" s="175"/>
      <c r="SMX619" s="175"/>
      <c r="SMY619" s="175"/>
      <c r="SMZ619" s="175"/>
      <c r="SNA619" s="175"/>
      <c r="SNB619" s="175"/>
      <c r="SNC619" s="175"/>
      <c r="SND619" s="175"/>
      <c r="SNE619" s="175"/>
      <c r="SNF619" s="175"/>
      <c r="SNG619" s="175"/>
      <c r="SNH619" s="175"/>
      <c r="SNI619" s="175"/>
      <c r="SNJ619" s="175"/>
      <c r="SNK619" s="175"/>
      <c r="SNL619" s="175"/>
      <c r="SNM619" s="175"/>
      <c r="SNN619" s="175"/>
      <c r="SNO619" s="175"/>
      <c r="SNP619" s="175"/>
      <c r="SNQ619" s="175"/>
      <c r="SNR619" s="175"/>
      <c r="SNS619" s="175"/>
      <c r="SNT619" s="175"/>
      <c r="SNU619" s="175"/>
      <c r="SNV619" s="175"/>
      <c r="SNW619" s="175"/>
      <c r="SNX619" s="175"/>
      <c r="SNY619" s="175"/>
      <c r="SNZ619" s="175"/>
      <c r="SOA619" s="175"/>
      <c r="SOB619" s="175"/>
      <c r="SOC619" s="175"/>
      <c r="SOD619" s="175"/>
      <c r="SOE619" s="175"/>
      <c r="SOF619" s="175"/>
      <c r="SOG619" s="175"/>
      <c r="SOH619" s="175"/>
      <c r="SOI619" s="175"/>
      <c r="SOJ619" s="175"/>
      <c r="SOK619" s="175"/>
      <c r="SOL619" s="175"/>
      <c r="SOM619" s="175"/>
      <c r="SON619" s="175"/>
      <c r="SOO619" s="175"/>
      <c r="SOP619" s="175"/>
      <c r="SOQ619" s="175"/>
      <c r="SOR619" s="175"/>
      <c r="SOS619" s="175"/>
      <c r="SOT619" s="175"/>
      <c r="SOU619" s="175"/>
      <c r="SOV619" s="175"/>
      <c r="SOW619" s="175"/>
      <c r="SOX619" s="175"/>
      <c r="SOY619" s="175"/>
      <c r="SOZ619" s="175"/>
      <c r="SPA619" s="175"/>
      <c r="SPB619" s="175"/>
      <c r="SPC619" s="175"/>
      <c r="SPD619" s="175"/>
      <c r="SPE619" s="175"/>
      <c r="SPF619" s="175"/>
      <c r="SPG619" s="175"/>
      <c r="SPH619" s="175"/>
      <c r="SPI619" s="175"/>
      <c r="SPJ619" s="175"/>
      <c r="SPK619" s="175"/>
      <c r="SPL619" s="175"/>
      <c r="SPM619" s="175"/>
      <c r="SPN619" s="175"/>
      <c r="SPO619" s="175"/>
      <c r="SPP619" s="175"/>
      <c r="SPQ619" s="175"/>
      <c r="SPR619" s="175"/>
      <c r="SPS619" s="175"/>
      <c r="SPT619" s="175"/>
      <c r="SPU619" s="175"/>
      <c r="SPV619" s="175"/>
      <c r="SPW619" s="175"/>
      <c r="SPX619" s="175"/>
      <c r="SPY619" s="175"/>
      <c r="SPZ619" s="175"/>
      <c r="SQA619" s="175"/>
      <c r="SQB619" s="175"/>
      <c r="SQC619" s="175"/>
      <c r="SQD619" s="175"/>
      <c r="SQE619" s="175"/>
      <c r="SQF619" s="175"/>
      <c r="SQG619" s="175"/>
      <c r="SQH619" s="175"/>
      <c r="SQI619" s="175"/>
      <c r="SQJ619" s="175"/>
      <c r="SQK619" s="175"/>
      <c r="SQL619" s="175"/>
      <c r="SQM619" s="175"/>
      <c r="SQN619" s="175"/>
      <c r="SQO619" s="175"/>
      <c r="SQP619" s="175"/>
      <c r="SQQ619" s="175"/>
      <c r="SQR619" s="175"/>
      <c r="SQS619" s="175"/>
      <c r="SQT619" s="175"/>
      <c r="SQU619" s="175"/>
      <c r="SQV619" s="175"/>
      <c r="SQW619" s="175"/>
      <c r="SQX619" s="175"/>
      <c r="SQY619" s="175"/>
      <c r="SQZ619" s="175"/>
      <c r="SRA619" s="175"/>
      <c r="SRB619" s="175"/>
      <c r="SRC619" s="175"/>
      <c r="SRD619" s="175"/>
      <c r="SRE619" s="175"/>
      <c r="SRF619" s="175"/>
      <c r="SRG619" s="175"/>
      <c r="SRH619" s="175"/>
      <c r="SRI619" s="175"/>
      <c r="SRJ619" s="175"/>
      <c r="SRK619" s="175"/>
      <c r="SRL619" s="175"/>
      <c r="SRM619" s="175"/>
      <c r="SRN619" s="175"/>
      <c r="SRO619" s="175"/>
      <c r="SRP619" s="175"/>
      <c r="SRQ619" s="175"/>
      <c r="SRR619" s="175"/>
      <c r="SRS619" s="175"/>
      <c r="SRT619" s="175"/>
      <c r="SRU619" s="175"/>
      <c r="SRV619" s="175"/>
      <c r="SRW619" s="175"/>
      <c r="SRX619" s="175"/>
      <c r="SRY619" s="175"/>
      <c r="SRZ619" s="175"/>
      <c r="SSA619" s="175"/>
      <c r="SSB619" s="175"/>
      <c r="SSC619" s="175"/>
      <c r="SSD619" s="175"/>
      <c r="SSE619" s="175"/>
      <c r="SSF619" s="175"/>
      <c r="SSG619" s="175"/>
      <c r="SSH619" s="175"/>
      <c r="SSI619" s="175"/>
      <c r="SSJ619" s="175"/>
      <c r="SSK619" s="175"/>
      <c r="SSL619" s="175"/>
      <c r="SSM619" s="175"/>
      <c r="SSN619" s="175"/>
      <c r="SSO619" s="175"/>
      <c r="SSP619" s="175"/>
      <c r="SSQ619" s="175"/>
      <c r="SSR619" s="175"/>
      <c r="SSS619" s="175"/>
      <c r="SST619" s="175"/>
      <c r="SSU619" s="175"/>
      <c r="SSV619" s="175"/>
      <c r="SSW619" s="175"/>
      <c r="SSX619" s="175"/>
      <c r="SSY619" s="175"/>
      <c r="SSZ619" s="175"/>
      <c r="STA619" s="175"/>
      <c r="STB619" s="175"/>
      <c r="STC619" s="175"/>
      <c r="STD619" s="175"/>
      <c r="STE619" s="175"/>
      <c r="STF619" s="175"/>
      <c r="STG619" s="175"/>
      <c r="STH619" s="175"/>
      <c r="STI619" s="175"/>
      <c r="STJ619" s="175"/>
      <c r="STK619" s="175"/>
      <c r="STL619" s="175"/>
      <c r="STM619" s="175"/>
      <c r="STN619" s="175"/>
      <c r="STO619" s="175"/>
      <c r="STP619" s="175"/>
      <c r="STQ619" s="175"/>
      <c r="STR619" s="175"/>
      <c r="STS619" s="175"/>
      <c r="STT619" s="175"/>
      <c r="STU619" s="175"/>
      <c r="STV619" s="175"/>
      <c r="STW619" s="175"/>
      <c r="STX619" s="175"/>
      <c r="STY619" s="175"/>
      <c r="STZ619" s="175"/>
      <c r="SUA619" s="175"/>
      <c r="SUB619" s="175"/>
      <c r="SUC619" s="175"/>
      <c r="SUD619" s="175"/>
      <c r="SUE619" s="175"/>
      <c r="SUF619" s="175"/>
      <c r="SUG619" s="175"/>
      <c r="SUH619" s="175"/>
      <c r="SUI619" s="175"/>
      <c r="SUJ619" s="175"/>
      <c r="SUK619" s="175"/>
      <c r="SUL619" s="175"/>
      <c r="SUM619" s="175"/>
      <c r="SUN619" s="175"/>
      <c r="SUO619" s="175"/>
      <c r="SUP619" s="175"/>
      <c r="SUQ619" s="175"/>
      <c r="SUR619" s="175"/>
      <c r="SUS619" s="175"/>
      <c r="SUT619" s="175"/>
      <c r="SUU619" s="175"/>
      <c r="SUV619" s="175"/>
      <c r="SUW619" s="175"/>
      <c r="SUX619" s="175"/>
      <c r="SUY619" s="175"/>
      <c r="SUZ619" s="175"/>
      <c r="SVA619" s="175"/>
      <c r="SVB619" s="175"/>
      <c r="SVC619" s="175"/>
      <c r="SVD619" s="175"/>
      <c r="SVE619" s="175"/>
      <c r="SVF619" s="175"/>
      <c r="SVG619" s="175"/>
      <c r="SVH619" s="175"/>
      <c r="SVI619" s="175"/>
      <c r="SVJ619" s="175"/>
      <c r="SVK619" s="175"/>
      <c r="SVL619" s="175"/>
      <c r="SVM619" s="175"/>
      <c r="SVN619" s="175"/>
      <c r="SVO619" s="175"/>
      <c r="SVP619" s="175"/>
      <c r="SVQ619" s="175"/>
      <c r="SVR619" s="175"/>
      <c r="SVS619" s="175"/>
      <c r="SVT619" s="175"/>
      <c r="SVU619" s="175"/>
      <c r="SVV619" s="175"/>
      <c r="SVW619" s="175"/>
      <c r="SVX619" s="175"/>
      <c r="SVY619" s="175"/>
      <c r="SVZ619" s="175"/>
      <c r="SWA619" s="175"/>
      <c r="SWB619" s="175"/>
      <c r="SWC619" s="175"/>
      <c r="SWD619" s="175"/>
      <c r="SWE619" s="175"/>
      <c r="SWF619" s="175"/>
      <c r="SWG619" s="175"/>
      <c r="SWH619" s="175"/>
      <c r="SWI619" s="175"/>
      <c r="SWJ619" s="175"/>
      <c r="SWK619" s="175"/>
      <c r="SWL619" s="175"/>
      <c r="SWM619" s="175"/>
      <c r="SWN619" s="175"/>
      <c r="SWO619" s="175"/>
      <c r="SWP619" s="175"/>
      <c r="SWQ619" s="175"/>
      <c r="SWR619" s="175"/>
      <c r="SWS619" s="175"/>
      <c r="SWT619" s="175"/>
      <c r="SWU619" s="175"/>
      <c r="SWV619" s="175"/>
      <c r="SWW619" s="175"/>
      <c r="SWX619" s="175"/>
      <c r="SWY619" s="175"/>
      <c r="SWZ619" s="175"/>
      <c r="SXA619" s="175"/>
      <c r="SXB619" s="175"/>
      <c r="SXC619" s="175"/>
      <c r="SXD619" s="175"/>
      <c r="SXE619" s="175"/>
      <c r="SXF619" s="175"/>
      <c r="SXG619" s="175"/>
      <c r="SXH619" s="175"/>
      <c r="SXI619" s="175"/>
      <c r="SXJ619" s="175"/>
      <c r="SXK619" s="175"/>
      <c r="SXL619" s="175"/>
      <c r="SXM619" s="175"/>
      <c r="SXN619" s="175"/>
      <c r="SXO619" s="175"/>
      <c r="SXP619" s="175"/>
      <c r="SXQ619" s="175"/>
      <c r="SXR619" s="175"/>
      <c r="SXS619" s="175"/>
      <c r="SXT619" s="175"/>
      <c r="SXU619" s="175"/>
      <c r="SXV619" s="175"/>
      <c r="SXW619" s="175"/>
      <c r="SXX619" s="175"/>
      <c r="SXY619" s="175"/>
      <c r="SXZ619" s="175"/>
      <c r="SYA619" s="175"/>
      <c r="SYB619" s="175"/>
      <c r="SYC619" s="175"/>
      <c r="SYD619" s="175"/>
      <c r="SYE619" s="175"/>
      <c r="SYF619" s="175"/>
      <c r="SYG619" s="175"/>
      <c r="SYH619" s="175"/>
      <c r="SYI619" s="175"/>
      <c r="SYJ619" s="175"/>
      <c r="SYK619" s="175"/>
      <c r="SYL619" s="175"/>
      <c r="SYM619" s="175"/>
      <c r="SYN619" s="175"/>
      <c r="SYO619" s="175"/>
      <c r="SYP619" s="175"/>
      <c r="SYQ619" s="175"/>
      <c r="SYR619" s="175"/>
      <c r="SYS619" s="175"/>
      <c r="SYT619" s="175"/>
      <c r="SYU619" s="175"/>
      <c r="SYV619" s="175"/>
      <c r="SYW619" s="175"/>
      <c r="SYX619" s="175"/>
      <c r="SYY619" s="175"/>
      <c r="SYZ619" s="175"/>
      <c r="SZA619" s="175"/>
      <c r="SZB619" s="175"/>
      <c r="SZC619" s="175"/>
      <c r="SZD619" s="175"/>
      <c r="SZE619" s="175"/>
      <c r="SZF619" s="175"/>
      <c r="SZG619" s="175"/>
      <c r="SZH619" s="175"/>
      <c r="SZI619" s="175"/>
      <c r="SZJ619" s="175"/>
      <c r="SZK619" s="175"/>
      <c r="SZL619" s="175"/>
      <c r="SZM619" s="175"/>
      <c r="SZN619" s="175"/>
      <c r="SZO619" s="175"/>
      <c r="SZP619" s="175"/>
      <c r="SZQ619" s="175"/>
      <c r="SZR619" s="175"/>
      <c r="SZS619" s="175"/>
      <c r="SZT619" s="175"/>
      <c r="SZU619" s="175"/>
      <c r="SZV619" s="175"/>
      <c r="SZW619" s="175"/>
      <c r="SZX619" s="175"/>
      <c r="SZY619" s="175"/>
      <c r="SZZ619" s="175"/>
      <c r="TAA619" s="175"/>
      <c r="TAB619" s="175"/>
      <c r="TAC619" s="175"/>
      <c r="TAD619" s="175"/>
      <c r="TAE619" s="175"/>
      <c r="TAF619" s="175"/>
      <c r="TAG619" s="175"/>
      <c r="TAH619" s="175"/>
      <c r="TAI619" s="175"/>
      <c r="TAJ619" s="175"/>
      <c r="TAK619" s="175"/>
      <c r="TAL619" s="175"/>
      <c r="TAM619" s="175"/>
      <c r="TAN619" s="175"/>
      <c r="TAO619" s="175"/>
      <c r="TAP619" s="175"/>
      <c r="TAQ619" s="175"/>
      <c r="TAR619" s="175"/>
      <c r="TAS619" s="175"/>
      <c r="TAT619" s="175"/>
      <c r="TAU619" s="175"/>
      <c r="TAV619" s="175"/>
      <c r="TAW619" s="175"/>
      <c r="TAX619" s="175"/>
      <c r="TAY619" s="175"/>
      <c r="TAZ619" s="175"/>
      <c r="TBA619" s="175"/>
      <c r="TBB619" s="175"/>
      <c r="TBC619" s="175"/>
      <c r="TBD619" s="175"/>
      <c r="TBE619" s="175"/>
      <c r="TBF619" s="175"/>
      <c r="TBG619" s="175"/>
      <c r="TBH619" s="175"/>
      <c r="TBI619" s="175"/>
      <c r="TBJ619" s="175"/>
      <c r="TBK619" s="175"/>
      <c r="TBL619" s="175"/>
      <c r="TBM619" s="175"/>
      <c r="TBN619" s="175"/>
      <c r="TBO619" s="175"/>
      <c r="TBP619" s="175"/>
      <c r="TBQ619" s="175"/>
      <c r="TBR619" s="175"/>
      <c r="TBS619" s="175"/>
      <c r="TBT619" s="175"/>
      <c r="TBU619" s="175"/>
      <c r="TBV619" s="175"/>
      <c r="TBW619" s="175"/>
      <c r="TBX619" s="175"/>
      <c r="TBY619" s="175"/>
      <c r="TBZ619" s="175"/>
      <c r="TCA619" s="175"/>
      <c r="TCB619" s="175"/>
      <c r="TCC619" s="175"/>
      <c r="TCD619" s="175"/>
      <c r="TCE619" s="175"/>
      <c r="TCF619" s="175"/>
      <c r="TCG619" s="175"/>
      <c r="TCH619" s="175"/>
      <c r="TCI619" s="175"/>
      <c r="TCJ619" s="175"/>
      <c r="TCK619" s="175"/>
      <c r="TCL619" s="175"/>
      <c r="TCM619" s="175"/>
      <c r="TCN619" s="175"/>
      <c r="TCO619" s="175"/>
      <c r="TCP619" s="175"/>
      <c r="TCQ619" s="175"/>
      <c r="TCR619" s="175"/>
      <c r="TCS619" s="175"/>
      <c r="TCT619" s="175"/>
      <c r="TCU619" s="175"/>
      <c r="TCV619" s="175"/>
      <c r="TCW619" s="175"/>
      <c r="TCX619" s="175"/>
      <c r="TCY619" s="175"/>
      <c r="TCZ619" s="175"/>
      <c r="TDA619" s="175"/>
      <c r="TDB619" s="175"/>
      <c r="TDC619" s="175"/>
      <c r="TDD619" s="175"/>
      <c r="TDE619" s="175"/>
      <c r="TDF619" s="175"/>
      <c r="TDG619" s="175"/>
      <c r="TDH619" s="175"/>
      <c r="TDI619" s="175"/>
      <c r="TDJ619" s="175"/>
      <c r="TDK619" s="175"/>
      <c r="TDL619" s="175"/>
      <c r="TDM619" s="175"/>
      <c r="TDN619" s="175"/>
      <c r="TDO619" s="175"/>
      <c r="TDP619" s="175"/>
      <c r="TDQ619" s="175"/>
      <c r="TDR619" s="175"/>
      <c r="TDS619" s="175"/>
      <c r="TDT619" s="175"/>
      <c r="TDU619" s="175"/>
      <c r="TDV619" s="175"/>
      <c r="TDW619" s="175"/>
      <c r="TDX619" s="175"/>
      <c r="TDY619" s="175"/>
      <c r="TDZ619" s="175"/>
      <c r="TEA619" s="175"/>
      <c r="TEB619" s="175"/>
      <c r="TEC619" s="175"/>
      <c r="TED619" s="175"/>
      <c r="TEE619" s="175"/>
      <c r="TEF619" s="175"/>
      <c r="TEG619" s="175"/>
      <c r="TEH619" s="175"/>
      <c r="TEI619" s="175"/>
      <c r="TEJ619" s="175"/>
      <c r="TEK619" s="175"/>
      <c r="TEL619" s="175"/>
      <c r="TEM619" s="175"/>
      <c r="TEN619" s="175"/>
      <c r="TEO619" s="175"/>
      <c r="TEP619" s="175"/>
      <c r="TEQ619" s="175"/>
      <c r="TER619" s="175"/>
      <c r="TES619" s="175"/>
      <c r="TET619" s="175"/>
      <c r="TEU619" s="175"/>
      <c r="TEV619" s="175"/>
      <c r="TEW619" s="175"/>
      <c r="TEX619" s="175"/>
      <c r="TEY619" s="175"/>
      <c r="TEZ619" s="175"/>
      <c r="TFA619" s="175"/>
      <c r="TFB619" s="175"/>
      <c r="TFC619" s="175"/>
      <c r="TFD619" s="175"/>
      <c r="TFE619" s="175"/>
      <c r="TFF619" s="175"/>
      <c r="TFG619" s="175"/>
      <c r="TFH619" s="175"/>
      <c r="TFI619" s="175"/>
      <c r="TFJ619" s="175"/>
      <c r="TFK619" s="175"/>
      <c r="TFL619" s="175"/>
      <c r="TFM619" s="175"/>
      <c r="TFN619" s="175"/>
      <c r="TFO619" s="175"/>
      <c r="TFP619" s="175"/>
      <c r="TFQ619" s="175"/>
      <c r="TFR619" s="175"/>
      <c r="TFS619" s="175"/>
      <c r="TFT619" s="175"/>
      <c r="TFU619" s="175"/>
      <c r="TFV619" s="175"/>
      <c r="TFW619" s="175"/>
      <c r="TFX619" s="175"/>
      <c r="TFY619" s="175"/>
      <c r="TFZ619" s="175"/>
      <c r="TGA619" s="175"/>
      <c r="TGB619" s="175"/>
      <c r="TGC619" s="175"/>
      <c r="TGD619" s="175"/>
      <c r="TGE619" s="175"/>
      <c r="TGF619" s="175"/>
      <c r="TGG619" s="175"/>
      <c r="TGH619" s="175"/>
      <c r="TGI619" s="175"/>
      <c r="TGJ619" s="175"/>
      <c r="TGK619" s="175"/>
      <c r="TGL619" s="175"/>
      <c r="TGM619" s="175"/>
      <c r="TGN619" s="175"/>
      <c r="TGO619" s="175"/>
      <c r="TGP619" s="175"/>
      <c r="TGQ619" s="175"/>
      <c r="TGR619" s="175"/>
      <c r="TGS619" s="175"/>
      <c r="TGT619" s="175"/>
      <c r="TGU619" s="175"/>
      <c r="TGV619" s="175"/>
      <c r="TGW619" s="175"/>
      <c r="TGX619" s="175"/>
      <c r="TGY619" s="175"/>
      <c r="TGZ619" s="175"/>
      <c r="THA619" s="175"/>
      <c r="THB619" s="175"/>
      <c r="THC619" s="175"/>
      <c r="THD619" s="175"/>
      <c r="THE619" s="175"/>
      <c r="THF619" s="175"/>
      <c r="THG619" s="175"/>
      <c r="THH619" s="175"/>
      <c r="THI619" s="175"/>
      <c r="THJ619" s="175"/>
      <c r="THK619" s="175"/>
      <c r="THL619" s="175"/>
      <c r="THM619" s="175"/>
      <c r="THN619" s="175"/>
      <c r="THO619" s="175"/>
      <c r="THP619" s="175"/>
      <c r="THQ619" s="175"/>
      <c r="THR619" s="175"/>
      <c r="THS619" s="175"/>
      <c r="THT619" s="175"/>
      <c r="THU619" s="175"/>
      <c r="THV619" s="175"/>
      <c r="THW619" s="175"/>
      <c r="THX619" s="175"/>
      <c r="THY619" s="175"/>
      <c r="THZ619" s="175"/>
      <c r="TIA619" s="175"/>
      <c r="TIB619" s="175"/>
      <c r="TIC619" s="175"/>
      <c r="TID619" s="175"/>
      <c r="TIE619" s="175"/>
      <c r="TIF619" s="175"/>
      <c r="TIG619" s="175"/>
      <c r="TIH619" s="175"/>
      <c r="TII619" s="175"/>
      <c r="TIJ619" s="175"/>
      <c r="TIK619" s="175"/>
      <c r="TIL619" s="175"/>
      <c r="TIM619" s="175"/>
      <c r="TIN619" s="175"/>
      <c r="TIO619" s="175"/>
      <c r="TIP619" s="175"/>
      <c r="TIQ619" s="175"/>
      <c r="TIR619" s="175"/>
      <c r="TIS619" s="175"/>
      <c r="TIT619" s="175"/>
      <c r="TIU619" s="175"/>
      <c r="TIV619" s="175"/>
      <c r="TIW619" s="175"/>
      <c r="TIX619" s="175"/>
      <c r="TIY619" s="175"/>
      <c r="TIZ619" s="175"/>
      <c r="TJA619" s="175"/>
      <c r="TJB619" s="175"/>
      <c r="TJC619" s="175"/>
      <c r="TJD619" s="175"/>
      <c r="TJE619" s="175"/>
      <c r="TJF619" s="175"/>
      <c r="TJG619" s="175"/>
      <c r="TJH619" s="175"/>
      <c r="TJI619" s="175"/>
      <c r="TJJ619" s="175"/>
      <c r="TJK619" s="175"/>
      <c r="TJL619" s="175"/>
      <c r="TJM619" s="175"/>
      <c r="TJN619" s="175"/>
      <c r="TJO619" s="175"/>
      <c r="TJP619" s="175"/>
      <c r="TJQ619" s="175"/>
      <c r="TJR619" s="175"/>
      <c r="TJS619" s="175"/>
      <c r="TJT619" s="175"/>
      <c r="TJU619" s="175"/>
      <c r="TJV619" s="175"/>
      <c r="TJW619" s="175"/>
      <c r="TJX619" s="175"/>
      <c r="TJY619" s="175"/>
      <c r="TJZ619" s="175"/>
      <c r="TKA619" s="175"/>
      <c r="TKB619" s="175"/>
      <c r="TKC619" s="175"/>
      <c r="TKD619" s="175"/>
      <c r="TKE619" s="175"/>
      <c r="TKF619" s="175"/>
      <c r="TKG619" s="175"/>
      <c r="TKH619" s="175"/>
      <c r="TKI619" s="175"/>
      <c r="TKJ619" s="175"/>
      <c r="TKK619" s="175"/>
      <c r="TKL619" s="175"/>
      <c r="TKM619" s="175"/>
      <c r="TKN619" s="175"/>
      <c r="TKO619" s="175"/>
      <c r="TKP619" s="175"/>
      <c r="TKQ619" s="175"/>
      <c r="TKR619" s="175"/>
      <c r="TKS619" s="175"/>
      <c r="TKT619" s="175"/>
      <c r="TKU619" s="175"/>
      <c r="TKV619" s="175"/>
      <c r="TKW619" s="175"/>
      <c r="TKX619" s="175"/>
      <c r="TKY619" s="175"/>
      <c r="TKZ619" s="175"/>
      <c r="TLA619" s="175"/>
      <c r="TLB619" s="175"/>
      <c r="TLC619" s="175"/>
      <c r="TLD619" s="175"/>
      <c r="TLE619" s="175"/>
      <c r="TLF619" s="175"/>
      <c r="TLG619" s="175"/>
      <c r="TLH619" s="175"/>
      <c r="TLI619" s="175"/>
      <c r="TLJ619" s="175"/>
      <c r="TLK619" s="175"/>
      <c r="TLL619" s="175"/>
      <c r="TLM619" s="175"/>
      <c r="TLN619" s="175"/>
      <c r="TLO619" s="175"/>
      <c r="TLP619" s="175"/>
      <c r="TLQ619" s="175"/>
      <c r="TLR619" s="175"/>
      <c r="TLS619" s="175"/>
      <c r="TLT619" s="175"/>
      <c r="TLU619" s="175"/>
      <c r="TLV619" s="175"/>
      <c r="TLW619" s="175"/>
      <c r="TLX619" s="175"/>
      <c r="TLY619" s="175"/>
      <c r="TLZ619" s="175"/>
      <c r="TMA619" s="175"/>
      <c r="TMB619" s="175"/>
      <c r="TMC619" s="175"/>
      <c r="TMD619" s="175"/>
      <c r="TME619" s="175"/>
      <c r="TMF619" s="175"/>
      <c r="TMG619" s="175"/>
      <c r="TMH619" s="175"/>
      <c r="TMI619" s="175"/>
      <c r="TMJ619" s="175"/>
      <c r="TMK619" s="175"/>
      <c r="TML619" s="175"/>
      <c r="TMM619" s="175"/>
      <c r="TMN619" s="175"/>
      <c r="TMO619" s="175"/>
      <c r="TMP619" s="175"/>
      <c r="TMQ619" s="175"/>
      <c r="TMR619" s="175"/>
      <c r="TMS619" s="175"/>
      <c r="TMT619" s="175"/>
      <c r="TMU619" s="175"/>
      <c r="TMV619" s="175"/>
      <c r="TMW619" s="175"/>
      <c r="TMX619" s="175"/>
      <c r="TMY619" s="175"/>
      <c r="TMZ619" s="175"/>
      <c r="TNA619" s="175"/>
      <c r="TNB619" s="175"/>
      <c r="TNC619" s="175"/>
      <c r="TND619" s="175"/>
      <c r="TNE619" s="175"/>
      <c r="TNF619" s="175"/>
      <c r="TNG619" s="175"/>
      <c r="TNH619" s="175"/>
      <c r="TNI619" s="175"/>
      <c r="TNJ619" s="175"/>
      <c r="TNK619" s="175"/>
      <c r="TNL619" s="175"/>
      <c r="TNM619" s="175"/>
      <c r="TNN619" s="175"/>
      <c r="TNO619" s="175"/>
      <c r="TNP619" s="175"/>
      <c r="TNQ619" s="175"/>
      <c r="TNR619" s="175"/>
      <c r="TNS619" s="175"/>
      <c r="TNT619" s="175"/>
      <c r="TNU619" s="175"/>
      <c r="TNV619" s="175"/>
      <c r="TNW619" s="175"/>
      <c r="TNX619" s="175"/>
      <c r="TNY619" s="175"/>
      <c r="TNZ619" s="175"/>
      <c r="TOA619" s="175"/>
      <c r="TOB619" s="175"/>
      <c r="TOC619" s="175"/>
      <c r="TOD619" s="175"/>
      <c r="TOE619" s="175"/>
      <c r="TOF619" s="175"/>
      <c r="TOG619" s="175"/>
      <c r="TOH619" s="175"/>
      <c r="TOI619" s="175"/>
      <c r="TOJ619" s="175"/>
      <c r="TOK619" s="175"/>
      <c r="TOL619" s="175"/>
      <c r="TOM619" s="175"/>
      <c r="TON619" s="175"/>
      <c r="TOO619" s="175"/>
      <c r="TOP619" s="175"/>
      <c r="TOQ619" s="175"/>
      <c r="TOR619" s="175"/>
      <c r="TOS619" s="175"/>
      <c r="TOT619" s="175"/>
      <c r="TOU619" s="175"/>
      <c r="TOV619" s="175"/>
      <c r="TOW619" s="175"/>
      <c r="TOX619" s="175"/>
      <c r="TOY619" s="175"/>
      <c r="TOZ619" s="175"/>
      <c r="TPA619" s="175"/>
      <c r="TPB619" s="175"/>
      <c r="TPC619" s="175"/>
      <c r="TPD619" s="175"/>
      <c r="TPE619" s="175"/>
      <c r="TPF619" s="175"/>
      <c r="TPG619" s="175"/>
      <c r="TPH619" s="175"/>
      <c r="TPI619" s="175"/>
      <c r="TPJ619" s="175"/>
      <c r="TPK619" s="175"/>
      <c r="TPL619" s="175"/>
      <c r="TPM619" s="175"/>
      <c r="TPN619" s="175"/>
      <c r="TPO619" s="175"/>
      <c r="TPP619" s="175"/>
      <c r="TPQ619" s="175"/>
      <c r="TPR619" s="175"/>
      <c r="TPS619" s="175"/>
      <c r="TPT619" s="175"/>
      <c r="TPU619" s="175"/>
      <c r="TPV619" s="175"/>
      <c r="TPW619" s="175"/>
      <c r="TPX619" s="175"/>
      <c r="TPY619" s="175"/>
      <c r="TPZ619" s="175"/>
      <c r="TQA619" s="175"/>
      <c r="TQB619" s="175"/>
      <c r="TQC619" s="175"/>
      <c r="TQD619" s="175"/>
      <c r="TQE619" s="175"/>
      <c r="TQF619" s="175"/>
      <c r="TQG619" s="175"/>
      <c r="TQH619" s="175"/>
      <c r="TQI619" s="175"/>
      <c r="TQJ619" s="175"/>
      <c r="TQK619" s="175"/>
      <c r="TQL619" s="175"/>
      <c r="TQM619" s="175"/>
      <c r="TQN619" s="175"/>
      <c r="TQO619" s="175"/>
      <c r="TQP619" s="175"/>
      <c r="TQQ619" s="175"/>
      <c r="TQR619" s="175"/>
      <c r="TQS619" s="175"/>
      <c r="TQT619" s="175"/>
      <c r="TQU619" s="175"/>
      <c r="TQV619" s="175"/>
      <c r="TQW619" s="175"/>
      <c r="TQX619" s="175"/>
      <c r="TQY619" s="175"/>
      <c r="TQZ619" s="175"/>
      <c r="TRA619" s="175"/>
      <c r="TRB619" s="175"/>
      <c r="TRC619" s="175"/>
      <c r="TRD619" s="175"/>
      <c r="TRE619" s="175"/>
      <c r="TRF619" s="175"/>
      <c r="TRG619" s="175"/>
      <c r="TRH619" s="175"/>
      <c r="TRI619" s="175"/>
      <c r="TRJ619" s="175"/>
      <c r="TRK619" s="175"/>
      <c r="TRL619" s="175"/>
      <c r="TRM619" s="175"/>
      <c r="TRN619" s="175"/>
      <c r="TRO619" s="175"/>
      <c r="TRP619" s="175"/>
      <c r="TRQ619" s="175"/>
      <c r="TRR619" s="175"/>
      <c r="TRS619" s="175"/>
      <c r="TRT619" s="175"/>
      <c r="TRU619" s="175"/>
      <c r="TRV619" s="175"/>
      <c r="TRW619" s="175"/>
      <c r="TRX619" s="175"/>
      <c r="TRY619" s="175"/>
      <c r="TRZ619" s="175"/>
      <c r="TSA619" s="175"/>
      <c r="TSB619" s="175"/>
      <c r="TSC619" s="175"/>
      <c r="TSD619" s="175"/>
      <c r="TSE619" s="175"/>
      <c r="TSF619" s="175"/>
      <c r="TSG619" s="175"/>
      <c r="TSH619" s="175"/>
      <c r="TSI619" s="175"/>
      <c r="TSJ619" s="175"/>
      <c r="TSK619" s="175"/>
      <c r="TSL619" s="175"/>
      <c r="TSM619" s="175"/>
      <c r="TSN619" s="175"/>
      <c r="TSO619" s="175"/>
      <c r="TSP619" s="175"/>
      <c r="TSQ619" s="175"/>
      <c r="TSR619" s="175"/>
      <c r="TSS619" s="175"/>
      <c r="TST619" s="175"/>
      <c r="TSU619" s="175"/>
      <c r="TSV619" s="175"/>
      <c r="TSW619" s="175"/>
      <c r="TSX619" s="175"/>
      <c r="TSY619" s="175"/>
      <c r="TSZ619" s="175"/>
      <c r="TTA619" s="175"/>
      <c r="TTB619" s="175"/>
      <c r="TTC619" s="175"/>
      <c r="TTD619" s="175"/>
      <c r="TTE619" s="175"/>
      <c r="TTF619" s="175"/>
      <c r="TTG619" s="175"/>
      <c r="TTH619" s="175"/>
      <c r="TTI619" s="175"/>
      <c r="TTJ619" s="175"/>
      <c r="TTK619" s="175"/>
      <c r="TTL619" s="175"/>
      <c r="TTM619" s="175"/>
      <c r="TTN619" s="175"/>
      <c r="TTO619" s="175"/>
      <c r="TTP619" s="175"/>
      <c r="TTQ619" s="175"/>
      <c r="TTR619" s="175"/>
      <c r="TTS619" s="175"/>
      <c r="TTT619" s="175"/>
      <c r="TTU619" s="175"/>
      <c r="TTV619" s="175"/>
      <c r="TTW619" s="175"/>
      <c r="TTX619" s="175"/>
      <c r="TTY619" s="175"/>
      <c r="TTZ619" s="175"/>
      <c r="TUA619" s="175"/>
      <c r="TUB619" s="175"/>
      <c r="TUC619" s="175"/>
      <c r="TUD619" s="175"/>
      <c r="TUE619" s="175"/>
      <c r="TUF619" s="175"/>
      <c r="TUG619" s="175"/>
      <c r="TUH619" s="175"/>
      <c r="TUI619" s="175"/>
      <c r="TUJ619" s="175"/>
      <c r="TUK619" s="175"/>
      <c r="TUL619" s="175"/>
      <c r="TUM619" s="175"/>
      <c r="TUN619" s="175"/>
      <c r="TUO619" s="175"/>
      <c r="TUP619" s="175"/>
      <c r="TUQ619" s="175"/>
      <c r="TUR619" s="175"/>
      <c r="TUS619" s="175"/>
      <c r="TUT619" s="175"/>
      <c r="TUU619" s="175"/>
      <c r="TUV619" s="175"/>
      <c r="TUW619" s="175"/>
      <c r="TUX619" s="175"/>
      <c r="TUY619" s="175"/>
      <c r="TUZ619" s="175"/>
      <c r="TVA619" s="175"/>
      <c r="TVB619" s="175"/>
      <c r="TVC619" s="175"/>
      <c r="TVD619" s="175"/>
      <c r="TVE619" s="175"/>
      <c r="TVF619" s="175"/>
      <c r="TVG619" s="175"/>
      <c r="TVH619" s="175"/>
      <c r="TVI619" s="175"/>
      <c r="TVJ619" s="175"/>
      <c r="TVK619" s="175"/>
      <c r="TVL619" s="175"/>
      <c r="TVM619" s="175"/>
      <c r="TVN619" s="175"/>
      <c r="TVO619" s="175"/>
      <c r="TVP619" s="175"/>
      <c r="TVQ619" s="175"/>
      <c r="TVR619" s="175"/>
      <c r="TVS619" s="175"/>
      <c r="TVT619" s="175"/>
      <c r="TVU619" s="175"/>
      <c r="TVV619" s="175"/>
      <c r="TVW619" s="175"/>
      <c r="TVX619" s="175"/>
      <c r="TVY619" s="175"/>
      <c r="TVZ619" s="175"/>
      <c r="TWA619" s="175"/>
      <c r="TWB619" s="175"/>
      <c r="TWC619" s="175"/>
      <c r="TWD619" s="175"/>
      <c r="TWE619" s="175"/>
      <c r="TWF619" s="175"/>
      <c r="TWG619" s="175"/>
      <c r="TWH619" s="175"/>
      <c r="TWI619" s="175"/>
      <c r="TWJ619" s="175"/>
      <c r="TWK619" s="175"/>
      <c r="TWL619" s="175"/>
      <c r="TWM619" s="175"/>
      <c r="TWN619" s="175"/>
      <c r="TWO619" s="175"/>
      <c r="TWP619" s="175"/>
      <c r="TWQ619" s="175"/>
      <c r="TWR619" s="175"/>
      <c r="TWS619" s="175"/>
      <c r="TWT619" s="175"/>
      <c r="TWU619" s="175"/>
      <c r="TWV619" s="175"/>
      <c r="TWW619" s="175"/>
      <c r="TWX619" s="175"/>
      <c r="TWY619" s="175"/>
      <c r="TWZ619" s="175"/>
      <c r="TXA619" s="175"/>
      <c r="TXB619" s="175"/>
      <c r="TXC619" s="175"/>
      <c r="TXD619" s="175"/>
      <c r="TXE619" s="175"/>
      <c r="TXF619" s="175"/>
      <c r="TXG619" s="175"/>
      <c r="TXH619" s="175"/>
      <c r="TXI619" s="175"/>
      <c r="TXJ619" s="175"/>
      <c r="TXK619" s="175"/>
      <c r="TXL619" s="175"/>
      <c r="TXM619" s="175"/>
      <c r="TXN619" s="175"/>
      <c r="TXO619" s="175"/>
      <c r="TXP619" s="175"/>
      <c r="TXQ619" s="175"/>
      <c r="TXR619" s="175"/>
      <c r="TXS619" s="175"/>
      <c r="TXT619" s="175"/>
      <c r="TXU619" s="175"/>
      <c r="TXV619" s="175"/>
      <c r="TXW619" s="175"/>
      <c r="TXX619" s="175"/>
      <c r="TXY619" s="175"/>
      <c r="TXZ619" s="175"/>
      <c r="TYA619" s="175"/>
      <c r="TYB619" s="175"/>
      <c r="TYC619" s="175"/>
      <c r="TYD619" s="175"/>
      <c r="TYE619" s="175"/>
      <c r="TYF619" s="175"/>
      <c r="TYG619" s="175"/>
      <c r="TYH619" s="175"/>
      <c r="TYI619" s="175"/>
      <c r="TYJ619" s="175"/>
      <c r="TYK619" s="175"/>
      <c r="TYL619" s="175"/>
      <c r="TYM619" s="175"/>
      <c r="TYN619" s="175"/>
      <c r="TYO619" s="175"/>
      <c r="TYP619" s="175"/>
      <c r="TYQ619" s="175"/>
      <c r="TYR619" s="175"/>
      <c r="TYS619" s="175"/>
      <c r="TYT619" s="175"/>
      <c r="TYU619" s="175"/>
      <c r="TYV619" s="175"/>
      <c r="TYW619" s="175"/>
      <c r="TYX619" s="175"/>
      <c r="TYY619" s="175"/>
      <c r="TYZ619" s="175"/>
      <c r="TZA619" s="175"/>
      <c r="TZB619" s="175"/>
      <c r="TZC619" s="175"/>
      <c r="TZD619" s="175"/>
      <c r="TZE619" s="175"/>
      <c r="TZF619" s="175"/>
      <c r="TZG619" s="175"/>
      <c r="TZH619" s="175"/>
      <c r="TZI619" s="175"/>
      <c r="TZJ619" s="175"/>
      <c r="TZK619" s="175"/>
      <c r="TZL619" s="175"/>
      <c r="TZM619" s="175"/>
      <c r="TZN619" s="175"/>
      <c r="TZO619" s="175"/>
      <c r="TZP619" s="175"/>
      <c r="TZQ619" s="175"/>
      <c r="TZR619" s="175"/>
      <c r="TZS619" s="175"/>
      <c r="TZT619" s="175"/>
      <c r="TZU619" s="175"/>
      <c r="TZV619" s="175"/>
      <c r="TZW619" s="175"/>
      <c r="TZX619" s="175"/>
      <c r="TZY619" s="175"/>
      <c r="TZZ619" s="175"/>
      <c r="UAA619" s="175"/>
      <c r="UAB619" s="175"/>
      <c r="UAC619" s="175"/>
      <c r="UAD619" s="175"/>
      <c r="UAE619" s="175"/>
      <c r="UAF619" s="175"/>
      <c r="UAG619" s="175"/>
      <c r="UAH619" s="175"/>
      <c r="UAI619" s="175"/>
      <c r="UAJ619" s="175"/>
      <c r="UAK619" s="175"/>
      <c r="UAL619" s="175"/>
      <c r="UAM619" s="175"/>
      <c r="UAN619" s="175"/>
      <c r="UAO619" s="175"/>
      <c r="UAP619" s="175"/>
      <c r="UAQ619" s="175"/>
      <c r="UAR619" s="175"/>
      <c r="UAS619" s="175"/>
      <c r="UAT619" s="175"/>
      <c r="UAU619" s="175"/>
      <c r="UAV619" s="175"/>
      <c r="UAW619" s="175"/>
      <c r="UAX619" s="175"/>
      <c r="UAY619" s="175"/>
      <c r="UAZ619" s="175"/>
      <c r="UBA619" s="175"/>
      <c r="UBB619" s="175"/>
      <c r="UBC619" s="175"/>
      <c r="UBD619" s="175"/>
      <c r="UBE619" s="175"/>
      <c r="UBF619" s="175"/>
      <c r="UBG619" s="175"/>
      <c r="UBH619" s="175"/>
      <c r="UBI619" s="175"/>
      <c r="UBJ619" s="175"/>
      <c r="UBK619" s="175"/>
      <c r="UBL619" s="175"/>
      <c r="UBM619" s="175"/>
      <c r="UBN619" s="175"/>
      <c r="UBO619" s="175"/>
      <c r="UBP619" s="175"/>
      <c r="UBQ619" s="175"/>
      <c r="UBR619" s="175"/>
      <c r="UBS619" s="175"/>
      <c r="UBT619" s="175"/>
      <c r="UBU619" s="175"/>
      <c r="UBV619" s="175"/>
      <c r="UBW619" s="175"/>
      <c r="UBX619" s="175"/>
      <c r="UBY619" s="175"/>
      <c r="UBZ619" s="175"/>
      <c r="UCA619" s="175"/>
      <c r="UCB619" s="175"/>
      <c r="UCC619" s="175"/>
      <c r="UCD619" s="175"/>
      <c r="UCE619" s="175"/>
      <c r="UCF619" s="175"/>
      <c r="UCG619" s="175"/>
      <c r="UCH619" s="175"/>
      <c r="UCI619" s="175"/>
      <c r="UCJ619" s="175"/>
      <c r="UCK619" s="175"/>
      <c r="UCL619" s="175"/>
      <c r="UCM619" s="175"/>
      <c r="UCN619" s="175"/>
      <c r="UCO619" s="175"/>
      <c r="UCP619" s="175"/>
      <c r="UCQ619" s="175"/>
      <c r="UCR619" s="175"/>
      <c r="UCS619" s="175"/>
      <c r="UCT619" s="175"/>
      <c r="UCU619" s="175"/>
      <c r="UCV619" s="175"/>
      <c r="UCW619" s="175"/>
      <c r="UCX619" s="175"/>
      <c r="UCY619" s="175"/>
      <c r="UCZ619" s="175"/>
      <c r="UDA619" s="175"/>
      <c r="UDB619" s="175"/>
      <c r="UDC619" s="175"/>
      <c r="UDD619" s="175"/>
      <c r="UDE619" s="175"/>
      <c r="UDF619" s="175"/>
      <c r="UDG619" s="175"/>
      <c r="UDH619" s="175"/>
      <c r="UDI619" s="175"/>
      <c r="UDJ619" s="175"/>
      <c r="UDK619" s="175"/>
      <c r="UDL619" s="175"/>
      <c r="UDM619" s="175"/>
      <c r="UDN619" s="175"/>
      <c r="UDO619" s="175"/>
      <c r="UDP619" s="175"/>
      <c r="UDQ619" s="175"/>
      <c r="UDR619" s="175"/>
      <c r="UDS619" s="175"/>
      <c r="UDT619" s="175"/>
      <c r="UDU619" s="175"/>
      <c r="UDV619" s="175"/>
      <c r="UDW619" s="175"/>
      <c r="UDX619" s="175"/>
      <c r="UDY619" s="175"/>
      <c r="UDZ619" s="175"/>
      <c r="UEA619" s="175"/>
      <c r="UEB619" s="175"/>
      <c r="UEC619" s="175"/>
      <c r="UED619" s="175"/>
      <c r="UEE619" s="175"/>
      <c r="UEF619" s="175"/>
      <c r="UEG619" s="175"/>
      <c r="UEH619" s="175"/>
      <c r="UEI619" s="175"/>
      <c r="UEJ619" s="175"/>
      <c r="UEK619" s="175"/>
      <c r="UEL619" s="175"/>
      <c r="UEM619" s="175"/>
      <c r="UEN619" s="175"/>
      <c r="UEO619" s="175"/>
      <c r="UEP619" s="175"/>
      <c r="UEQ619" s="175"/>
      <c r="UER619" s="175"/>
      <c r="UES619" s="175"/>
      <c r="UET619" s="175"/>
      <c r="UEU619" s="175"/>
      <c r="UEV619" s="175"/>
      <c r="UEW619" s="175"/>
      <c r="UEX619" s="175"/>
      <c r="UEY619" s="175"/>
      <c r="UEZ619" s="175"/>
      <c r="UFA619" s="175"/>
      <c r="UFB619" s="175"/>
      <c r="UFC619" s="175"/>
      <c r="UFD619" s="175"/>
      <c r="UFE619" s="175"/>
      <c r="UFF619" s="175"/>
      <c r="UFG619" s="175"/>
      <c r="UFH619" s="175"/>
      <c r="UFI619" s="175"/>
      <c r="UFJ619" s="175"/>
      <c r="UFK619" s="175"/>
      <c r="UFL619" s="175"/>
      <c r="UFM619" s="175"/>
      <c r="UFN619" s="175"/>
      <c r="UFO619" s="175"/>
      <c r="UFP619" s="175"/>
      <c r="UFQ619" s="175"/>
      <c r="UFR619" s="175"/>
      <c r="UFS619" s="175"/>
      <c r="UFT619" s="175"/>
      <c r="UFU619" s="175"/>
      <c r="UFV619" s="175"/>
      <c r="UFW619" s="175"/>
      <c r="UFX619" s="175"/>
      <c r="UFY619" s="175"/>
      <c r="UFZ619" s="175"/>
      <c r="UGA619" s="175"/>
      <c r="UGB619" s="175"/>
      <c r="UGC619" s="175"/>
      <c r="UGD619" s="175"/>
      <c r="UGE619" s="175"/>
      <c r="UGF619" s="175"/>
      <c r="UGG619" s="175"/>
      <c r="UGH619" s="175"/>
      <c r="UGI619" s="175"/>
      <c r="UGJ619" s="175"/>
      <c r="UGK619" s="175"/>
      <c r="UGL619" s="175"/>
      <c r="UGM619" s="175"/>
      <c r="UGN619" s="175"/>
      <c r="UGO619" s="175"/>
      <c r="UGP619" s="175"/>
      <c r="UGQ619" s="175"/>
      <c r="UGR619" s="175"/>
      <c r="UGS619" s="175"/>
      <c r="UGT619" s="175"/>
      <c r="UGU619" s="175"/>
      <c r="UGV619" s="175"/>
      <c r="UGW619" s="175"/>
      <c r="UGX619" s="175"/>
      <c r="UGY619" s="175"/>
      <c r="UGZ619" s="175"/>
      <c r="UHA619" s="175"/>
      <c r="UHB619" s="175"/>
      <c r="UHC619" s="175"/>
      <c r="UHD619" s="175"/>
      <c r="UHE619" s="175"/>
      <c r="UHF619" s="175"/>
      <c r="UHG619" s="175"/>
      <c r="UHH619" s="175"/>
      <c r="UHI619" s="175"/>
      <c r="UHJ619" s="175"/>
      <c r="UHK619" s="175"/>
      <c r="UHL619" s="175"/>
      <c r="UHM619" s="175"/>
      <c r="UHN619" s="175"/>
      <c r="UHO619" s="175"/>
      <c r="UHP619" s="175"/>
      <c r="UHQ619" s="175"/>
      <c r="UHR619" s="175"/>
      <c r="UHS619" s="175"/>
      <c r="UHT619" s="175"/>
      <c r="UHU619" s="175"/>
      <c r="UHV619" s="175"/>
      <c r="UHW619" s="175"/>
      <c r="UHX619" s="175"/>
      <c r="UHY619" s="175"/>
      <c r="UHZ619" s="175"/>
      <c r="UIA619" s="175"/>
      <c r="UIB619" s="175"/>
      <c r="UIC619" s="175"/>
      <c r="UID619" s="175"/>
      <c r="UIE619" s="175"/>
      <c r="UIF619" s="175"/>
      <c r="UIG619" s="175"/>
      <c r="UIH619" s="175"/>
      <c r="UII619" s="175"/>
      <c r="UIJ619" s="175"/>
      <c r="UIK619" s="175"/>
      <c r="UIL619" s="175"/>
      <c r="UIM619" s="175"/>
      <c r="UIN619" s="175"/>
      <c r="UIO619" s="175"/>
      <c r="UIP619" s="175"/>
      <c r="UIQ619" s="175"/>
      <c r="UIR619" s="175"/>
      <c r="UIS619" s="175"/>
      <c r="UIT619" s="175"/>
      <c r="UIU619" s="175"/>
      <c r="UIV619" s="175"/>
      <c r="UIW619" s="175"/>
      <c r="UIX619" s="175"/>
      <c r="UIY619" s="175"/>
      <c r="UIZ619" s="175"/>
      <c r="UJA619" s="175"/>
      <c r="UJB619" s="175"/>
      <c r="UJC619" s="175"/>
      <c r="UJD619" s="175"/>
      <c r="UJE619" s="175"/>
      <c r="UJF619" s="175"/>
      <c r="UJG619" s="175"/>
      <c r="UJH619" s="175"/>
      <c r="UJI619" s="175"/>
      <c r="UJJ619" s="175"/>
      <c r="UJK619" s="175"/>
      <c r="UJL619" s="175"/>
      <c r="UJM619" s="175"/>
      <c r="UJN619" s="175"/>
      <c r="UJO619" s="175"/>
      <c r="UJP619" s="175"/>
      <c r="UJQ619" s="175"/>
      <c r="UJR619" s="175"/>
      <c r="UJS619" s="175"/>
      <c r="UJT619" s="175"/>
      <c r="UJU619" s="175"/>
      <c r="UJV619" s="175"/>
      <c r="UJW619" s="175"/>
      <c r="UJX619" s="175"/>
      <c r="UJY619" s="175"/>
      <c r="UJZ619" s="175"/>
      <c r="UKA619" s="175"/>
      <c r="UKB619" s="175"/>
      <c r="UKC619" s="175"/>
      <c r="UKD619" s="175"/>
      <c r="UKE619" s="175"/>
      <c r="UKF619" s="175"/>
      <c r="UKG619" s="175"/>
      <c r="UKH619" s="175"/>
      <c r="UKI619" s="175"/>
      <c r="UKJ619" s="175"/>
      <c r="UKK619" s="175"/>
      <c r="UKL619" s="175"/>
      <c r="UKM619" s="175"/>
      <c r="UKN619" s="175"/>
      <c r="UKO619" s="175"/>
      <c r="UKP619" s="175"/>
      <c r="UKQ619" s="175"/>
      <c r="UKR619" s="175"/>
      <c r="UKS619" s="175"/>
      <c r="UKT619" s="175"/>
      <c r="UKU619" s="175"/>
      <c r="UKV619" s="175"/>
      <c r="UKW619" s="175"/>
      <c r="UKX619" s="175"/>
      <c r="UKY619" s="175"/>
      <c r="UKZ619" s="175"/>
      <c r="ULA619" s="175"/>
      <c r="ULB619" s="175"/>
      <c r="ULC619" s="175"/>
      <c r="ULD619" s="175"/>
      <c r="ULE619" s="175"/>
      <c r="ULF619" s="175"/>
      <c r="ULG619" s="175"/>
      <c r="ULH619" s="175"/>
      <c r="ULI619" s="175"/>
      <c r="ULJ619" s="175"/>
      <c r="ULK619" s="175"/>
      <c r="ULL619" s="175"/>
      <c r="ULM619" s="175"/>
      <c r="ULN619" s="175"/>
      <c r="ULO619" s="175"/>
      <c r="ULP619" s="175"/>
      <c r="ULQ619" s="175"/>
      <c r="ULR619" s="175"/>
      <c r="ULS619" s="175"/>
      <c r="ULT619" s="175"/>
      <c r="ULU619" s="175"/>
      <c r="ULV619" s="175"/>
      <c r="ULW619" s="175"/>
      <c r="ULX619" s="175"/>
      <c r="ULY619" s="175"/>
      <c r="ULZ619" s="175"/>
      <c r="UMA619" s="175"/>
      <c r="UMB619" s="175"/>
      <c r="UMC619" s="175"/>
      <c r="UMD619" s="175"/>
      <c r="UME619" s="175"/>
      <c r="UMF619" s="175"/>
      <c r="UMG619" s="175"/>
      <c r="UMH619" s="175"/>
      <c r="UMI619" s="175"/>
      <c r="UMJ619" s="175"/>
      <c r="UMK619" s="175"/>
      <c r="UML619" s="175"/>
      <c r="UMM619" s="175"/>
      <c r="UMN619" s="175"/>
      <c r="UMO619" s="175"/>
      <c r="UMP619" s="175"/>
      <c r="UMQ619" s="175"/>
      <c r="UMR619" s="175"/>
      <c r="UMS619" s="175"/>
      <c r="UMT619" s="175"/>
      <c r="UMU619" s="175"/>
      <c r="UMV619" s="175"/>
      <c r="UMW619" s="175"/>
      <c r="UMX619" s="175"/>
      <c r="UMY619" s="175"/>
      <c r="UMZ619" s="175"/>
      <c r="UNA619" s="175"/>
      <c r="UNB619" s="175"/>
      <c r="UNC619" s="175"/>
      <c r="UND619" s="175"/>
      <c r="UNE619" s="175"/>
      <c r="UNF619" s="175"/>
      <c r="UNG619" s="175"/>
      <c r="UNH619" s="175"/>
      <c r="UNI619" s="175"/>
      <c r="UNJ619" s="175"/>
      <c r="UNK619" s="175"/>
      <c r="UNL619" s="175"/>
      <c r="UNM619" s="175"/>
      <c r="UNN619" s="175"/>
      <c r="UNO619" s="175"/>
      <c r="UNP619" s="175"/>
      <c r="UNQ619" s="175"/>
      <c r="UNR619" s="175"/>
      <c r="UNS619" s="175"/>
      <c r="UNT619" s="175"/>
      <c r="UNU619" s="175"/>
      <c r="UNV619" s="175"/>
      <c r="UNW619" s="175"/>
      <c r="UNX619" s="175"/>
      <c r="UNY619" s="175"/>
      <c r="UNZ619" s="175"/>
      <c r="UOA619" s="175"/>
      <c r="UOB619" s="175"/>
      <c r="UOC619" s="175"/>
      <c r="UOD619" s="175"/>
      <c r="UOE619" s="175"/>
      <c r="UOF619" s="175"/>
      <c r="UOG619" s="175"/>
      <c r="UOH619" s="175"/>
      <c r="UOI619" s="175"/>
      <c r="UOJ619" s="175"/>
      <c r="UOK619" s="175"/>
      <c r="UOL619" s="175"/>
      <c r="UOM619" s="175"/>
      <c r="UON619" s="175"/>
      <c r="UOO619" s="175"/>
      <c r="UOP619" s="175"/>
      <c r="UOQ619" s="175"/>
      <c r="UOR619" s="175"/>
      <c r="UOS619" s="175"/>
      <c r="UOT619" s="175"/>
      <c r="UOU619" s="175"/>
      <c r="UOV619" s="175"/>
      <c r="UOW619" s="175"/>
      <c r="UOX619" s="175"/>
      <c r="UOY619" s="175"/>
      <c r="UOZ619" s="175"/>
      <c r="UPA619" s="175"/>
      <c r="UPB619" s="175"/>
      <c r="UPC619" s="175"/>
      <c r="UPD619" s="175"/>
      <c r="UPE619" s="175"/>
      <c r="UPF619" s="175"/>
      <c r="UPG619" s="175"/>
      <c r="UPH619" s="175"/>
      <c r="UPI619" s="175"/>
      <c r="UPJ619" s="175"/>
      <c r="UPK619" s="175"/>
      <c r="UPL619" s="175"/>
      <c r="UPM619" s="175"/>
      <c r="UPN619" s="175"/>
      <c r="UPO619" s="175"/>
      <c r="UPP619" s="175"/>
      <c r="UPQ619" s="175"/>
      <c r="UPR619" s="175"/>
      <c r="UPS619" s="175"/>
      <c r="UPT619" s="175"/>
      <c r="UPU619" s="175"/>
      <c r="UPV619" s="175"/>
      <c r="UPW619" s="175"/>
      <c r="UPX619" s="175"/>
      <c r="UPY619" s="175"/>
      <c r="UPZ619" s="175"/>
      <c r="UQA619" s="175"/>
      <c r="UQB619" s="175"/>
      <c r="UQC619" s="175"/>
      <c r="UQD619" s="175"/>
      <c r="UQE619" s="175"/>
      <c r="UQF619" s="175"/>
      <c r="UQG619" s="175"/>
      <c r="UQH619" s="175"/>
      <c r="UQI619" s="175"/>
      <c r="UQJ619" s="175"/>
      <c r="UQK619" s="175"/>
      <c r="UQL619" s="175"/>
      <c r="UQM619" s="175"/>
      <c r="UQN619" s="175"/>
      <c r="UQO619" s="175"/>
      <c r="UQP619" s="175"/>
      <c r="UQQ619" s="175"/>
      <c r="UQR619" s="175"/>
      <c r="UQS619" s="175"/>
      <c r="UQT619" s="175"/>
      <c r="UQU619" s="175"/>
      <c r="UQV619" s="175"/>
      <c r="UQW619" s="175"/>
      <c r="UQX619" s="175"/>
      <c r="UQY619" s="175"/>
      <c r="UQZ619" s="175"/>
      <c r="URA619" s="175"/>
      <c r="URB619" s="175"/>
      <c r="URC619" s="175"/>
      <c r="URD619" s="175"/>
      <c r="URE619" s="175"/>
      <c r="URF619" s="175"/>
      <c r="URG619" s="175"/>
      <c r="URH619" s="175"/>
      <c r="URI619" s="175"/>
      <c r="URJ619" s="175"/>
      <c r="URK619" s="175"/>
      <c r="URL619" s="175"/>
      <c r="URM619" s="175"/>
      <c r="URN619" s="175"/>
      <c r="URO619" s="175"/>
      <c r="URP619" s="175"/>
      <c r="URQ619" s="175"/>
      <c r="URR619" s="175"/>
      <c r="URS619" s="175"/>
      <c r="URT619" s="175"/>
      <c r="URU619" s="175"/>
      <c r="URV619" s="175"/>
      <c r="URW619" s="175"/>
      <c r="URX619" s="175"/>
      <c r="URY619" s="175"/>
      <c r="URZ619" s="175"/>
      <c r="USA619" s="175"/>
      <c r="USB619" s="175"/>
      <c r="USC619" s="175"/>
      <c r="USD619" s="175"/>
      <c r="USE619" s="175"/>
      <c r="USF619" s="175"/>
      <c r="USG619" s="175"/>
      <c r="USH619" s="175"/>
      <c r="USI619" s="175"/>
      <c r="USJ619" s="175"/>
      <c r="USK619" s="175"/>
      <c r="USL619" s="175"/>
      <c r="USM619" s="175"/>
      <c r="USN619" s="175"/>
      <c r="USO619" s="175"/>
      <c r="USP619" s="175"/>
      <c r="USQ619" s="175"/>
      <c r="USR619" s="175"/>
      <c r="USS619" s="175"/>
      <c r="UST619" s="175"/>
      <c r="USU619" s="175"/>
      <c r="USV619" s="175"/>
      <c r="USW619" s="175"/>
      <c r="USX619" s="175"/>
      <c r="USY619" s="175"/>
      <c r="USZ619" s="175"/>
      <c r="UTA619" s="175"/>
      <c r="UTB619" s="175"/>
      <c r="UTC619" s="175"/>
      <c r="UTD619" s="175"/>
      <c r="UTE619" s="175"/>
      <c r="UTF619" s="175"/>
      <c r="UTG619" s="175"/>
      <c r="UTH619" s="175"/>
      <c r="UTI619" s="175"/>
      <c r="UTJ619" s="175"/>
      <c r="UTK619" s="175"/>
      <c r="UTL619" s="175"/>
      <c r="UTM619" s="175"/>
      <c r="UTN619" s="175"/>
      <c r="UTO619" s="175"/>
      <c r="UTP619" s="175"/>
      <c r="UTQ619" s="175"/>
      <c r="UTR619" s="175"/>
      <c r="UTS619" s="175"/>
      <c r="UTT619" s="175"/>
      <c r="UTU619" s="175"/>
      <c r="UTV619" s="175"/>
      <c r="UTW619" s="175"/>
      <c r="UTX619" s="175"/>
      <c r="UTY619" s="175"/>
      <c r="UTZ619" s="175"/>
      <c r="UUA619" s="175"/>
      <c r="UUB619" s="175"/>
      <c r="UUC619" s="175"/>
      <c r="UUD619" s="175"/>
      <c r="UUE619" s="175"/>
      <c r="UUF619" s="175"/>
      <c r="UUG619" s="175"/>
      <c r="UUH619" s="175"/>
      <c r="UUI619" s="175"/>
      <c r="UUJ619" s="175"/>
      <c r="UUK619" s="175"/>
      <c r="UUL619" s="175"/>
      <c r="UUM619" s="175"/>
      <c r="UUN619" s="175"/>
      <c r="UUO619" s="175"/>
      <c r="UUP619" s="175"/>
      <c r="UUQ619" s="175"/>
      <c r="UUR619" s="175"/>
      <c r="UUS619" s="175"/>
      <c r="UUT619" s="175"/>
      <c r="UUU619" s="175"/>
      <c r="UUV619" s="175"/>
      <c r="UUW619" s="175"/>
      <c r="UUX619" s="175"/>
      <c r="UUY619" s="175"/>
      <c r="UUZ619" s="175"/>
      <c r="UVA619" s="175"/>
      <c r="UVB619" s="175"/>
      <c r="UVC619" s="175"/>
      <c r="UVD619" s="175"/>
      <c r="UVE619" s="175"/>
      <c r="UVF619" s="175"/>
      <c r="UVG619" s="175"/>
      <c r="UVH619" s="175"/>
      <c r="UVI619" s="175"/>
      <c r="UVJ619" s="175"/>
      <c r="UVK619" s="175"/>
      <c r="UVL619" s="175"/>
      <c r="UVM619" s="175"/>
      <c r="UVN619" s="175"/>
      <c r="UVO619" s="175"/>
      <c r="UVP619" s="175"/>
      <c r="UVQ619" s="175"/>
      <c r="UVR619" s="175"/>
      <c r="UVS619" s="175"/>
      <c r="UVT619" s="175"/>
      <c r="UVU619" s="175"/>
      <c r="UVV619" s="175"/>
      <c r="UVW619" s="175"/>
      <c r="UVX619" s="175"/>
      <c r="UVY619" s="175"/>
      <c r="UVZ619" s="175"/>
      <c r="UWA619" s="175"/>
      <c r="UWB619" s="175"/>
      <c r="UWC619" s="175"/>
      <c r="UWD619" s="175"/>
      <c r="UWE619" s="175"/>
      <c r="UWF619" s="175"/>
      <c r="UWG619" s="175"/>
      <c r="UWH619" s="175"/>
      <c r="UWI619" s="175"/>
      <c r="UWJ619" s="175"/>
      <c r="UWK619" s="175"/>
      <c r="UWL619" s="175"/>
      <c r="UWM619" s="175"/>
      <c r="UWN619" s="175"/>
      <c r="UWO619" s="175"/>
      <c r="UWP619" s="175"/>
      <c r="UWQ619" s="175"/>
      <c r="UWR619" s="175"/>
      <c r="UWS619" s="175"/>
      <c r="UWT619" s="175"/>
      <c r="UWU619" s="175"/>
      <c r="UWV619" s="175"/>
      <c r="UWW619" s="175"/>
      <c r="UWX619" s="175"/>
      <c r="UWY619" s="175"/>
      <c r="UWZ619" s="175"/>
      <c r="UXA619" s="175"/>
      <c r="UXB619" s="175"/>
      <c r="UXC619" s="175"/>
      <c r="UXD619" s="175"/>
      <c r="UXE619" s="175"/>
      <c r="UXF619" s="175"/>
      <c r="UXG619" s="175"/>
      <c r="UXH619" s="175"/>
      <c r="UXI619" s="175"/>
      <c r="UXJ619" s="175"/>
      <c r="UXK619" s="175"/>
      <c r="UXL619" s="175"/>
      <c r="UXM619" s="175"/>
      <c r="UXN619" s="175"/>
      <c r="UXO619" s="175"/>
      <c r="UXP619" s="175"/>
      <c r="UXQ619" s="175"/>
      <c r="UXR619" s="175"/>
      <c r="UXS619" s="175"/>
      <c r="UXT619" s="175"/>
      <c r="UXU619" s="175"/>
      <c r="UXV619" s="175"/>
      <c r="UXW619" s="175"/>
      <c r="UXX619" s="175"/>
      <c r="UXY619" s="175"/>
      <c r="UXZ619" s="175"/>
      <c r="UYA619" s="175"/>
      <c r="UYB619" s="175"/>
      <c r="UYC619" s="175"/>
      <c r="UYD619" s="175"/>
      <c r="UYE619" s="175"/>
      <c r="UYF619" s="175"/>
      <c r="UYG619" s="175"/>
      <c r="UYH619" s="175"/>
      <c r="UYI619" s="175"/>
      <c r="UYJ619" s="175"/>
      <c r="UYK619" s="175"/>
      <c r="UYL619" s="175"/>
      <c r="UYM619" s="175"/>
      <c r="UYN619" s="175"/>
      <c r="UYO619" s="175"/>
      <c r="UYP619" s="175"/>
      <c r="UYQ619" s="175"/>
      <c r="UYR619" s="175"/>
      <c r="UYS619" s="175"/>
      <c r="UYT619" s="175"/>
      <c r="UYU619" s="175"/>
      <c r="UYV619" s="175"/>
      <c r="UYW619" s="175"/>
      <c r="UYX619" s="175"/>
      <c r="UYY619" s="175"/>
      <c r="UYZ619" s="175"/>
      <c r="UZA619" s="175"/>
      <c r="UZB619" s="175"/>
      <c r="UZC619" s="175"/>
      <c r="UZD619" s="175"/>
      <c r="UZE619" s="175"/>
      <c r="UZF619" s="175"/>
      <c r="UZG619" s="175"/>
      <c r="UZH619" s="175"/>
      <c r="UZI619" s="175"/>
      <c r="UZJ619" s="175"/>
      <c r="UZK619" s="175"/>
      <c r="UZL619" s="175"/>
      <c r="UZM619" s="175"/>
      <c r="UZN619" s="175"/>
      <c r="UZO619" s="175"/>
      <c r="UZP619" s="175"/>
      <c r="UZQ619" s="175"/>
      <c r="UZR619" s="175"/>
      <c r="UZS619" s="175"/>
      <c r="UZT619" s="175"/>
      <c r="UZU619" s="175"/>
      <c r="UZV619" s="175"/>
      <c r="UZW619" s="175"/>
      <c r="UZX619" s="175"/>
      <c r="UZY619" s="175"/>
      <c r="UZZ619" s="175"/>
      <c r="VAA619" s="175"/>
      <c r="VAB619" s="175"/>
      <c r="VAC619" s="175"/>
      <c r="VAD619" s="175"/>
      <c r="VAE619" s="175"/>
      <c r="VAF619" s="175"/>
      <c r="VAG619" s="175"/>
      <c r="VAH619" s="175"/>
      <c r="VAI619" s="175"/>
      <c r="VAJ619" s="175"/>
      <c r="VAK619" s="175"/>
      <c r="VAL619" s="175"/>
      <c r="VAM619" s="175"/>
      <c r="VAN619" s="175"/>
      <c r="VAO619" s="175"/>
      <c r="VAP619" s="175"/>
      <c r="VAQ619" s="175"/>
      <c r="VAR619" s="175"/>
      <c r="VAS619" s="175"/>
      <c r="VAT619" s="175"/>
      <c r="VAU619" s="175"/>
      <c r="VAV619" s="175"/>
      <c r="VAW619" s="175"/>
      <c r="VAX619" s="175"/>
      <c r="VAY619" s="175"/>
      <c r="VAZ619" s="175"/>
      <c r="VBA619" s="175"/>
      <c r="VBB619" s="175"/>
      <c r="VBC619" s="175"/>
      <c r="VBD619" s="175"/>
      <c r="VBE619" s="175"/>
      <c r="VBF619" s="175"/>
      <c r="VBG619" s="175"/>
      <c r="VBH619" s="175"/>
      <c r="VBI619" s="175"/>
      <c r="VBJ619" s="175"/>
      <c r="VBK619" s="175"/>
      <c r="VBL619" s="175"/>
      <c r="VBM619" s="175"/>
      <c r="VBN619" s="175"/>
      <c r="VBO619" s="175"/>
      <c r="VBP619" s="175"/>
      <c r="VBQ619" s="175"/>
      <c r="VBR619" s="175"/>
      <c r="VBS619" s="175"/>
      <c r="VBT619" s="175"/>
      <c r="VBU619" s="175"/>
      <c r="VBV619" s="175"/>
      <c r="VBW619" s="175"/>
      <c r="VBX619" s="175"/>
      <c r="VBY619" s="175"/>
      <c r="VBZ619" s="175"/>
      <c r="VCA619" s="175"/>
      <c r="VCB619" s="175"/>
      <c r="VCC619" s="175"/>
      <c r="VCD619" s="175"/>
      <c r="VCE619" s="175"/>
      <c r="VCF619" s="175"/>
      <c r="VCG619" s="175"/>
      <c r="VCH619" s="175"/>
      <c r="VCI619" s="175"/>
      <c r="VCJ619" s="175"/>
      <c r="VCK619" s="175"/>
      <c r="VCL619" s="175"/>
      <c r="VCM619" s="175"/>
      <c r="VCN619" s="175"/>
      <c r="VCO619" s="175"/>
      <c r="VCP619" s="175"/>
      <c r="VCQ619" s="175"/>
      <c r="VCR619" s="175"/>
      <c r="VCS619" s="175"/>
      <c r="VCT619" s="175"/>
      <c r="VCU619" s="175"/>
      <c r="VCV619" s="175"/>
      <c r="VCW619" s="175"/>
      <c r="VCX619" s="175"/>
      <c r="VCY619" s="175"/>
      <c r="VCZ619" s="175"/>
      <c r="VDA619" s="175"/>
      <c r="VDB619" s="175"/>
      <c r="VDC619" s="175"/>
      <c r="VDD619" s="175"/>
      <c r="VDE619" s="175"/>
      <c r="VDF619" s="175"/>
      <c r="VDG619" s="175"/>
      <c r="VDH619" s="175"/>
      <c r="VDI619" s="175"/>
      <c r="VDJ619" s="175"/>
      <c r="VDK619" s="175"/>
      <c r="VDL619" s="175"/>
      <c r="VDM619" s="175"/>
      <c r="VDN619" s="175"/>
      <c r="VDO619" s="175"/>
      <c r="VDP619" s="175"/>
      <c r="VDQ619" s="175"/>
      <c r="VDR619" s="175"/>
      <c r="VDS619" s="175"/>
      <c r="VDT619" s="175"/>
      <c r="VDU619" s="175"/>
      <c r="VDV619" s="175"/>
      <c r="VDW619" s="175"/>
      <c r="VDX619" s="175"/>
      <c r="VDY619" s="175"/>
      <c r="VDZ619" s="175"/>
      <c r="VEA619" s="175"/>
      <c r="VEB619" s="175"/>
      <c r="VEC619" s="175"/>
      <c r="VED619" s="175"/>
      <c r="VEE619" s="175"/>
      <c r="VEF619" s="175"/>
      <c r="VEG619" s="175"/>
      <c r="VEH619" s="175"/>
      <c r="VEI619" s="175"/>
      <c r="VEJ619" s="175"/>
      <c r="VEK619" s="175"/>
      <c r="VEL619" s="175"/>
      <c r="VEM619" s="175"/>
      <c r="VEN619" s="175"/>
      <c r="VEO619" s="175"/>
      <c r="VEP619" s="175"/>
      <c r="VEQ619" s="175"/>
      <c r="VER619" s="175"/>
      <c r="VES619" s="175"/>
      <c r="VET619" s="175"/>
      <c r="VEU619" s="175"/>
      <c r="VEV619" s="175"/>
      <c r="VEW619" s="175"/>
      <c r="VEX619" s="175"/>
      <c r="VEY619" s="175"/>
      <c r="VEZ619" s="175"/>
      <c r="VFA619" s="175"/>
      <c r="VFB619" s="175"/>
      <c r="VFC619" s="175"/>
      <c r="VFD619" s="175"/>
      <c r="VFE619" s="175"/>
      <c r="VFF619" s="175"/>
      <c r="VFG619" s="175"/>
      <c r="VFH619" s="175"/>
      <c r="VFI619" s="175"/>
      <c r="VFJ619" s="175"/>
      <c r="VFK619" s="175"/>
      <c r="VFL619" s="175"/>
      <c r="VFM619" s="175"/>
      <c r="VFN619" s="175"/>
      <c r="VFO619" s="175"/>
      <c r="VFP619" s="175"/>
      <c r="VFQ619" s="175"/>
      <c r="VFR619" s="175"/>
      <c r="VFS619" s="175"/>
      <c r="VFT619" s="175"/>
      <c r="VFU619" s="175"/>
      <c r="VFV619" s="175"/>
      <c r="VFW619" s="175"/>
      <c r="VFX619" s="175"/>
      <c r="VFY619" s="175"/>
      <c r="VFZ619" s="175"/>
      <c r="VGA619" s="175"/>
      <c r="VGB619" s="175"/>
      <c r="VGC619" s="175"/>
      <c r="VGD619" s="175"/>
      <c r="VGE619" s="175"/>
      <c r="VGF619" s="175"/>
      <c r="VGG619" s="175"/>
      <c r="VGH619" s="175"/>
      <c r="VGI619" s="175"/>
      <c r="VGJ619" s="175"/>
      <c r="VGK619" s="175"/>
      <c r="VGL619" s="175"/>
      <c r="VGM619" s="175"/>
      <c r="VGN619" s="175"/>
      <c r="VGO619" s="175"/>
      <c r="VGP619" s="175"/>
      <c r="VGQ619" s="175"/>
      <c r="VGR619" s="175"/>
      <c r="VGS619" s="175"/>
      <c r="VGT619" s="175"/>
      <c r="VGU619" s="175"/>
      <c r="VGV619" s="175"/>
      <c r="VGW619" s="175"/>
      <c r="VGX619" s="175"/>
      <c r="VGY619" s="175"/>
      <c r="VGZ619" s="175"/>
      <c r="VHA619" s="175"/>
      <c r="VHB619" s="175"/>
      <c r="VHC619" s="175"/>
      <c r="VHD619" s="175"/>
      <c r="VHE619" s="175"/>
      <c r="VHF619" s="175"/>
      <c r="VHG619" s="175"/>
      <c r="VHH619" s="175"/>
      <c r="VHI619" s="175"/>
      <c r="VHJ619" s="175"/>
      <c r="VHK619" s="175"/>
      <c r="VHL619" s="175"/>
      <c r="VHM619" s="175"/>
      <c r="VHN619" s="175"/>
      <c r="VHO619" s="175"/>
      <c r="VHP619" s="175"/>
      <c r="VHQ619" s="175"/>
      <c r="VHR619" s="175"/>
      <c r="VHS619" s="175"/>
      <c r="VHT619" s="175"/>
      <c r="VHU619" s="175"/>
      <c r="VHV619" s="175"/>
      <c r="VHW619" s="175"/>
      <c r="VHX619" s="175"/>
      <c r="VHY619" s="175"/>
      <c r="VHZ619" s="175"/>
      <c r="VIA619" s="175"/>
      <c r="VIB619" s="175"/>
      <c r="VIC619" s="175"/>
      <c r="VID619" s="175"/>
      <c r="VIE619" s="175"/>
      <c r="VIF619" s="175"/>
      <c r="VIG619" s="175"/>
      <c r="VIH619" s="175"/>
      <c r="VII619" s="175"/>
      <c r="VIJ619" s="175"/>
      <c r="VIK619" s="175"/>
      <c r="VIL619" s="175"/>
      <c r="VIM619" s="175"/>
      <c r="VIN619" s="175"/>
      <c r="VIO619" s="175"/>
      <c r="VIP619" s="175"/>
      <c r="VIQ619" s="175"/>
      <c r="VIR619" s="175"/>
      <c r="VIS619" s="175"/>
      <c r="VIT619" s="175"/>
      <c r="VIU619" s="175"/>
      <c r="VIV619" s="175"/>
      <c r="VIW619" s="175"/>
      <c r="VIX619" s="175"/>
      <c r="VIY619" s="175"/>
      <c r="VIZ619" s="175"/>
      <c r="VJA619" s="175"/>
      <c r="VJB619" s="175"/>
      <c r="VJC619" s="175"/>
      <c r="VJD619" s="175"/>
      <c r="VJE619" s="175"/>
      <c r="VJF619" s="175"/>
      <c r="VJG619" s="175"/>
      <c r="VJH619" s="175"/>
      <c r="VJI619" s="175"/>
      <c r="VJJ619" s="175"/>
      <c r="VJK619" s="175"/>
      <c r="VJL619" s="175"/>
      <c r="VJM619" s="175"/>
      <c r="VJN619" s="175"/>
      <c r="VJO619" s="175"/>
      <c r="VJP619" s="175"/>
      <c r="VJQ619" s="175"/>
      <c r="VJR619" s="175"/>
      <c r="VJS619" s="175"/>
      <c r="VJT619" s="175"/>
      <c r="VJU619" s="175"/>
      <c r="VJV619" s="175"/>
      <c r="VJW619" s="175"/>
      <c r="VJX619" s="175"/>
      <c r="VJY619" s="175"/>
      <c r="VJZ619" s="175"/>
      <c r="VKA619" s="175"/>
      <c r="VKB619" s="175"/>
      <c r="VKC619" s="175"/>
      <c r="VKD619" s="175"/>
      <c r="VKE619" s="175"/>
      <c r="VKF619" s="175"/>
      <c r="VKG619" s="175"/>
      <c r="VKH619" s="175"/>
      <c r="VKI619" s="175"/>
      <c r="VKJ619" s="175"/>
      <c r="VKK619" s="175"/>
      <c r="VKL619" s="175"/>
      <c r="VKM619" s="175"/>
      <c r="VKN619" s="175"/>
      <c r="VKO619" s="175"/>
      <c r="VKP619" s="175"/>
      <c r="VKQ619" s="175"/>
      <c r="VKR619" s="175"/>
      <c r="VKS619" s="175"/>
      <c r="VKT619" s="175"/>
      <c r="VKU619" s="175"/>
      <c r="VKV619" s="175"/>
      <c r="VKW619" s="175"/>
      <c r="VKX619" s="175"/>
      <c r="VKY619" s="175"/>
      <c r="VKZ619" s="175"/>
      <c r="VLA619" s="175"/>
      <c r="VLB619" s="175"/>
      <c r="VLC619" s="175"/>
      <c r="VLD619" s="175"/>
      <c r="VLE619" s="175"/>
      <c r="VLF619" s="175"/>
      <c r="VLG619" s="175"/>
      <c r="VLH619" s="175"/>
      <c r="VLI619" s="175"/>
      <c r="VLJ619" s="175"/>
      <c r="VLK619" s="175"/>
      <c r="VLL619" s="175"/>
      <c r="VLM619" s="175"/>
      <c r="VLN619" s="175"/>
      <c r="VLO619" s="175"/>
      <c r="VLP619" s="175"/>
      <c r="VLQ619" s="175"/>
      <c r="VLR619" s="175"/>
      <c r="VLS619" s="175"/>
      <c r="VLT619" s="175"/>
      <c r="VLU619" s="175"/>
      <c r="VLV619" s="175"/>
      <c r="VLW619" s="175"/>
      <c r="VLX619" s="175"/>
      <c r="VLY619" s="175"/>
      <c r="VLZ619" s="175"/>
      <c r="VMA619" s="175"/>
      <c r="VMB619" s="175"/>
      <c r="VMC619" s="175"/>
      <c r="VMD619" s="175"/>
      <c r="VME619" s="175"/>
      <c r="VMF619" s="175"/>
      <c r="VMG619" s="175"/>
      <c r="VMH619" s="175"/>
      <c r="VMI619" s="175"/>
      <c r="VMJ619" s="175"/>
      <c r="VMK619" s="175"/>
      <c r="VML619" s="175"/>
      <c r="VMM619" s="175"/>
      <c r="VMN619" s="175"/>
      <c r="VMO619" s="175"/>
      <c r="VMP619" s="175"/>
      <c r="VMQ619" s="175"/>
      <c r="VMR619" s="175"/>
      <c r="VMS619" s="175"/>
      <c r="VMT619" s="175"/>
      <c r="VMU619" s="175"/>
      <c r="VMV619" s="175"/>
      <c r="VMW619" s="175"/>
      <c r="VMX619" s="175"/>
      <c r="VMY619" s="175"/>
      <c r="VMZ619" s="175"/>
      <c r="VNA619" s="175"/>
      <c r="VNB619" s="175"/>
      <c r="VNC619" s="175"/>
      <c r="VND619" s="175"/>
      <c r="VNE619" s="175"/>
      <c r="VNF619" s="175"/>
      <c r="VNG619" s="175"/>
      <c r="VNH619" s="175"/>
      <c r="VNI619" s="175"/>
      <c r="VNJ619" s="175"/>
      <c r="VNK619" s="175"/>
      <c r="VNL619" s="175"/>
      <c r="VNM619" s="175"/>
      <c r="VNN619" s="175"/>
      <c r="VNO619" s="175"/>
      <c r="VNP619" s="175"/>
      <c r="VNQ619" s="175"/>
      <c r="VNR619" s="175"/>
      <c r="VNS619" s="175"/>
      <c r="VNT619" s="175"/>
      <c r="VNU619" s="175"/>
      <c r="VNV619" s="175"/>
      <c r="VNW619" s="175"/>
      <c r="VNX619" s="175"/>
      <c r="VNY619" s="175"/>
      <c r="VNZ619" s="175"/>
      <c r="VOA619" s="175"/>
      <c r="VOB619" s="175"/>
      <c r="VOC619" s="175"/>
      <c r="VOD619" s="175"/>
      <c r="VOE619" s="175"/>
      <c r="VOF619" s="175"/>
      <c r="VOG619" s="175"/>
      <c r="VOH619" s="175"/>
      <c r="VOI619" s="175"/>
      <c r="VOJ619" s="175"/>
      <c r="VOK619" s="175"/>
      <c r="VOL619" s="175"/>
      <c r="VOM619" s="175"/>
      <c r="VON619" s="175"/>
      <c r="VOO619" s="175"/>
      <c r="VOP619" s="175"/>
      <c r="VOQ619" s="175"/>
      <c r="VOR619" s="175"/>
      <c r="VOS619" s="175"/>
      <c r="VOT619" s="175"/>
      <c r="VOU619" s="175"/>
      <c r="VOV619" s="175"/>
      <c r="VOW619" s="175"/>
      <c r="VOX619" s="175"/>
      <c r="VOY619" s="175"/>
      <c r="VOZ619" s="175"/>
      <c r="VPA619" s="175"/>
      <c r="VPB619" s="175"/>
      <c r="VPC619" s="175"/>
      <c r="VPD619" s="175"/>
      <c r="VPE619" s="175"/>
      <c r="VPF619" s="175"/>
      <c r="VPG619" s="175"/>
      <c r="VPH619" s="175"/>
      <c r="VPI619" s="175"/>
      <c r="VPJ619" s="175"/>
      <c r="VPK619" s="175"/>
      <c r="VPL619" s="175"/>
      <c r="VPM619" s="175"/>
      <c r="VPN619" s="175"/>
      <c r="VPO619" s="175"/>
      <c r="VPP619" s="175"/>
      <c r="VPQ619" s="175"/>
      <c r="VPR619" s="175"/>
      <c r="VPS619" s="175"/>
      <c r="VPT619" s="175"/>
      <c r="VPU619" s="175"/>
      <c r="VPV619" s="175"/>
      <c r="VPW619" s="175"/>
      <c r="VPX619" s="175"/>
      <c r="VPY619" s="175"/>
      <c r="VPZ619" s="175"/>
      <c r="VQA619" s="175"/>
      <c r="VQB619" s="175"/>
      <c r="VQC619" s="175"/>
      <c r="VQD619" s="175"/>
      <c r="VQE619" s="175"/>
      <c r="VQF619" s="175"/>
      <c r="VQG619" s="175"/>
      <c r="VQH619" s="175"/>
      <c r="VQI619" s="175"/>
      <c r="VQJ619" s="175"/>
      <c r="VQK619" s="175"/>
      <c r="VQL619" s="175"/>
      <c r="VQM619" s="175"/>
      <c r="VQN619" s="175"/>
      <c r="VQO619" s="175"/>
      <c r="VQP619" s="175"/>
      <c r="VQQ619" s="175"/>
      <c r="VQR619" s="175"/>
      <c r="VQS619" s="175"/>
      <c r="VQT619" s="175"/>
      <c r="VQU619" s="175"/>
      <c r="VQV619" s="175"/>
      <c r="VQW619" s="175"/>
      <c r="VQX619" s="175"/>
      <c r="VQY619" s="175"/>
      <c r="VQZ619" s="175"/>
      <c r="VRA619" s="175"/>
      <c r="VRB619" s="175"/>
      <c r="VRC619" s="175"/>
      <c r="VRD619" s="175"/>
      <c r="VRE619" s="175"/>
      <c r="VRF619" s="175"/>
      <c r="VRG619" s="175"/>
      <c r="VRH619" s="175"/>
      <c r="VRI619" s="175"/>
      <c r="VRJ619" s="175"/>
      <c r="VRK619" s="175"/>
      <c r="VRL619" s="175"/>
      <c r="VRM619" s="175"/>
      <c r="VRN619" s="175"/>
      <c r="VRO619" s="175"/>
      <c r="VRP619" s="175"/>
      <c r="VRQ619" s="175"/>
      <c r="VRR619" s="175"/>
      <c r="VRS619" s="175"/>
      <c r="VRT619" s="175"/>
      <c r="VRU619" s="175"/>
      <c r="VRV619" s="175"/>
      <c r="VRW619" s="175"/>
      <c r="VRX619" s="175"/>
      <c r="VRY619" s="175"/>
      <c r="VRZ619" s="175"/>
      <c r="VSA619" s="175"/>
      <c r="VSB619" s="175"/>
      <c r="VSC619" s="175"/>
      <c r="VSD619" s="175"/>
      <c r="VSE619" s="175"/>
      <c r="VSF619" s="175"/>
      <c r="VSG619" s="175"/>
      <c r="VSH619" s="175"/>
      <c r="VSI619" s="175"/>
      <c r="VSJ619" s="175"/>
      <c r="VSK619" s="175"/>
      <c r="VSL619" s="175"/>
      <c r="VSM619" s="175"/>
      <c r="VSN619" s="175"/>
      <c r="VSO619" s="175"/>
      <c r="VSP619" s="175"/>
      <c r="VSQ619" s="175"/>
      <c r="VSR619" s="175"/>
      <c r="VSS619" s="175"/>
      <c r="VST619" s="175"/>
      <c r="VSU619" s="175"/>
      <c r="VSV619" s="175"/>
      <c r="VSW619" s="175"/>
      <c r="VSX619" s="175"/>
      <c r="VSY619" s="175"/>
      <c r="VSZ619" s="175"/>
      <c r="VTA619" s="175"/>
      <c r="VTB619" s="175"/>
      <c r="VTC619" s="175"/>
      <c r="VTD619" s="175"/>
      <c r="VTE619" s="175"/>
      <c r="VTF619" s="175"/>
      <c r="VTG619" s="175"/>
      <c r="VTH619" s="175"/>
      <c r="VTI619" s="175"/>
      <c r="VTJ619" s="175"/>
      <c r="VTK619" s="175"/>
      <c r="VTL619" s="175"/>
      <c r="VTM619" s="175"/>
      <c r="VTN619" s="175"/>
      <c r="VTO619" s="175"/>
      <c r="VTP619" s="175"/>
      <c r="VTQ619" s="175"/>
      <c r="VTR619" s="175"/>
      <c r="VTS619" s="175"/>
      <c r="VTT619" s="175"/>
      <c r="VTU619" s="175"/>
      <c r="VTV619" s="175"/>
      <c r="VTW619" s="175"/>
      <c r="VTX619" s="175"/>
      <c r="VTY619" s="175"/>
      <c r="VTZ619" s="175"/>
      <c r="VUA619" s="175"/>
      <c r="VUB619" s="175"/>
      <c r="VUC619" s="175"/>
      <c r="VUD619" s="175"/>
      <c r="VUE619" s="175"/>
      <c r="VUF619" s="175"/>
      <c r="VUG619" s="175"/>
      <c r="VUH619" s="175"/>
      <c r="VUI619" s="175"/>
      <c r="VUJ619" s="175"/>
      <c r="VUK619" s="175"/>
      <c r="VUL619" s="175"/>
      <c r="VUM619" s="175"/>
      <c r="VUN619" s="175"/>
      <c r="VUO619" s="175"/>
      <c r="VUP619" s="175"/>
      <c r="VUQ619" s="175"/>
      <c r="VUR619" s="175"/>
      <c r="VUS619" s="175"/>
      <c r="VUT619" s="175"/>
      <c r="VUU619" s="175"/>
      <c r="VUV619" s="175"/>
      <c r="VUW619" s="175"/>
      <c r="VUX619" s="175"/>
      <c r="VUY619" s="175"/>
      <c r="VUZ619" s="175"/>
      <c r="VVA619" s="175"/>
      <c r="VVB619" s="175"/>
      <c r="VVC619" s="175"/>
      <c r="VVD619" s="175"/>
      <c r="VVE619" s="175"/>
      <c r="VVF619" s="175"/>
      <c r="VVG619" s="175"/>
      <c r="VVH619" s="175"/>
      <c r="VVI619" s="175"/>
      <c r="VVJ619" s="175"/>
      <c r="VVK619" s="175"/>
      <c r="VVL619" s="175"/>
      <c r="VVM619" s="175"/>
      <c r="VVN619" s="175"/>
      <c r="VVO619" s="175"/>
      <c r="VVP619" s="175"/>
      <c r="VVQ619" s="175"/>
      <c r="VVR619" s="175"/>
      <c r="VVS619" s="175"/>
      <c r="VVT619" s="175"/>
      <c r="VVU619" s="175"/>
      <c r="VVV619" s="175"/>
      <c r="VVW619" s="175"/>
      <c r="VVX619" s="175"/>
      <c r="VVY619" s="175"/>
      <c r="VVZ619" s="175"/>
      <c r="VWA619" s="175"/>
      <c r="VWB619" s="175"/>
      <c r="VWC619" s="175"/>
      <c r="VWD619" s="175"/>
      <c r="VWE619" s="175"/>
      <c r="VWF619" s="175"/>
      <c r="VWG619" s="175"/>
      <c r="VWH619" s="175"/>
      <c r="VWI619" s="175"/>
      <c r="VWJ619" s="175"/>
      <c r="VWK619" s="175"/>
      <c r="VWL619" s="175"/>
      <c r="VWM619" s="175"/>
      <c r="VWN619" s="175"/>
      <c r="VWO619" s="175"/>
      <c r="VWP619" s="175"/>
      <c r="VWQ619" s="175"/>
      <c r="VWR619" s="175"/>
      <c r="VWS619" s="175"/>
      <c r="VWT619" s="175"/>
      <c r="VWU619" s="175"/>
      <c r="VWV619" s="175"/>
      <c r="VWW619" s="175"/>
      <c r="VWX619" s="175"/>
      <c r="VWY619" s="175"/>
      <c r="VWZ619" s="175"/>
      <c r="VXA619" s="175"/>
      <c r="VXB619" s="175"/>
      <c r="VXC619" s="175"/>
      <c r="VXD619" s="175"/>
      <c r="VXE619" s="175"/>
      <c r="VXF619" s="175"/>
      <c r="VXG619" s="175"/>
      <c r="VXH619" s="175"/>
      <c r="VXI619" s="175"/>
      <c r="VXJ619" s="175"/>
      <c r="VXK619" s="175"/>
      <c r="VXL619" s="175"/>
      <c r="VXM619" s="175"/>
      <c r="VXN619" s="175"/>
      <c r="VXO619" s="175"/>
      <c r="VXP619" s="175"/>
      <c r="VXQ619" s="175"/>
      <c r="VXR619" s="175"/>
      <c r="VXS619" s="175"/>
      <c r="VXT619" s="175"/>
      <c r="VXU619" s="175"/>
      <c r="VXV619" s="175"/>
      <c r="VXW619" s="175"/>
      <c r="VXX619" s="175"/>
      <c r="VXY619" s="175"/>
      <c r="VXZ619" s="175"/>
      <c r="VYA619" s="175"/>
      <c r="VYB619" s="175"/>
      <c r="VYC619" s="175"/>
      <c r="VYD619" s="175"/>
      <c r="VYE619" s="175"/>
      <c r="VYF619" s="175"/>
      <c r="VYG619" s="175"/>
      <c r="VYH619" s="175"/>
      <c r="VYI619" s="175"/>
      <c r="VYJ619" s="175"/>
      <c r="VYK619" s="175"/>
      <c r="VYL619" s="175"/>
      <c r="VYM619" s="175"/>
      <c r="VYN619" s="175"/>
      <c r="VYO619" s="175"/>
      <c r="VYP619" s="175"/>
      <c r="VYQ619" s="175"/>
      <c r="VYR619" s="175"/>
      <c r="VYS619" s="175"/>
      <c r="VYT619" s="175"/>
      <c r="VYU619" s="175"/>
      <c r="VYV619" s="175"/>
      <c r="VYW619" s="175"/>
      <c r="VYX619" s="175"/>
      <c r="VYY619" s="175"/>
      <c r="VYZ619" s="175"/>
      <c r="VZA619" s="175"/>
      <c r="VZB619" s="175"/>
      <c r="VZC619" s="175"/>
      <c r="VZD619" s="175"/>
      <c r="VZE619" s="175"/>
      <c r="VZF619" s="175"/>
      <c r="VZG619" s="175"/>
      <c r="VZH619" s="175"/>
      <c r="VZI619" s="175"/>
      <c r="VZJ619" s="175"/>
      <c r="VZK619" s="175"/>
      <c r="VZL619" s="175"/>
      <c r="VZM619" s="175"/>
      <c r="VZN619" s="175"/>
      <c r="VZO619" s="175"/>
      <c r="VZP619" s="175"/>
      <c r="VZQ619" s="175"/>
      <c r="VZR619" s="175"/>
      <c r="VZS619" s="175"/>
      <c r="VZT619" s="175"/>
      <c r="VZU619" s="175"/>
      <c r="VZV619" s="175"/>
      <c r="VZW619" s="175"/>
      <c r="VZX619" s="175"/>
      <c r="VZY619" s="175"/>
      <c r="VZZ619" s="175"/>
      <c r="WAA619" s="175"/>
      <c r="WAB619" s="175"/>
      <c r="WAC619" s="175"/>
      <c r="WAD619" s="175"/>
      <c r="WAE619" s="175"/>
      <c r="WAF619" s="175"/>
      <c r="WAG619" s="175"/>
      <c r="WAH619" s="175"/>
      <c r="WAI619" s="175"/>
      <c r="WAJ619" s="175"/>
      <c r="WAK619" s="175"/>
      <c r="WAL619" s="175"/>
      <c r="WAM619" s="175"/>
      <c r="WAN619" s="175"/>
      <c r="WAO619" s="175"/>
      <c r="WAP619" s="175"/>
      <c r="WAQ619" s="175"/>
      <c r="WAR619" s="175"/>
      <c r="WAS619" s="175"/>
      <c r="WAT619" s="175"/>
      <c r="WAU619" s="175"/>
      <c r="WAV619" s="175"/>
      <c r="WAW619" s="175"/>
      <c r="WAX619" s="175"/>
      <c r="WAY619" s="175"/>
      <c r="WAZ619" s="175"/>
      <c r="WBA619" s="175"/>
      <c r="WBB619" s="175"/>
      <c r="WBC619" s="175"/>
      <c r="WBD619" s="175"/>
      <c r="WBE619" s="175"/>
      <c r="WBF619" s="175"/>
      <c r="WBG619" s="175"/>
      <c r="WBH619" s="175"/>
      <c r="WBI619" s="175"/>
      <c r="WBJ619" s="175"/>
      <c r="WBK619" s="175"/>
      <c r="WBL619" s="175"/>
      <c r="WBM619" s="175"/>
      <c r="WBN619" s="175"/>
      <c r="WBO619" s="175"/>
      <c r="WBP619" s="175"/>
      <c r="WBQ619" s="175"/>
      <c r="WBR619" s="175"/>
      <c r="WBS619" s="175"/>
      <c r="WBT619" s="175"/>
      <c r="WBU619" s="175"/>
      <c r="WBV619" s="175"/>
      <c r="WBW619" s="175"/>
      <c r="WBX619" s="175"/>
      <c r="WBY619" s="175"/>
      <c r="WBZ619" s="175"/>
      <c r="WCA619" s="175"/>
      <c r="WCB619" s="175"/>
      <c r="WCC619" s="175"/>
      <c r="WCD619" s="175"/>
      <c r="WCE619" s="175"/>
      <c r="WCF619" s="175"/>
      <c r="WCG619" s="175"/>
      <c r="WCH619" s="175"/>
      <c r="WCI619" s="175"/>
      <c r="WCJ619" s="175"/>
      <c r="WCK619" s="175"/>
      <c r="WCL619" s="175"/>
      <c r="WCM619" s="175"/>
      <c r="WCN619" s="175"/>
      <c r="WCO619" s="175"/>
      <c r="WCP619" s="175"/>
      <c r="WCQ619" s="175"/>
      <c r="WCR619" s="175"/>
      <c r="WCS619" s="175"/>
      <c r="WCT619" s="175"/>
      <c r="WCU619" s="175"/>
      <c r="WCV619" s="175"/>
      <c r="WCW619" s="175"/>
      <c r="WCX619" s="175"/>
      <c r="WCY619" s="175"/>
      <c r="WCZ619" s="175"/>
      <c r="WDA619" s="175"/>
      <c r="WDB619" s="175"/>
      <c r="WDC619" s="175"/>
      <c r="WDD619" s="175"/>
      <c r="WDE619" s="175"/>
      <c r="WDF619" s="175"/>
      <c r="WDG619" s="175"/>
      <c r="WDH619" s="175"/>
      <c r="WDI619" s="175"/>
      <c r="WDJ619" s="175"/>
      <c r="WDK619" s="175"/>
      <c r="WDL619" s="175"/>
      <c r="WDM619" s="175"/>
      <c r="WDN619" s="175"/>
      <c r="WDO619" s="175"/>
      <c r="WDP619" s="175"/>
      <c r="WDQ619" s="175"/>
      <c r="WDR619" s="175"/>
      <c r="WDS619" s="175"/>
      <c r="WDT619" s="175"/>
      <c r="WDU619" s="175"/>
      <c r="WDV619" s="175"/>
      <c r="WDW619" s="175"/>
      <c r="WDX619" s="175"/>
      <c r="WDY619" s="175"/>
      <c r="WDZ619" s="175"/>
      <c r="WEA619" s="175"/>
      <c r="WEB619" s="175"/>
      <c r="WEC619" s="175"/>
      <c r="WED619" s="175"/>
      <c r="WEE619" s="175"/>
      <c r="WEF619" s="175"/>
      <c r="WEG619" s="175"/>
      <c r="WEH619" s="175"/>
      <c r="WEI619" s="175"/>
      <c r="WEJ619" s="175"/>
      <c r="WEK619" s="175"/>
      <c r="WEL619" s="175"/>
      <c r="WEM619" s="175"/>
      <c r="WEN619" s="175"/>
      <c r="WEO619" s="175"/>
      <c r="WEP619" s="175"/>
      <c r="WEQ619" s="175"/>
      <c r="WER619" s="175"/>
      <c r="WES619" s="175"/>
      <c r="WET619" s="175"/>
      <c r="WEU619" s="175"/>
      <c r="WEV619" s="175"/>
      <c r="WEW619" s="175"/>
      <c r="WEX619" s="175"/>
      <c r="WEY619" s="175"/>
      <c r="WEZ619" s="175"/>
      <c r="WFA619" s="175"/>
      <c r="WFB619" s="175"/>
      <c r="WFC619" s="175"/>
      <c r="WFD619" s="175"/>
      <c r="WFE619" s="175"/>
      <c r="WFF619" s="175"/>
      <c r="WFG619" s="175"/>
      <c r="WFH619" s="175"/>
      <c r="WFI619" s="175"/>
      <c r="WFJ619" s="175"/>
      <c r="WFK619" s="175"/>
      <c r="WFL619" s="175"/>
      <c r="WFM619" s="175"/>
      <c r="WFN619" s="175"/>
      <c r="WFO619" s="175"/>
      <c r="WFP619" s="175"/>
      <c r="WFQ619" s="175"/>
      <c r="WFR619" s="175"/>
      <c r="WFS619" s="175"/>
      <c r="WFT619" s="175"/>
      <c r="WFU619" s="175"/>
      <c r="WFV619" s="175"/>
      <c r="WFW619" s="175"/>
      <c r="WFX619" s="175"/>
      <c r="WFY619" s="175"/>
      <c r="WFZ619" s="175"/>
      <c r="WGA619" s="175"/>
      <c r="WGB619" s="175"/>
      <c r="WGC619" s="175"/>
      <c r="WGD619" s="175"/>
      <c r="WGE619" s="175"/>
      <c r="WGF619" s="175"/>
      <c r="WGG619" s="175"/>
      <c r="WGH619" s="175"/>
      <c r="WGI619" s="175"/>
      <c r="WGJ619" s="175"/>
      <c r="WGK619" s="175"/>
      <c r="WGL619" s="175"/>
      <c r="WGM619" s="175"/>
      <c r="WGN619" s="175"/>
      <c r="WGO619" s="175"/>
      <c r="WGP619" s="175"/>
      <c r="WGQ619" s="175"/>
      <c r="WGR619" s="175"/>
      <c r="WGS619" s="175"/>
      <c r="WGT619" s="175"/>
      <c r="WGU619" s="175"/>
      <c r="WGV619" s="175"/>
      <c r="WGW619" s="175"/>
      <c r="WGX619" s="175"/>
      <c r="WGY619" s="175"/>
      <c r="WGZ619" s="175"/>
      <c r="WHA619" s="175"/>
      <c r="WHB619" s="175"/>
      <c r="WHC619" s="175"/>
      <c r="WHD619" s="175"/>
      <c r="WHE619" s="175"/>
      <c r="WHF619" s="175"/>
      <c r="WHG619" s="175"/>
      <c r="WHH619" s="175"/>
      <c r="WHI619" s="175"/>
      <c r="WHJ619" s="175"/>
      <c r="WHK619" s="175"/>
      <c r="WHL619" s="175"/>
      <c r="WHM619" s="175"/>
      <c r="WHN619" s="175"/>
      <c r="WHO619" s="175"/>
      <c r="WHP619" s="175"/>
      <c r="WHQ619" s="175"/>
      <c r="WHR619" s="175"/>
      <c r="WHS619" s="175"/>
      <c r="WHT619" s="175"/>
      <c r="WHU619" s="175"/>
      <c r="WHV619" s="175"/>
      <c r="WHW619" s="175"/>
      <c r="WHX619" s="175"/>
      <c r="WHY619" s="175"/>
      <c r="WHZ619" s="175"/>
      <c r="WIA619" s="175"/>
      <c r="WIB619" s="175"/>
      <c r="WIC619" s="175"/>
      <c r="WID619" s="175"/>
      <c r="WIE619" s="175"/>
      <c r="WIF619" s="175"/>
      <c r="WIG619" s="175"/>
      <c r="WIH619" s="175"/>
      <c r="WII619" s="175"/>
      <c r="WIJ619" s="175"/>
      <c r="WIK619" s="175"/>
      <c r="WIL619" s="175"/>
      <c r="WIM619" s="175"/>
      <c r="WIN619" s="175"/>
      <c r="WIO619" s="175"/>
      <c r="WIP619" s="175"/>
      <c r="WIQ619" s="175"/>
      <c r="WIR619" s="175"/>
      <c r="WIS619" s="175"/>
      <c r="WIT619" s="175"/>
      <c r="WIU619" s="175"/>
      <c r="WIV619" s="175"/>
      <c r="WIW619" s="175"/>
      <c r="WIX619" s="175"/>
      <c r="WIY619" s="175"/>
      <c r="WIZ619" s="175"/>
      <c r="WJA619" s="175"/>
      <c r="WJB619" s="175"/>
      <c r="WJC619" s="175"/>
      <c r="WJD619" s="175"/>
      <c r="WJE619" s="175"/>
      <c r="WJF619" s="175"/>
      <c r="WJG619" s="175"/>
      <c r="WJH619" s="175"/>
      <c r="WJI619" s="175"/>
      <c r="WJJ619" s="175"/>
      <c r="WJK619" s="175"/>
      <c r="WJL619" s="175"/>
      <c r="WJM619" s="175"/>
      <c r="WJN619" s="175"/>
      <c r="WJO619" s="175"/>
      <c r="WJP619" s="175"/>
      <c r="WJQ619" s="175"/>
      <c r="WJR619" s="175"/>
      <c r="WJS619" s="175"/>
      <c r="WJT619" s="175"/>
      <c r="WJU619" s="175"/>
      <c r="WJV619" s="175"/>
      <c r="WJW619" s="175"/>
      <c r="WJX619" s="175"/>
      <c r="WJY619" s="175"/>
      <c r="WJZ619" s="175"/>
      <c r="WKA619" s="175"/>
      <c r="WKB619" s="175"/>
      <c r="WKC619" s="175"/>
      <c r="WKD619" s="175"/>
      <c r="WKE619" s="175"/>
      <c r="WKF619" s="175"/>
      <c r="WKG619" s="175"/>
      <c r="WKH619" s="175"/>
      <c r="WKI619" s="175"/>
      <c r="WKJ619" s="175"/>
      <c r="WKK619" s="175"/>
      <c r="WKL619" s="175"/>
      <c r="WKM619" s="175"/>
      <c r="WKN619" s="175"/>
      <c r="WKO619" s="175"/>
      <c r="WKP619" s="175"/>
      <c r="WKQ619" s="175"/>
      <c r="WKR619" s="175"/>
      <c r="WKS619" s="175"/>
      <c r="WKT619" s="175"/>
      <c r="WKU619" s="175"/>
      <c r="WKV619" s="175"/>
      <c r="WKW619" s="175"/>
      <c r="WKX619" s="175"/>
      <c r="WKY619" s="175"/>
      <c r="WKZ619" s="175"/>
      <c r="WLA619" s="175"/>
      <c r="WLB619" s="175"/>
      <c r="WLC619" s="175"/>
      <c r="WLD619" s="175"/>
      <c r="WLE619" s="175"/>
      <c r="WLF619" s="175"/>
      <c r="WLG619" s="175"/>
      <c r="WLH619" s="175"/>
      <c r="WLI619" s="175"/>
      <c r="WLJ619" s="175"/>
      <c r="WLK619" s="175"/>
      <c r="WLL619" s="175"/>
      <c r="WLM619" s="175"/>
      <c r="WLN619" s="175"/>
      <c r="WLO619" s="175"/>
      <c r="WLP619" s="175"/>
      <c r="WLQ619" s="175"/>
      <c r="WLR619" s="175"/>
      <c r="WLS619" s="175"/>
      <c r="WLT619" s="175"/>
      <c r="WLU619" s="175"/>
      <c r="WLV619" s="175"/>
      <c r="WLW619" s="175"/>
      <c r="WLX619" s="175"/>
      <c r="WLY619" s="175"/>
      <c r="WLZ619" s="175"/>
      <c r="WMA619" s="175"/>
      <c r="WMB619" s="175"/>
      <c r="WMC619" s="175"/>
      <c r="WMD619" s="175"/>
      <c r="WME619" s="175"/>
      <c r="WMF619" s="175"/>
      <c r="WMG619" s="175"/>
      <c r="WMH619" s="175"/>
      <c r="WMI619" s="175"/>
      <c r="WMJ619" s="175"/>
      <c r="WMK619" s="175"/>
      <c r="WML619" s="175"/>
      <c r="WMM619" s="175"/>
      <c r="WMN619" s="175"/>
      <c r="WMO619" s="175"/>
      <c r="WMP619" s="175"/>
      <c r="WMQ619" s="175"/>
      <c r="WMR619" s="175"/>
      <c r="WMS619" s="175"/>
      <c r="WMT619" s="175"/>
      <c r="WMU619" s="175"/>
      <c r="WMV619" s="175"/>
      <c r="WMW619" s="175"/>
      <c r="WMX619" s="175"/>
      <c r="WMY619" s="175"/>
      <c r="WMZ619" s="175"/>
      <c r="WNA619" s="175"/>
      <c r="WNB619" s="175"/>
      <c r="WNC619" s="175"/>
      <c r="WND619" s="175"/>
      <c r="WNE619" s="175"/>
      <c r="WNF619" s="175"/>
      <c r="WNG619" s="175"/>
      <c r="WNH619" s="175"/>
      <c r="WNI619" s="175"/>
      <c r="WNJ619" s="175"/>
      <c r="WNK619" s="175"/>
      <c r="WNL619" s="175"/>
      <c r="WNM619" s="175"/>
      <c r="WNN619" s="175"/>
      <c r="WNO619" s="175"/>
      <c r="WNP619" s="175"/>
      <c r="WNQ619" s="175"/>
      <c r="WNR619" s="175"/>
      <c r="WNS619" s="175"/>
      <c r="WNT619" s="175"/>
      <c r="WNU619" s="175"/>
      <c r="WNV619" s="175"/>
      <c r="WNW619" s="175"/>
      <c r="WNX619" s="175"/>
      <c r="WNY619" s="175"/>
      <c r="WNZ619" s="175"/>
      <c r="WOA619" s="175"/>
      <c r="WOB619" s="175"/>
      <c r="WOC619" s="175"/>
      <c r="WOD619" s="175"/>
      <c r="WOE619" s="175"/>
      <c r="WOF619" s="175"/>
      <c r="WOG619" s="175"/>
      <c r="WOH619" s="175"/>
      <c r="WOI619" s="175"/>
      <c r="WOJ619" s="175"/>
      <c r="WOK619" s="175"/>
      <c r="WOL619" s="175"/>
      <c r="WOM619" s="175"/>
      <c r="WON619" s="175"/>
      <c r="WOO619" s="175"/>
      <c r="WOP619" s="175"/>
      <c r="WOQ619" s="175"/>
      <c r="WOR619" s="175"/>
      <c r="WOS619" s="175"/>
      <c r="WOT619" s="175"/>
      <c r="WOU619" s="175"/>
      <c r="WOV619" s="175"/>
      <c r="WOW619" s="175"/>
      <c r="WOX619" s="175"/>
      <c r="WOY619" s="175"/>
      <c r="WOZ619" s="175"/>
      <c r="WPA619" s="175"/>
      <c r="WPB619" s="175"/>
      <c r="WPC619" s="175"/>
      <c r="WPD619" s="175"/>
      <c r="WPE619" s="175"/>
      <c r="WPF619" s="175"/>
      <c r="WPG619" s="175"/>
      <c r="WPH619" s="175"/>
      <c r="WPI619" s="175"/>
      <c r="WPJ619" s="175"/>
      <c r="WPK619" s="175"/>
      <c r="WPL619" s="175"/>
      <c r="WPM619" s="175"/>
      <c r="WPN619" s="175"/>
      <c r="WPO619" s="175"/>
      <c r="WPP619" s="175"/>
      <c r="WPQ619" s="175"/>
      <c r="WPR619" s="175"/>
      <c r="WPS619" s="175"/>
      <c r="WPT619" s="175"/>
      <c r="WPU619" s="175"/>
      <c r="WPV619" s="175"/>
      <c r="WPW619" s="175"/>
      <c r="WPX619" s="175"/>
      <c r="WPY619" s="175"/>
      <c r="WPZ619" s="175"/>
      <c r="WQA619" s="175"/>
      <c r="WQB619" s="175"/>
      <c r="WQC619" s="175"/>
      <c r="WQD619" s="175"/>
      <c r="WQE619" s="175"/>
      <c r="WQF619" s="175"/>
      <c r="WQG619" s="175"/>
      <c r="WQH619" s="175"/>
      <c r="WQI619" s="175"/>
      <c r="WQJ619" s="175"/>
      <c r="WQK619" s="175"/>
      <c r="WQL619" s="175"/>
      <c r="WQM619" s="175"/>
      <c r="WQN619" s="175"/>
      <c r="WQO619" s="175"/>
      <c r="WQP619" s="175"/>
      <c r="WQQ619" s="175"/>
      <c r="WQR619" s="175"/>
      <c r="WQS619" s="175"/>
      <c r="WQT619" s="175"/>
      <c r="WQU619" s="175"/>
      <c r="WQV619" s="175"/>
      <c r="WQW619" s="175"/>
      <c r="WQX619" s="175"/>
      <c r="WQY619" s="175"/>
      <c r="WQZ619" s="175"/>
      <c r="WRA619" s="175"/>
      <c r="WRB619" s="175"/>
      <c r="WRC619" s="175"/>
      <c r="WRD619" s="175"/>
      <c r="WRE619" s="175"/>
      <c r="WRF619" s="175"/>
      <c r="WRG619" s="175"/>
      <c r="WRH619" s="175"/>
      <c r="WRI619" s="175"/>
      <c r="WRJ619" s="175"/>
      <c r="WRK619" s="175"/>
      <c r="WRL619" s="175"/>
      <c r="WRM619" s="175"/>
      <c r="WRN619" s="175"/>
      <c r="WRO619" s="175"/>
      <c r="WRP619" s="175"/>
      <c r="WRQ619" s="175"/>
      <c r="WRR619" s="175"/>
      <c r="WRS619" s="175"/>
      <c r="WRT619" s="175"/>
      <c r="WRU619" s="175"/>
      <c r="WRV619" s="175"/>
      <c r="WRW619" s="175"/>
      <c r="WRX619" s="175"/>
      <c r="WRY619" s="175"/>
      <c r="WRZ619" s="175"/>
      <c r="WSA619" s="175"/>
      <c r="WSB619" s="175"/>
      <c r="WSC619" s="175"/>
      <c r="WSD619" s="175"/>
      <c r="WSE619" s="175"/>
      <c r="WSF619" s="175"/>
      <c r="WSG619" s="175"/>
      <c r="WSH619" s="175"/>
      <c r="WSI619" s="175"/>
      <c r="WSJ619" s="175"/>
      <c r="WSK619" s="175"/>
      <c r="WSL619" s="175"/>
      <c r="WSM619" s="175"/>
      <c r="WSN619" s="175"/>
      <c r="WSO619" s="175"/>
      <c r="WSP619" s="175"/>
      <c r="WSQ619" s="175"/>
      <c r="WSR619" s="175"/>
      <c r="WSS619" s="175"/>
      <c r="WST619" s="175"/>
      <c r="WSU619" s="175"/>
      <c r="WSV619" s="175"/>
      <c r="WSW619" s="175"/>
      <c r="WSX619" s="175"/>
      <c r="WSY619" s="175"/>
      <c r="WSZ619" s="175"/>
      <c r="WTA619" s="175"/>
      <c r="WTB619" s="175"/>
      <c r="WTC619" s="175"/>
      <c r="WTD619" s="175"/>
      <c r="WTE619" s="175"/>
      <c r="WTF619" s="175"/>
      <c r="WTG619" s="175"/>
      <c r="WTH619" s="175"/>
      <c r="WTI619" s="175"/>
      <c r="WTJ619" s="175"/>
      <c r="WTK619" s="175"/>
      <c r="WTL619" s="175"/>
      <c r="WTM619" s="175"/>
      <c r="WTN619" s="175"/>
      <c r="WTO619" s="175"/>
      <c r="WTP619" s="175"/>
      <c r="WTQ619" s="175"/>
      <c r="WTR619" s="175"/>
      <c r="WTS619" s="175"/>
      <c r="WTT619" s="175"/>
      <c r="WTU619" s="175"/>
      <c r="WTV619" s="175"/>
      <c r="WTW619" s="175"/>
      <c r="WTX619" s="175"/>
      <c r="WTY619" s="175"/>
      <c r="WTZ619" s="175"/>
      <c r="WUA619" s="175"/>
      <c r="WUB619" s="175"/>
      <c r="WUC619" s="175"/>
      <c r="WUD619" s="175"/>
      <c r="WUE619" s="175"/>
      <c r="WUF619" s="175"/>
      <c r="WUG619" s="175"/>
      <c r="WUH619" s="175"/>
      <c r="WUI619" s="175"/>
      <c r="WUJ619" s="175"/>
      <c r="WUK619" s="175"/>
      <c r="WUL619" s="175"/>
      <c r="WUM619" s="175"/>
      <c r="WUN619" s="175"/>
      <c r="WUO619" s="175"/>
      <c r="WUP619" s="175"/>
      <c r="WUQ619" s="175"/>
      <c r="WUR619" s="175"/>
      <c r="WUS619" s="175"/>
      <c r="WUT619" s="175"/>
      <c r="WUU619" s="175"/>
      <c r="WUV619" s="175"/>
      <c r="WUW619" s="175"/>
      <c r="WUX619" s="175"/>
      <c r="WUY619" s="175"/>
      <c r="WUZ619" s="175"/>
      <c r="WVA619" s="175"/>
      <c r="WVB619" s="175"/>
      <c r="WVC619" s="175"/>
      <c r="WVD619" s="175"/>
      <c r="WVE619" s="175"/>
      <c r="WVF619" s="175"/>
      <c r="WVG619" s="175"/>
      <c r="WVH619" s="175"/>
      <c r="WVI619" s="175"/>
      <c r="WVJ619" s="175"/>
      <c r="WVK619" s="175"/>
      <c r="WVL619" s="175"/>
      <c r="WVM619" s="175"/>
      <c r="WVN619" s="175"/>
      <c r="WVO619" s="175"/>
      <c r="WVP619" s="175"/>
      <c r="WVQ619" s="175"/>
      <c r="WVR619" s="175"/>
      <c r="WVS619" s="175"/>
      <c r="WVT619" s="175"/>
      <c r="WVU619" s="175"/>
      <c r="WVV619" s="175"/>
      <c r="WVW619" s="175"/>
      <c r="WVX619" s="175"/>
      <c r="WVY619" s="175"/>
      <c r="WVZ619" s="175"/>
      <c r="WWA619" s="175"/>
      <c r="WWB619" s="175"/>
      <c r="WWC619" s="175"/>
      <c r="WWD619" s="175"/>
      <c r="WWE619" s="175"/>
      <c r="WWF619" s="175"/>
      <c r="WWG619" s="175"/>
      <c r="WWH619" s="175"/>
      <c r="WWI619" s="175"/>
      <c r="WWJ619" s="175"/>
      <c r="WWK619" s="175"/>
      <c r="WWL619" s="175"/>
      <c r="WWM619" s="175"/>
      <c r="WWN619" s="175"/>
      <c r="WWO619" s="175"/>
      <c r="WWP619" s="175"/>
      <c r="WWQ619" s="175"/>
      <c r="WWR619" s="175"/>
      <c r="WWS619" s="175"/>
      <c r="WWT619" s="175"/>
      <c r="WWU619" s="175"/>
      <c r="WWV619" s="175"/>
      <c r="WWW619" s="175"/>
      <c r="WWX619" s="175"/>
      <c r="WWY619" s="175"/>
      <c r="WWZ619" s="175"/>
      <c r="WXA619" s="175"/>
      <c r="WXB619" s="175"/>
      <c r="WXC619" s="175"/>
      <c r="WXD619" s="175"/>
      <c r="WXE619" s="175"/>
      <c r="WXF619" s="175"/>
      <c r="WXG619" s="175"/>
      <c r="WXH619" s="175"/>
      <c r="WXI619" s="175"/>
      <c r="WXJ619" s="175"/>
      <c r="WXK619" s="175"/>
      <c r="WXL619" s="175"/>
      <c r="WXM619" s="175"/>
      <c r="WXN619" s="175"/>
      <c r="WXO619" s="175"/>
      <c r="WXP619" s="175"/>
      <c r="WXQ619" s="175"/>
      <c r="WXR619" s="175"/>
      <c r="WXS619" s="175"/>
      <c r="WXT619" s="175"/>
      <c r="WXU619" s="175"/>
      <c r="WXV619" s="175"/>
      <c r="WXW619" s="175"/>
      <c r="WXX619" s="175"/>
      <c r="WXY619" s="175"/>
      <c r="WXZ619" s="175"/>
      <c r="WYA619" s="175"/>
      <c r="WYB619" s="175"/>
      <c r="WYC619" s="175"/>
      <c r="WYD619" s="175"/>
      <c r="WYE619" s="175"/>
      <c r="WYF619" s="175"/>
      <c r="WYG619" s="175"/>
      <c r="WYH619" s="175"/>
      <c r="WYI619" s="175"/>
      <c r="WYJ619" s="175"/>
      <c r="WYK619" s="175"/>
      <c r="WYL619" s="175"/>
      <c r="WYM619" s="175"/>
      <c r="WYN619" s="175"/>
      <c r="WYO619" s="175"/>
      <c r="WYP619" s="175"/>
      <c r="WYQ619" s="175"/>
      <c r="WYR619" s="175"/>
      <c r="WYS619" s="175"/>
      <c r="WYT619" s="175"/>
      <c r="WYU619" s="175"/>
      <c r="WYV619" s="175"/>
      <c r="WYW619" s="175"/>
      <c r="WYX619" s="175"/>
      <c r="WYY619" s="175"/>
      <c r="WYZ619" s="175"/>
      <c r="WZA619" s="175"/>
      <c r="WZB619" s="175"/>
      <c r="WZC619" s="175"/>
      <c r="WZD619" s="175"/>
      <c r="WZE619" s="175"/>
      <c r="WZF619" s="175"/>
      <c r="WZG619" s="175"/>
      <c r="WZH619" s="175"/>
      <c r="WZI619" s="175"/>
      <c r="WZJ619" s="175"/>
      <c r="WZK619" s="175"/>
      <c r="WZL619" s="175"/>
      <c r="WZM619" s="175"/>
      <c r="WZN619" s="175"/>
      <c r="WZO619" s="175"/>
      <c r="WZP619" s="175"/>
      <c r="WZQ619" s="175"/>
      <c r="WZR619" s="175"/>
      <c r="WZS619" s="175"/>
      <c r="WZT619" s="175"/>
      <c r="WZU619" s="175"/>
      <c r="WZV619" s="175"/>
      <c r="WZW619" s="175"/>
      <c r="WZX619" s="175"/>
      <c r="WZY619" s="175"/>
      <c r="WZZ619" s="175"/>
      <c r="XAA619" s="175"/>
      <c r="XAB619" s="175"/>
      <c r="XAC619" s="175"/>
      <c r="XAD619" s="175"/>
      <c r="XAE619" s="175"/>
      <c r="XAF619" s="175"/>
      <c r="XAG619" s="175"/>
      <c r="XAH619" s="175"/>
      <c r="XAI619" s="175"/>
      <c r="XAJ619" s="175"/>
      <c r="XAK619" s="175"/>
      <c r="XAL619" s="175"/>
      <c r="XAM619" s="175"/>
      <c r="XAN619" s="175"/>
      <c r="XAO619" s="175"/>
      <c r="XAP619" s="175"/>
      <c r="XAQ619" s="175"/>
      <c r="XAR619" s="175"/>
      <c r="XAS619" s="175"/>
      <c r="XAT619" s="175"/>
      <c r="XAU619" s="175"/>
      <c r="XAV619" s="175"/>
      <c r="XAW619" s="175"/>
      <c r="XAX619" s="175"/>
      <c r="XAY619" s="175"/>
      <c r="XAZ619" s="175"/>
      <c r="XBA619" s="175"/>
      <c r="XBB619" s="175"/>
      <c r="XBC619" s="175"/>
      <c r="XBD619" s="175"/>
      <c r="XBE619" s="175"/>
      <c r="XBF619" s="175"/>
      <c r="XBG619" s="175"/>
      <c r="XBH619" s="175"/>
      <c r="XBI619" s="175"/>
      <c r="XBJ619" s="175"/>
      <c r="XBK619" s="175"/>
      <c r="XBL619" s="175"/>
      <c r="XBM619" s="175"/>
      <c r="XBN619" s="175"/>
      <c r="XBO619" s="175"/>
      <c r="XBP619" s="175"/>
      <c r="XBQ619" s="175"/>
      <c r="XBR619" s="175"/>
      <c r="XBS619" s="175"/>
      <c r="XBT619" s="175"/>
      <c r="XBU619" s="175"/>
      <c r="XBV619" s="175"/>
      <c r="XBW619" s="175"/>
      <c r="XBX619" s="175"/>
      <c r="XBY619" s="175"/>
      <c r="XBZ619" s="175"/>
      <c r="XCA619" s="175"/>
      <c r="XCB619" s="175"/>
      <c r="XCC619" s="175"/>
      <c r="XCD619" s="175"/>
      <c r="XCE619" s="175"/>
      <c r="XCF619" s="175"/>
      <c r="XCG619" s="175"/>
      <c r="XCH619" s="175"/>
      <c r="XCI619" s="175"/>
      <c r="XCJ619" s="175"/>
      <c r="XCK619" s="175"/>
      <c r="XCL619" s="175"/>
      <c r="XCM619" s="175"/>
      <c r="XCN619" s="175"/>
      <c r="XCO619" s="175"/>
      <c r="XCP619" s="175"/>
      <c r="XCQ619" s="175"/>
      <c r="XCR619" s="175"/>
      <c r="XCS619" s="175"/>
      <c r="XCT619" s="175"/>
      <c r="XCU619" s="175"/>
      <c r="XCV619" s="175"/>
      <c r="XCW619" s="175"/>
      <c r="XCX619" s="175"/>
      <c r="XCY619" s="175"/>
      <c r="XCZ619" s="175"/>
      <c r="XDA619" s="175"/>
      <c r="XDB619" s="175"/>
      <c r="XDC619" s="175"/>
      <c r="XDD619" s="175"/>
      <c r="XDE619" s="175"/>
      <c r="XDF619" s="175"/>
      <c r="XDG619" s="175"/>
      <c r="XDH619" s="175"/>
      <c r="XDI619" s="175"/>
      <c r="XDJ619" s="175"/>
      <c r="XDK619" s="175"/>
      <c r="XDL619" s="175"/>
      <c r="XDM619" s="175"/>
      <c r="XDN619" s="175"/>
      <c r="XDO619" s="175"/>
      <c r="XDP619" s="175"/>
      <c r="XDQ619" s="175"/>
      <c r="XDR619" s="175"/>
      <c r="XDS619" s="175"/>
      <c r="XDT619" s="175"/>
      <c r="XDU619" s="175"/>
      <c r="XDV619" s="175"/>
      <c r="XDW619" s="175"/>
      <c r="XDX619" s="175"/>
      <c r="XDY619" s="175"/>
      <c r="XDZ619" s="175"/>
      <c r="XEA619" s="175"/>
      <c r="XEB619" s="175"/>
      <c r="XEC619" s="175"/>
      <c r="XED619" s="175"/>
      <c r="XEE619" s="175"/>
      <c r="XEF619" s="175"/>
      <c r="XEG619" s="175"/>
      <c r="XEH619" s="175"/>
      <c r="XEI619" s="175"/>
      <c r="XEJ619" s="175"/>
      <c r="XEK619" s="175"/>
      <c r="XEL619" s="175"/>
      <c r="XEM619" s="175"/>
      <c r="XEN619" s="175"/>
      <c r="XEO619" s="175"/>
      <c r="XEP619" s="175"/>
      <c r="XEQ619" s="175"/>
      <c r="XER619" s="175"/>
      <c r="XES619" s="175"/>
      <c r="XET619" s="175"/>
      <c r="XEU619" s="175"/>
      <c r="XEV619" s="175"/>
      <c r="XEW619" s="175"/>
      <c r="XEX619" s="175"/>
      <c r="XEY619" s="175"/>
      <c r="XEZ619" s="175"/>
    </row>
    <row r="620" spans="1:16380" s="181" customFormat="1" ht="63.75" x14ac:dyDescent="0.25">
      <c r="A620" s="306">
        <v>7</v>
      </c>
      <c r="B620" s="183" t="s">
        <v>2347</v>
      </c>
      <c r="C620" s="306" t="s">
        <v>60</v>
      </c>
      <c r="D620" s="158" t="s">
        <v>530</v>
      </c>
      <c r="E620" s="306" t="s">
        <v>341</v>
      </c>
      <c r="F620" s="305" t="s">
        <v>812</v>
      </c>
      <c r="G620" s="305" t="s">
        <v>1367</v>
      </c>
      <c r="H620" s="306" t="s">
        <v>1368</v>
      </c>
      <c r="I620" s="306" t="s">
        <v>1368</v>
      </c>
      <c r="J620" s="306">
        <v>1</v>
      </c>
      <c r="K620" s="305"/>
      <c r="L620" s="305" t="s">
        <v>167</v>
      </c>
      <c r="M620" s="306"/>
      <c r="N620" s="306" t="s">
        <v>345</v>
      </c>
      <c r="O620" s="303">
        <v>206.55737704918033</v>
      </c>
      <c r="P620" s="303">
        <v>252</v>
      </c>
      <c r="Q620" s="303">
        <v>252</v>
      </c>
      <c r="R620" s="303"/>
      <c r="S620" s="303"/>
      <c r="T620" s="303"/>
      <c r="U620" s="303"/>
      <c r="V620" s="303"/>
      <c r="W620" s="305" t="s">
        <v>404</v>
      </c>
      <c r="X620" s="162" t="s">
        <v>540</v>
      </c>
      <c r="Y620" s="306" t="s">
        <v>71</v>
      </c>
      <c r="Z620" s="153">
        <v>46288</v>
      </c>
      <c r="AA620" s="153">
        <v>46293</v>
      </c>
      <c r="AB620" s="305"/>
      <c r="AC620" s="305"/>
      <c r="AD620" s="305"/>
      <c r="AE620" s="305"/>
      <c r="AF620" s="305" t="s">
        <v>1369</v>
      </c>
      <c r="AG620" s="305" t="s">
        <v>800</v>
      </c>
      <c r="AH620" s="306">
        <v>876</v>
      </c>
      <c r="AI620" s="306" t="s">
        <v>73</v>
      </c>
      <c r="AJ620" s="163">
        <v>1</v>
      </c>
      <c r="AK620" s="182">
        <v>52000000000</v>
      </c>
      <c r="AL620" s="306" t="s">
        <v>542</v>
      </c>
      <c r="AM620" s="153">
        <v>46321</v>
      </c>
      <c r="AN620" s="153">
        <v>46321</v>
      </c>
      <c r="AO620" s="153">
        <v>46353</v>
      </c>
      <c r="AP620" s="306">
        <v>2026</v>
      </c>
      <c r="AQ620" s="305"/>
      <c r="AR620" s="305"/>
      <c r="AS620" s="305"/>
      <c r="AT620" s="305"/>
      <c r="AU620" s="305"/>
      <c r="AV620" s="305"/>
      <c r="AW620" s="305"/>
      <c r="AX620" s="305"/>
      <c r="AY620" s="305"/>
      <c r="AZ620" s="305"/>
      <c r="BA620" s="305"/>
      <c r="BB620" s="305"/>
    </row>
    <row r="621" spans="1:16380" s="181" customFormat="1" ht="63.75" x14ac:dyDescent="0.25">
      <c r="A621" s="306">
        <v>7</v>
      </c>
      <c r="B621" s="183" t="s">
        <v>2348</v>
      </c>
      <c r="C621" s="306" t="s">
        <v>60</v>
      </c>
      <c r="D621" s="158" t="s">
        <v>530</v>
      </c>
      <c r="E621" s="306" t="s">
        <v>341</v>
      </c>
      <c r="F621" s="305" t="s">
        <v>808</v>
      </c>
      <c r="G621" s="305" t="s">
        <v>1370</v>
      </c>
      <c r="H621" s="306" t="s">
        <v>1371</v>
      </c>
      <c r="I621" s="306" t="s">
        <v>85</v>
      </c>
      <c r="J621" s="306">
        <v>1</v>
      </c>
      <c r="K621" s="305"/>
      <c r="L621" s="305" t="s">
        <v>167</v>
      </c>
      <c r="M621" s="306"/>
      <c r="N621" s="306" t="s">
        <v>345</v>
      </c>
      <c r="O621" s="303">
        <v>147.54098360655738</v>
      </c>
      <c r="P621" s="303">
        <v>180</v>
      </c>
      <c r="Q621" s="303">
        <v>180</v>
      </c>
      <c r="R621" s="303"/>
      <c r="S621" s="303"/>
      <c r="T621" s="303"/>
      <c r="U621" s="303"/>
      <c r="V621" s="303"/>
      <c r="W621" s="305" t="s">
        <v>404</v>
      </c>
      <c r="X621" s="162" t="s">
        <v>540</v>
      </c>
      <c r="Y621" s="306" t="s">
        <v>71</v>
      </c>
      <c r="Z621" s="153">
        <v>46100</v>
      </c>
      <c r="AA621" s="153">
        <v>46105</v>
      </c>
      <c r="AB621" s="305"/>
      <c r="AC621" s="305"/>
      <c r="AD621" s="305"/>
      <c r="AE621" s="305"/>
      <c r="AF621" s="305" t="s">
        <v>1372</v>
      </c>
      <c r="AG621" s="305" t="s">
        <v>800</v>
      </c>
      <c r="AH621" s="306">
        <v>876</v>
      </c>
      <c r="AI621" s="306" t="s">
        <v>73</v>
      </c>
      <c r="AJ621" s="163">
        <v>1</v>
      </c>
      <c r="AK621" s="182">
        <v>52000000000</v>
      </c>
      <c r="AL621" s="306" t="s">
        <v>542</v>
      </c>
      <c r="AM621" s="153">
        <v>46133</v>
      </c>
      <c r="AN621" s="153">
        <v>46133</v>
      </c>
      <c r="AO621" s="153">
        <v>46195</v>
      </c>
      <c r="AP621" s="306">
        <v>2026</v>
      </c>
      <c r="AQ621" s="305"/>
      <c r="AR621" s="305"/>
      <c r="AS621" s="305"/>
      <c r="AT621" s="305"/>
      <c r="AU621" s="305"/>
      <c r="AV621" s="305"/>
      <c r="AW621" s="305"/>
      <c r="AX621" s="305"/>
      <c r="AY621" s="305"/>
      <c r="AZ621" s="305"/>
      <c r="BA621" s="305"/>
      <c r="BB621" s="305"/>
    </row>
    <row r="622" spans="1:16380" s="181" customFormat="1" ht="63.75" x14ac:dyDescent="0.25">
      <c r="A622" s="306">
        <v>7</v>
      </c>
      <c r="B622" s="183" t="s">
        <v>2349</v>
      </c>
      <c r="C622" s="306" t="s">
        <v>60</v>
      </c>
      <c r="D622" s="158" t="s">
        <v>530</v>
      </c>
      <c r="E622" s="306" t="s">
        <v>341</v>
      </c>
      <c r="F622" s="305" t="s">
        <v>808</v>
      </c>
      <c r="G622" s="305" t="s">
        <v>1373</v>
      </c>
      <c r="H622" s="306" t="s">
        <v>1371</v>
      </c>
      <c r="I622" s="306" t="s">
        <v>85</v>
      </c>
      <c r="J622" s="306">
        <v>1</v>
      </c>
      <c r="K622" s="305"/>
      <c r="L622" s="305" t="s">
        <v>167</v>
      </c>
      <c r="M622" s="306"/>
      <c r="N622" s="306" t="s">
        <v>345</v>
      </c>
      <c r="O622" s="303">
        <v>147.54098360655738</v>
      </c>
      <c r="P622" s="303">
        <v>180</v>
      </c>
      <c r="Q622" s="303">
        <v>180</v>
      </c>
      <c r="R622" s="303"/>
      <c r="S622" s="303"/>
      <c r="T622" s="303"/>
      <c r="U622" s="303"/>
      <c r="V622" s="303"/>
      <c r="W622" s="305" t="s">
        <v>404</v>
      </c>
      <c r="X622" s="162" t="s">
        <v>540</v>
      </c>
      <c r="Y622" s="306" t="s">
        <v>71</v>
      </c>
      <c r="Z622" s="153">
        <v>46162</v>
      </c>
      <c r="AA622" s="153">
        <v>46167</v>
      </c>
      <c r="AB622" s="305"/>
      <c r="AC622" s="305"/>
      <c r="AD622" s="305"/>
      <c r="AE622" s="305"/>
      <c r="AF622" s="305" t="s">
        <v>1374</v>
      </c>
      <c r="AG622" s="305" t="s">
        <v>800</v>
      </c>
      <c r="AH622" s="306">
        <v>876</v>
      </c>
      <c r="AI622" s="306" t="s">
        <v>73</v>
      </c>
      <c r="AJ622" s="163">
        <v>1</v>
      </c>
      <c r="AK622" s="182">
        <v>52000000000</v>
      </c>
      <c r="AL622" s="306" t="s">
        <v>542</v>
      </c>
      <c r="AM622" s="153">
        <v>46195</v>
      </c>
      <c r="AN622" s="153">
        <v>46195</v>
      </c>
      <c r="AO622" s="153">
        <v>46265</v>
      </c>
      <c r="AP622" s="306">
        <v>2026</v>
      </c>
      <c r="AQ622" s="305"/>
      <c r="AR622" s="305"/>
      <c r="AS622" s="305"/>
      <c r="AT622" s="305"/>
      <c r="AU622" s="305"/>
      <c r="AV622" s="305"/>
      <c r="AW622" s="305"/>
      <c r="AX622" s="305"/>
      <c r="AY622" s="305"/>
      <c r="AZ622" s="305"/>
      <c r="BA622" s="305"/>
      <c r="BB622" s="305"/>
    </row>
    <row r="623" spans="1:16380" s="181" customFormat="1" ht="63.75" x14ac:dyDescent="0.25">
      <c r="A623" s="306">
        <v>7</v>
      </c>
      <c r="B623" s="183" t="s">
        <v>2350</v>
      </c>
      <c r="C623" s="306" t="s">
        <v>60</v>
      </c>
      <c r="D623" s="158" t="s">
        <v>530</v>
      </c>
      <c r="E623" s="306" t="s">
        <v>341</v>
      </c>
      <c r="F623" s="305" t="s">
        <v>808</v>
      </c>
      <c r="G623" s="305" t="s">
        <v>1375</v>
      </c>
      <c r="H623" s="306" t="s">
        <v>1371</v>
      </c>
      <c r="I623" s="306" t="s">
        <v>85</v>
      </c>
      <c r="J623" s="306">
        <v>1</v>
      </c>
      <c r="K623" s="305"/>
      <c r="L623" s="305" t="s">
        <v>167</v>
      </c>
      <c r="M623" s="306"/>
      <c r="N623" s="306" t="s">
        <v>345</v>
      </c>
      <c r="O623" s="303">
        <v>147.54098360655738</v>
      </c>
      <c r="P623" s="303">
        <v>180</v>
      </c>
      <c r="Q623" s="303">
        <v>180</v>
      </c>
      <c r="R623" s="303"/>
      <c r="S623" s="303"/>
      <c r="T623" s="303"/>
      <c r="U623" s="303"/>
      <c r="V623" s="303"/>
      <c r="W623" s="305" t="s">
        <v>404</v>
      </c>
      <c r="X623" s="162" t="s">
        <v>540</v>
      </c>
      <c r="Y623" s="306" t="s">
        <v>71</v>
      </c>
      <c r="Z623" s="153">
        <v>46225</v>
      </c>
      <c r="AA623" s="153">
        <v>46230</v>
      </c>
      <c r="AB623" s="305"/>
      <c r="AC623" s="305"/>
      <c r="AD623" s="305"/>
      <c r="AE623" s="305"/>
      <c r="AF623" s="305" t="s">
        <v>1376</v>
      </c>
      <c r="AG623" s="305" t="s">
        <v>800</v>
      </c>
      <c r="AH623" s="306">
        <v>876</v>
      </c>
      <c r="AI623" s="306" t="s">
        <v>73</v>
      </c>
      <c r="AJ623" s="163">
        <v>1</v>
      </c>
      <c r="AK623" s="182">
        <v>52000000000</v>
      </c>
      <c r="AL623" s="306" t="s">
        <v>542</v>
      </c>
      <c r="AM623" s="153">
        <v>46258</v>
      </c>
      <c r="AN623" s="153">
        <v>46258</v>
      </c>
      <c r="AO623" s="153">
        <v>46325</v>
      </c>
      <c r="AP623" s="306">
        <v>2026</v>
      </c>
      <c r="AQ623" s="305"/>
      <c r="AR623" s="305"/>
      <c r="AS623" s="305"/>
      <c r="AT623" s="305"/>
      <c r="AU623" s="305"/>
      <c r="AV623" s="305"/>
      <c r="AW623" s="305"/>
      <c r="AX623" s="305"/>
      <c r="AY623" s="305"/>
      <c r="AZ623" s="305"/>
      <c r="BA623" s="305"/>
      <c r="BB623" s="305"/>
    </row>
    <row r="624" spans="1:16380" s="181" customFormat="1" ht="63.75" x14ac:dyDescent="0.25">
      <c r="A624" s="306">
        <v>7</v>
      </c>
      <c r="B624" s="183" t="s">
        <v>2351</v>
      </c>
      <c r="C624" s="306" t="s">
        <v>60</v>
      </c>
      <c r="D624" s="158" t="s">
        <v>530</v>
      </c>
      <c r="E624" s="306" t="s">
        <v>341</v>
      </c>
      <c r="F624" s="305" t="s">
        <v>812</v>
      </c>
      <c r="G624" s="305" t="s">
        <v>1377</v>
      </c>
      <c r="H624" s="306">
        <v>38</v>
      </c>
      <c r="I624" s="306" t="s">
        <v>1378</v>
      </c>
      <c r="J624" s="306">
        <v>1</v>
      </c>
      <c r="K624" s="305"/>
      <c r="L624" s="305" t="s">
        <v>167</v>
      </c>
      <c r="M624" s="306"/>
      <c r="N624" s="306" t="s">
        <v>345</v>
      </c>
      <c r="O624" s="303">
        <v>137.70491803278688</v>
      </c>
      <c r="P624" s="303">
        <v>168</v>
      </c>
      <c r="Q624" s="303">
        <v>168</v>
      </c>
      <c r="R624" s="303"/>
      <c r="S624" s="303"/>
      <c r="T624" s="303"/>
      <c r="U624" s="303"/>
      <c r="V624" s="303"/>
      <c r="W624" s="305" t="s">
        <v>404</v>
      </c>
      <c r="X624" s="162" t="s">
        <v>540</v>
      </c>
      <c r="Y624" s="306" t="s">
        <v>71</v>
      </c>
      <c r="Z624" s="153">
        <v>46253</v>
      </c>
      <c r="AA624" s="153">
        <v>46258</v>
      </c>
      <c r="AB624" s="305"/>
      <c r="AC624" s="305"/>
      <c r="AD624" s="305"/>
      <c r="AE624" s="305"/>
      <c r="AF624" s="305" t="s">
        <v>1379</v>
      </c>
      <c r="AG624" s="305" t="s">
        <v>800</v>
      </c>
      <c r="AH624" s="306">
        <v>876</v>
      </c>
      <c r="AI624" s="306" t="s">
        <v>73</v>
      </c>
      <c r="AJ624" s="163">
        <v>1</v>
      </c>
      <c r="AK624" s="182">
        <v>52000000000</v>
      </c>
      <c r="AL624" s="306" t="s">
        <v>542</v>
      </c>
      <c r="AM624" s="153">
        <v>46286</v>
      </c>
      <c r="AN624" s="153">
        <v>46286</v>
      </c>
      <c r="AO624" s="153">
        <v>46356</v>
      </c>
      <c r="AP624" s="306">
        <v>2026</v>
      </c>
      <c r="AQ624" s="305"/>
      <c r="AR624" s="305"/>
      <c r="AS624" s="305"/>
      <c r="AT624" s="305"/>
      <c r="AU624" s="305"/>
      <c r="AV624" s="305"/>
      <c r="AW624" s="305"/>
      <c r="AX624" s="305"/>
      <c r="AY624" s="305"/>
      <c r="AZ624" s="305"/>
      <c r="BA624" s="305"/>
      <c r="BB624" s="305"/>
    </row>
    <row r="625" spans="1:57" s="181" customFormat="1" ht="51" x14ac:dyDescent="0.25">
      <c r="A625" s="306">
        <v>7</v>
      </c>
      <c r="B625" s="183" t="s">
        <v>2352</v>
      </c>
      <c r="C625" s="306" t="s">
        <v>60</v>
      </c>
      <c r="D625" s="158" t="s">
        <v>530</v>
      </c>
      <c r="E625" s="306" t="s">
        <v>869</v>
      </c>
      <c r="F625" s="306" t="s">
        <v>870</v>
      </c>
      <c r="G625" s="306" t="s">
        <v>1380</v>
      </c>
      <c r="H625" s="306" t="s">
        <v>872</v>
      </c>
      <c r="I625" s="306" t="s">
        <v>872</v>
      </c>
      <c r="J625" s="306" t="s">
        <v>1381</v>
      </c>
      <c r="K625" s="306"/>
      <c r="L625" s="306" t="s">
        <v>167</v>
      </c>
      <c r="M625" s="306"/>
      <c r="N625" s="306" t="s">
        <v>345</v>
      </c>
      <c r="O625" s="148">
        <v>19288.936327868854</v>
      </c>
      <c r="P625" s="148">
        <v>23532.50232</v>
      </c>
      <c r="Q625" s="148">
        <v>17649.37674</v>
      </c>
      <c r="R625" s="148">
        <v>5883.1255799999999</v>
      </c>
      <c r="S625" s="148" t="s">
        <v>179</v>
      </c>
      <c r="T625" s="148" t="s">
        <v>179</v>
      </c>
      <c r="U625" s="148"/>
      <c r="V625" s="148"/>
      <c r="W625" s="305" t="s">
        <v>87</v>
      </c>
      <c r="X625" s="162" t="s">
        <v>540</v>
      </c>
      <c r="Y625" s="306" t="s">
        <v>71</v>
      </c>
      <c r="Z625" s="150">
        <v>46041</v>
      </c>
      <c r="AA625" s="153">
        <v>46096</v>
      </c>
      <c r="AB625" s="306"/>
      <c r="AC625" s="306"/>
      <c r="AD625" s="306"/>
      <c r="AE625" s="306"/>
      <c r="AF625" s="306" t="s">
        <v>1382</v>
      </c>
      <c r="AG625" s="306" t="s">
        <v>1073</v>
      </c>
      <c r="AH625" s="306" t="s">
        <v>1383</v>
      </c>
      <c r="AI625" s="306" t="s">
        <v>1384</v>
      </c>
      <c r="AJ625" s="306">
        <v>12</v>
      </c>
      <c r="AK625" s="185" t="s">
        <v>653</v>
      </c>
      <c r="AL625" s="306" t="s">
        <v>542</v>
      </c>
      <c r="AM625" s="153">
        <v>46106</v>
      </c>
      <c r="AN625" s="153">
        <v>46113</v>
      </c>
      <c r="AO625" s="153">
        <v>46477</v>
      </c>
      <c r="AP625" s="306" t="s">
        <v>1385</v>
      </c>
      <c r="AQ625" s="306"/>
      <c r="AR625" s="306"/>
      <c r="AS625" s="306"/>
      <c r="AT625" s="306"/>
      <c r="AU625" s="153"/>
      <c r="AV625" s="197"/>
      <c r="AW625" s="180"/>
      <c r="AX625" s="306"/>
      <c r="AY625" s="306"/>
      <c r="AZ625" s="306"/>
      <c r="BA625" s="306"/>
      <c r="BB625" s="306"/>
    </row>
    <row r="626" spans="1:57" s="232" customFormat="1" ht="107.25" customHeight="1" x14ac:dyDescent="0.25">
      <c r="A626" s="306">
        <v>7</v>
      </c>
      <c r="B626" s="183" t="s">
        <v>2353</v>
      </c>
      <c r="C626" s="306" t="s">
        <v>60</v>
      </c>
      <c r="D626" s="158" t="s">
        <v>530</v>
      </c>
      <c r="E626" s="306" t="s">
        <v>341</v>
      </c>
      <c r="F626" s="306" t="s">
        <v>959</v>
      </c>
      <c r="G626" s="306" t="s">
        <v>1386</v>
      </c>
      <c r="H626" s="306" t="s">
        <v>85</v>
      </c>
      <c r="I626" s="306" t="s">
        <v>962</v>
      </c>
      <c r="J626" s="306">
        <v>2</v>
      </c>
      <c r="K626" s="306"/>
      <c r="L626" s="306" t="s">
        <v>167</v>
      </c>
      <c r="M626" s="306"/>
      <c r="N626" s="183" t="s">
        <v>345</v>
      </c>
      <c r="O626" s="148">
        <v>4918.0327868852464</v>
      </c>
      <c r="P626" s="148">
        <v>6000</v>
      </c>
      <c r="Q626" s="148">
        <v>840</v>
      </c>
      <c r="R626" s="148">
        <v>5160</v>
      </c>
      <c r="S626" s="148"/>
      <c r="T626" s="148"/>
      <c r="U626" s="148"/>
      <c r="V626" s="148"/>
      <c r="W626" s="305" t="s">
        <v>87</v>
      </c>
      <c r="X626" s="162" t="s">
        <v>540</v>
      </c>
      <c r="Y626" s="306" t="s">
        <v>71</v>
      </c>
      <c r="Z626" s="153">
        <v>46083</v>
      </c>
      <c r="AA626" s="153">
        <v>46113</v>
      </c>
      <c r="AB626" s="163"/>
      <c r="AC626" s="306"/>
      <c r="AD626" s="306"/>
      <c r="AE626" s="306"/>
      <c r="AF626" s="306" t="s">
        <v>1386</v>
      </c>
      <c r="AG626" s="230" t="s">
        <v>846</v>
      </c>
      <c r="AH626" s="306">
        <v>876</v>
      </c>
      <c r="AI626" s="306" t="s">
        <v>73</v>
      </c>
      <c r="AJ626" s="163">
        <v>1</v>
      </c>
      <c r="AK626" s="163">
        <v>52000000000</v>
      </c>
      <c r="AL626" s="163" t="s">
        <v>542</v>
      </c>
      <c r="AM626" s="153">
        <v>46142</v>
      </c>
      <c r="AN626" s="153">
        <v>46142</v>
      </c>
      <c r="AO626" s="153">
        <v>46752</v>
      </c>
      <c r="AP626" s="306" t="s">
        <v>645</v>
      </c>
      <c r="AQ626" s="306" t="s">
        <v>1387</v>
      </c>
      <c r="AR626" s="231" t="s">
        <v>179</v>
      </c>
      <c r="AS626" s="231" t="s">
        <v>179</v>
      </c>
      <c r="AT626" s="231" t="s">
        <v>179</v>
      </c>
      <c r="AU626" s="231" t="s">
        <v>179</v>
      </c>
      <c r="AV626" s="231" t="s">
        <v>179</v>
      </c>
      <c r="AW626" s="231" t="s">
        <v>179</v>
      </c>
      <c r="AX626" s="231" t="s">
        <v>179</v>
      </c>
      <c r="AY626" s="231" t="s">
        <v>179</v>
      </c>
      <c r="AZ626" s="231" t="s">
        <v>179</v>
      </c>
      <c r="BA626" s="231" t="s">
        <v>179</v>
      </c>
      <c r="BB626" s="306" t="s">
        <v>1388</v>
      </c>
    </row>
    <row r="627" spans="1:57" s="181" customFormat="1" ht="108.95" customHeight="1" x14ac:dyDescent="0.25">
      <c r="A627" s="306">
        <v>7</v>
      </c>
      <c r="B627" s="183" t="s">
        <v>2354</v>
      </c>
      <c r="C627" s="306" t="s">
        <v>60</v>
      </c>
      <c r="D627" s="158" t="s">
        <v>530</v>
      </c>
      <c r="E627" s="306" t="s">
        <v>341</v>
      </c>
      <c r="F627" s="183" t="s">
        <v>959</v>
      </c>
      <c r="G627" s="306" t="s">
        <v>1389</v>
      </c>
      <c r="H627" s="183" t="s">
        <v>85</v>
      </c>
      <c r="I627" s="183" t="s">
        <v>962</v>
      </c>
      <c r="J627" s="306">
        <v>2</v>
      </c>
      <c r="K627" s="183"/>
      <c r="L627" s="306" t="s">
        <v>167</v>
      </c>
      <c r="M627" s="183"/>
      <c r="N627" s="183" t="s">
        <v>345</v>
      </c>
      <c r="O627" s="148">
        <v>1237.0402229508197</v>
      </c>
      <c r="P627" s="148">
        <v>1509.1890720000001</v>
      </c>
      <c r="Q627" s="148"/>
      <c r="R627" s="148">
        <v>1509.1890720000001</v>
      </c>
      <c r="S627" s="148"/>
      <c r="T627" s="148"/>
      <c r="U627" s="148"/>
      <c r="V627" s="148"/>
      <c r="W627" s="305" t="s">
        <v>87</v>
      </c>
      <c r="X627" s="162" t="s">
        <v>540</v>
      </c>
      <c r="Y627" s="306" t="s">
        <v>71</v>
      </c>
      <c r="Z627" s="153">
        <v>46150</v>
      </c>
      <c r="AA627" s="161">
        <v>46178</v>
      </c>
      <c r="AB627" s="163"/>
      <c r="AC627" s="306"/>
      <c r="AD627" s="306"/>
      <c r="AE627" s="306"/>
      <c r="AF627" s="306" t="s">
        <v>1389</v>
      </c>
      <c r="AG627" s="230" t="s">
        <v>846</v>
      </c>
      <c r="AH627" s="306">
        <v>876</v>
      </c>
      <c r="AI627" s="306" t="s">
        <v>73</v>
      </c>
      <c r="AJ627" s="163">
        <v>1</v>
      </c>
      <c r="AK627" s="163">
        <v>52000000000</v>
      </c>
      <c r="AL627" s="163" t="s">
        <v>542</v>
      </c>
      <c r="AM627" s="161">
        <v>46207</v>
      </c>
      <c r="AN627" s="161">
        <v>46207</v>
      </c>
      <c r="AO627" s="153">
        <v>46650</v>
      </c>
      <c r="AP627" s="183" t="s">
        <v>1390</v>
      </c>
      <c r="AQ627" s="183" t="s">
        <v>1391</v>
      </c>
      <c r="AR627" s="231" t="s">
        <v>179</v>
      </c>
      <c r="AS627" s="231" t="s">
        <v>179</v>
      </c>
      <c r="AT627" s="231" t="s">
        <v>179</v>
      </c>
      <c r="AU627" s="231" t="s">
        <v>179</v>
      </c>
      <c r="AV627" s="231" t="s">
        <v>179</v>
      </c>
      <c r="AW627" s="231" t="s">
        <v>179</v>
      </c>
      <c r="AX627" s="231" t="s">
        <v>179</v>
      </c>
      <c r="AY627" s="231" t="s">
        <v>179</v>
      </c>
      <c r="AZ627" s="231" t="s">
        <v>179</v>
      </c>
      <c r="BA627" s="231" t="s">
        <v>179</v>
      </c>
      <c r="BB627" s="183" t="s">
        <v>1391</v>
      </c>
    </row>
    <row r="628" spans="1:57" s="181" customFormat="1" ht="105" customHeight="1" x14ac:dyDescent="0.25">
      <c r="A628" s="306">
        <v>7</v>
      </c>
      <c r="B628" s="183" t="s">
        <v>2355</v>
      </c>
      <c r="C628" s="306" t="s">
        <v>60</v>
      </c>
      <c r="D628" s="158" t="s">
        <v>530</v>
      </c>
      <c r="E628" s="306" t="s">
        <v>341</v>
      </c>
      <c r="F628" s="306" t="s">
        <v>959</v>
      </c>
      <c r="G628" s="306" t="s">
        <v>1392</v>
      </c>
      <c r="H628" s="306" t="s">
        <v>85</v>
      </c>
      <c r="I628" s="306" t="s">
        <v>962</v>
      </c>
      <c r="J628" s="306">
        <v>2</v>
      </c>
      <c r="K628" s="306"/>
      <c r="L628" s="306" t="s">
        <v>167</v>
      </c>
      <c r="M628" s="306"/>
      <c r="N628" s="183" t="s">
        <v>345</v>
      </c>
      <c r="O628" s="148">
        <v>1180.327868852459</v>
      </c>
      <c r="P628" s="148">
        <v>1440</v>
      </c>
      <c r="Q628" s="148">
        <v>1440</v>
      </c>
      <c r="R628" s="148"/>
      <c r="S628" s="148"/>
      <c r="T628" s="148"/>
      <c r="U628" s="148"/>
      <c r="V628" s="148"/>
      <c r="W628" s="305" t="s">
        <v>87</v>
      </c>
      <c r="X628" s="162" t="s">
        <v>540</v>
      </c>
      <c r="Y628" s="306" t="s">
        <v>71</v>
      </c>
      <c r="Z628" s="153">
        <v>46083</v>
      </c>
      <c r="AA628" s="153">
        <v>46113</v>
      </c>
      <c r="AB628" s="163"/>
      <c r="AC628" s="306"/>
      <c r="AD628" s="306"/>
      <c r="AE628" s="306"/>
      <c r="AF628" s="306" t="s">
        <v>1392</v>
      </c>
      <c r="AG628" s="230" t="s">
        <v>1205</v>
      </c>
      <c r="AH628" s="306">
        <v>876</v>
      </c>
      <c r="AI628" s="306" t="s">
        <v>73</v>
      </c>
      <c r="AJ628" s="163">
        <v>1</v>
      </c>
      <c r="AK628" s="163">
        <v>52000000000</v>
      </c>
      <c r="AL628" s="163" t="s">
        <v>542</v>
      </c>
      <c r="AM628" s="153">
        <v>46142</v>
      </c>
      <c r="AN628" s="153">
        <v>46142</v>
      </c>
      <c r="AO628" s="153">
        <v>46387</v>
      </c>
      <c r="AP628" s="306">
        <v>2026</v>
      </c>
      <c r="AQ628" s="306" t="s">
        <v>1393</v>
      </c>
      <c r="AR628" s="231" t="s">
        <v>179</v>
      </c>
      <c r="AS628" s="231" t="s">
        <v>179</v>
      </c>
      <c r="AT628" s="231" t="s">
        <v>179</v>
      </c>
      <c r="AU628" s="231" t="s">
        <v>179</v>
      </c>
      <c r="AV628" s="231" t="s">
        <v>179</v>
      </c>
      <c r="AW628" s="231" t="s">
        <v>179</v>
      </c>
      <c r="AX628" s="231" t="s">
        <v>179</v>
      </c>
      <c r="AY628" s="231" t="s">
        <v>179</v>
      </c>
      <c r="AZ628" s="231" t="s">
        <v>179</v>
      </c>
      <c r="BA628" s="231" t="s">
        <v>179</v>
      </c>
      <c r="BB628" s="306" t="s">
        <v>1394</v>
      </c>
    </row>
    <row r="629" spans="1:57" s="181" customFormat="1" ht="121.7" customHeight="1" x14ac:dyDescent="0.25">
      <c r="A629" s="306">
        <v>7</v>
      </c>
      <c r="B629" s="183" t="s">
        <v>2356</v>
      </c>
      <c r="C629" s="306" t="s">
        <v>60</v>
      </c>
      <c r="D629" s="158" t="s">
        <v>530</v>
      </c>
      <c r="E629" s="306" t="s">
        <v>341</v>
      </c>
      <c r="F629" s="306" t="s">
        <v>959</v>
      </c>
      <c r="G629" s="306" t="s">
        <v>1020</v>
      </c>
      <c r="H629" s="306" t="s">
        <v>85</v>
      </c>
      <c r="I629" s="306" t="s">
        <v>962</v>
      </c>
      <c r="J629" s="306">
        <v>2</v>
      </c>
      <c r="K629" s="306"/>
      <c r="L629" s="306" t="s">
        <v>167</v>
      </c>
      <c r="M629" s="306"/>
      <c r="N629" s="183" t="s">
        <v>345</v>
      </c>
      <c r="O629" s="148">
        <v>1004.2622950819673</v>
      </c>
      <c r="P629" s="148">
        <v>1225.2</v>
      </c>
      <c r="Q629" s="148">
        <v>1225.2</v>
      </c>
      <c r="R629" s="148"/>
      <c r="S629" s="148"/>
      <c r="T629" s="148"/>
      <c r="U629" s="148"/>
      <c r="V629" s="148"/>
      <c r="W629" s="305" t="s">
        <v>87</v>
      </c>
      <c r="X629" s="162" t="s">
        <v>540</v>
      </c>
      <c r="Y629" s="306" t="s">
        <v>71</v>
      </c>
      <c r="Z629" s="153">
        <v>46083</v>
      </c>
      <c r="AA629" s="153">
        <v>46113</v>
      </c>
      <c r="AB629" s="163"/>
      <c r="AC629" s="306"/>
      <c r="AD629" s="306"/>
      <c r="AE629" s="306"/>
      <c r="AF629" s="306" t="s">
        <v>1020</v>
      </c>
      <c r="AG629" s="230" t="s">
        <v>846</v>
      </c>
      <c r="AH629" s="306">
        <v>876</v>
      </c>
      <c r="AI629" s="306" t="s">
        <v>73</v>
      </c>
      <c r="AJ629" s="163">
        <v>1</v>
      </c>
      <c r="AK629" s="163">
        <v>52000000000</v>
      </c>
      <c r="AL629" s="163" t="s">
        <v>542</v>
      </c>
      <c r="AM629" s="153">
        <v>46142</v>
      </c>
      <c r="AN629" s="153">
        <v>46142</v>
      </c>
      <c r="AO629" s="153">
        <v>46387</v>
      </c>
      <c r="AP629" s="306">
        <v>2026</v>
      </c>
      <c r="AQ629" s="306" t="s">
        <v>1395</v>
      </c>
      <c r="AR629" s="231" t="s">
        <v>179</v>
      </c>
      <c r="AS629" s="231" t="s">
        <v>179</v>
      </c>
      <c r="AT629" s="231" t="s">
        <v>179</v>
      </c>
      <c r="AU629" s="231" t="s">
        <v>179</v>
      </c>
      <c r="AV629" s="231" t="s">
        <v>179</v>
      </c>
      <c r="AW629" s="231" t="s">
        <v>179</v>
      </c>
      <c r="AX629" s="231" t="s">
        <v>179</v>
      </c>
      <c r="AY629" s="231" t="s">
        <v>179</v>
      </c>
      <c r="AZ629" s="231" t="s">
        <v>179</v>
      </c>
      <c r="BA629" s="231" t="s">
        <v>179</v>
      </c>
      <c r="BB629" s="306" t="s">
        <v>1396</v>
      </c>
    </row>
    <row r="630" spans="1:57" s="175" customFormat="1" ht="56.25" customHeight="1" x14ac:dyDescent="0.25">
      <c r="A630" s="306">
        <v>7</v>
      </c>
      <c r="B630" s="183" t="s">
        <v>2357</v>
      </c>
      <c r="C630" s="306" t="s">
        <v>60</v>
      </c>
      <c r="D630" s="158" t="s">
        <v>530</v>
      </c>
      <c r="E630" s="306" t="s">
        <v>341</v>
      </c>
      <c r="F630" s="306" t="s">
        <v>1263</v>
      </c>
      <c r="G630" s="306" t="s">
        <v>1397</v>
      </c>
      <c r="H630" s="306" t="s">
        <v>1398</v>
      </c>
      <c r="I630" s="306" t="s">
        <v>1398</v>
      </c>
      <c r="J630" s="306">
        <v>1</v>
      </c>
      <c r="K630" s="305"/>
      <c r="L630" s="305" t="s">
        <v>167</v>
      </c>
      <c r="M630" s="306"/>
      <c r="N630" s="306" t="s">
        <v>345</v>
      </c>
      <c r="O630" s="148">
        <v>409.18032786885249</v>
      </c>
      <c r="P630" s="148">
        <v>499.2</v>
      </c>
      <c r="Q630" s="165"/>
      <c r="R630" s="165"/>
      <c r="S630" s="165"/>
      <c r="T630" s="165"/>
      <c r="U630" s="165"/>
      <c r="V630" s="165"/>
      <c r="W630" s="163" t="s">
        <v>404</v>
      </c>
      <c r="X630" s="162" t="s">
        <v>540</v>
      </c>
      <c r="Y630" s="306" t="s">
        <v>71</v>
      </c>
      <c r="Z630" s="304">
        <v>46342</v>
      </c>
      <c r="AA630" s="153">
        <v>46357</v>
      </c>
      <c r="AB630" s="153"/>
      <c r="AC630" s="306"/>
      <c r="AD630" s="306"/>
      <c r="AE630" s="306"/>
      <c r="AF630" s="306" t="s">
        <v>1397</v>
      </c>
      <c r="AG630" s="306" t="s">
        <v>346</v>
      </c>
      <c r="AH630" s="305">
        <v>796</v>
      </c>
      <c r="AI630" s="305" t="s">
        <v>541</v>
      </c>
      <c r="AJ630" s="306">
        <v>1</v>
      </c>
      <c r="AK630" s="185">
        <v>52000000000</v>
      </c>
      <c r="AL630" s="306" t="s">
        <v>542</v>
      </c>
      <c r="AM630" s="153">
        <v>46371</v>
      </c>
      <c r="AN630" s="153">
        <v>46388</v>
      </c>
      <c r="AO630" s="153">
        <v>46752</v>
      </c>
      <c r="AP630" s="306">
        <v>2027</v>
      </c>
      <c r="AQ630" s="306"/>
      <c r="AR630" s="306"/>
      <c r="AS630" s="306"/>
      <c r="AT630" s="306"/>
      <c r="AU630" s="306"/>
      <c r="AV630" s="306"/>
      <c r="AW630" s="306"/>
      <c r="AX630" s="306"/>
      <c r="AY630" s="306"/>
      <c r="AZ630" s="306"/>
      <c r="BA630" s="306"/>
      <c r="BB630" s="306"/>
      <c r="BC630" s="175" t="s">
        <v>1399</v>
      </c>
    </row>
    <row r="631" spans="1:57" s="181" customFormat="1" ht="51" x14ac:dyDescent="0.25">
      <c r="A631" s="306">
        <v>7</v>
      </c>
      <c r="B631" s="306" t="s">
        <v>2358</v>
      </c>
      <c r="C631" s="306" t="s">
        <v>60</v>
      </c>
      <c r="D631" s="305" t="s">
        <v>602</v>
      </c>
      <c r="E631" s="306" t="s">
        <v>341</v>
      </c>
      <c r="F631" s="306" t="s">
        <v>855</v>
      </c>
      <c r="G631" s="162" t="s">
        <v>1400</v>
      </c>
      <c r="H631" s="306" t="s">
        <v>1401</v>
      </c>
      <c r="I631" s="162" t="s">
        <v>857</v>
      </c>
      <c r="J631" s="306">
        <v>2</v>
      </c>
      <c r="K631" s="306"/>
      <c r="L631" s="306" t="s">
        <v>1402</v>
      </c>
      <c r="M631" s="306"/>
      <c r="N631" s="306" t="s">
        <v>345</v>
      </c>
      <c r="O631" s="148">
        <v>7886.3573114754099</v>
      </c>
      <c r="P631" s="148">
        <v>9621.35592</v>
      </c>
      <c r="Q631" s="148"/>
      <c r="R631" s="148">
        <v>3207.1179999999999</v>
      </c>
      <c r="S631" s="148">
        <v>6414.2377999999999</v>
      </c>
      <c r="T631" s="148"/>
      <c r="U631" s="148"/>
      <c r="V631" s="148"/>
      <c r="W631" s="306" t="s">
        <v>87</v>
      </c>
      <c r="X631" s="162" t="s">
        <v>682</v>
      </c>
      <c r="Y631" s="306" t="s">
        <v>71</v>
      </c>
      <c r="Z631" s="153">
        <v>46173</v>
      </c>
      <c r="AA631" s="153">
        <v>46234</v>
      </c>
      <c r="AB631" s="306"/>
      <c r="AC631" s="306"/>
      <c r="AD631" s="306"/>
      <c r="AE631" s="306"/>
      <c r="AF631" s="162" t="s">
        <v>1400</v>
      </c>
      <c r="AG631" s="162" t="s">
        <v>167</v>
      </c>
      <c r="AH631" s="162">
        <v>55</v>
      </c>
      <c r="AI631" s="162" t="s">
        <v>553</v>
      </c>
      <c r="AJ631" s="306">
        <v>39421.22</v>
      </c>
      <c r="AK631" s="162">
        <v>95000000000</v>
      </c>
      <c r="AL631" s="305" t="s">
        <v>606</v>
      </c>
      <c r="AM631" s="153">
        <v>46204</v>
      </c>
      <c r="AN631" s="153">
        <v>46242</v>
      </c>
      <c r="AO631" s="153">
        <v>46607</v>
      </c>
      <c r="AP631" s="306" t="s">
        <v>645</v>
      </c>
      <c r="AQ631" s="305"/>
      <c r="AR631" s="305"/>
      <c r="AS631" s="305"/>
      <c r="AT631" s="305"/>
      <c r="AU631" s="305"/>
      <c r="AV631" s="306"/>
      <c r="AW631" s="306"/>
      <c r="AX631" s="306"/>
      <c r="AY631" s="306"/>
      <c r="AZ631" s="153"/>
      <c r="BA631" s="197"/>
      <c r="BB631" s="180"/>
      <c r="BC631" s="306"/>
      <c r="BD631" s="306"/>
      <c r="BE631" s="306"/>
    </row>
    <row r="632" spans="1:57" s="181" customFormat="1" ht="32.25" customHeight="1" x14ac:dyDescent="0.25">
      <c r="A632" s="306">
        <v>7</v>
      </c>
      <c r="B632" s="306" t="s">
        <v>2359</v>
      </c>
      <c r="C632" s="306" t="s">
        <v>60</v>
      </c>
      <c r="D632" s="305" t="s">
        <v>602</v>
      </c>
      <c r="E632" s="306" t="s">
        <v>341</v>
      </c>
      <c r="F632" s="306" t="s">
        <v>858</v>
      </c>
      <c r="G632" s="162" t="s">
        <v>859</v>
      </c>
      <c r="H632" s="306" t="s">
        <v>860</v>
      </c>
      <c r="I632" s="162" t="s">
        <v>860</v>
      </c>
      <c r="J632" s="306">
        <v>1</v>
      </c>
      <c r="K632" s="306">
        <v>3</v>
      </c>
      <c r="L632" s="306" t="s">
        <v>1402</v>
      </c>
      <c r="M632" s="158">
        <v>3</v>
      </c>
      <c r="N632" s="306" t="s">
        <v>345</v>
      </c>
      <c r="O632" s="148">
        <v>2798.3606557377052</v>
      </c>
      <c r="P632" s="148">
        <v>3414</v>
      </c>
      <c r="Q632" s="148"/>
      <c r="R632" s="148"/>
      <c r="S632" s="148"/>
      <c r="T632" s="148"/>
      <c r="U632" s="148"/>
      <c r="V632" s="148"/>
      <c r="W632" s="306" t="s">
        <v>377</v>
      </c>
      <c r="X632" s="162" t="s">
        <v>682</v>
      </c>
      <c r="Y632" s="306" t="s">
        <v>378</v>
      </c>
      <c r="Z632" s="153">
        <v>46357</v>
      </c>
      <c r="AA632" s="153">
        <v>46357</v>
      </c>
      <c r="AB632" s="153" t="s">
        <v>1749</v>
      </c>
      <c r="AC632" s="162" t="s">
        <v>1403</v>
      </c>
      <c r="AD632" s="162">
        <v>7724490000</v>
      </c>
      <c r="AE632" s="162">
        <v>190143001</v>
      </c>
      <c r="AF632" s="162" t="s">
        <v>859</v>
      </c>
      <c r="AG632" s="162" t="s">
        <v>167</v>
      </c>
      <c r="AH632" s="306">
        <v>876</v>
      </c>
      <c r="AI632" s="306" t="s">
        <v>73</v>
      </c>
      <c r="AJ632" s="306">
        <v>1</v>
      </c>
      <c r="AK632" s="162">
        <v>95000000000</v>
      </c>
      <c r="AL632" s="305" t="s">
        <v>606</v>
      </c>
      <c r="AM632" s="153">
        <v>46357</v>
      </c>
      <c r="AN632" s="153">
        <v>46388</v>
      </c>
      <c r="AO632" s="153">
        <v>46752</v>
      </c>
      <c r="AP632" s="306">
        <v>2027</v>
      </c>
      <c r="AQ632" s="305"/>
      <c r="AR632" s="305"/>
      <c r="AS632" s="305"/>
      <c r="AT632" s="305"/>
      <c r="AU632" s="305"/>
      <c r="AV632" s="306"/>
      <c r="AW632" s="306"/>
      <c r="AX632" s="306"/>
      <c r="AY632" s="306"/>
      <c r="AZ632" s="153"/>
      <c r="BA632" s="197"/>
      <c r="BB632" s="180"/>
      <c r="BC632" s="306"/>
      <c r="BD632" s="306"/>
      <c r="BE632" s="306"/>
    </row>
    <row r="633" spans="1:57" s="181" customFormat="1" ht="38.25" x14ac:dyDescent="0.25">
      <c r="A633" s="306">
        <v>7</v>
      </c>
      <c r="B633" s="306" t="s">
        <v>2360</v>
      </c>
      <c r="C633" s="306" t="s">
        <v>60</v>
      </c>
      <c r="D633" s="305" t="s">
        <v>602</v>
      </c>
      <c r="E633" s="306" t="s">
        <v>341</v>
      </c>
      <c r="F633" s="306" t="s">
        <v>699</v>
      </c>
      <c r="G633" s="162" t="s">
        <v>1404</v>
      </c>
      <c r="H633" s="306" t="s">
        <v>1229</v>
      </c>
      <c r="I633" s="162" t="s">
        <v>1229</v>
      </c>
      <c r="J633" s="306">
        <v>2</v>
      </c>
      <c r="K633" s="306"/>
      <c r="L633" s="306" t="s">
        <v>1402</v>
      </c>
      <c r="M633" s="306"/>
      <c r="N633" s="306" t="s">
        <v>345</v>
      </c>
      <c r="O633" s="148">
        <v>370.81967213114751</v>
      </c>
      <c r="P633" s="148">
        <v>452.4</v>
      </c>
      <c r="Q633" s="148"/>
      <c r="R633" s="148"/>
      <c r="S633" s="148"/>
      <c r="T633" s="148"/>
      <c r="U633" s="148"/>
      <c r="V633" s="148"/>
      <c r="W633" s="306" t="s">
        <v>404</v>
      </c>
      <c r="X633" s="162" t="s">
        <v>682</v>
      </c>
      <c r="Y633" s="306" t="s">
        <v>71</v>
      </c>
      <c r="Z633" s="153">
        <v>46112</v>
      </c>
      <c r="AA633" s="153">
        <v>46142</v>
      </c>
      <c r="AB633" s="306"/>
      <c r="AC633" s="306"/>
      <c r="AD633" s="306"/>
      <c r="AE633" s="306"/>
      <c r="AF633" s="162" t="s">
        <v>1404</v>
      </c>
      <c r="AG633" s="162" t="s">
        <v>167</v>
      </c>
      <c r="AH633" s="306">
        <v>876</v>
      </c>
      <c r="AI633" s="306" t="s">
        <v>73</v>
      </c>
      <c r="AJ633" s="306">
        <v>140</v>
      </c>
      <c r="AK633" s="162">
        <v>95000000000</v>
      </c>
      <c r="AL633" s="305" t="s">
        <v>606</v>
      </c>
      <c r="AM633" s="153">
        <v>46113</v>
      </c>
      <c r="AN633" s="153">
        <v>46113</v>
      </c>
      <c r="AO633" s="153">
        <v>46295</v>
      </c>
      <c r="AP633" s="306">
        <v>2026</v>
      </c>
      <c r="AQ633" s="305"/>
      <c r="AR633" s="305"/>
      <c r="AS633" s="305"/>
      <c r="AT633" s="305"/>
      <c r="AU633" s="305"/>
      <c r="AV633" s="306"/>
      <c r="AW633" s="306"/>
      <c r="AX633" s="306"/>
      <c r="AY633" s="306"/>
      <c r="AZ633" s="153"/>
      <c r="BA633" s="197"/>
      <c r="BB633" s="180"/>
      <c r="BC633" s="306"/>
      <c r="BD633" s="306"/>
      <c r="BE633" s="306"/>
    </row>
    <row r="634" spans="1:57" s="175" customFormat="1" ht="97.5" customHeight="1" x14ac:dyDescent="0.25">
      <c r="A634" s="306">
        <v>7</v>
      </c>
      <c r="B634" s="306" t="s">
        <v>2361</v>
      </c>
      <c r="C634" s="306" t="s">
        <v>60</v>
      </c>
      <c r="D634" s="305" t="s">
        <v>602</v>
      </c>
      <c r="E634" s="306" t="s">
        <v>341</v>
      </c>
      <c r="F634" s="306" t="s">
        <v>999</v>
      </c>
      <c r="G634" s="306" t="s">
        <v>1405</v>
      </c>
      <c r="H634" s="307" t="s">
        <v>799</v>
      </c>
      <c r="I634" s="307" t="s">
        <v>799</v>
      </c>
      <c r="J634" s="306">
        <v>1</v>
      </c>
      <c r="K634" s="306"/>
      <c r="L634" s="306" t="s">
        <v>1402</v>
      </c>
      <c r="M634" s="306"/>
      <c r="N634" s="306" t="s">
        <v>357</v>
      </c>
      <c r="O634" s="303">
        <v>364.5</v>
      </c>
      <c r="P634" s="303">
        <v>364.5</v>
      </c>
      <c r="Q634" s="148"/>
      <c r="R634" s="148"/>
      <c r="S634" s="148"/>
      <c r="T634" s="148"/>
      <c r="U634" s="148"/>
      <c r="V634" s="148"/>
      <c r="W634" s="162" t="s">
        <v>404</v>
      </c>
      <c r="X634" s="162" t="s">
        <v>682</v>
      </c>
      <c r="Y634" s="306" t="s">
        <v>71</v>
      </c>
      <c r="Z634" s="150">
        <v>46041</v>
      </c>
      <c r="AA634" s="153">
        <v>46053</v>
      </c>
      <c r="AB634" s="306"/>
      <c r="AC634" s="306"/>
      <c r="AD634" s="306"/>
      <c r="AE634" s="306"/>
      <c r="AF634" s="306" t="s">
        <v>1406</v>
      </c>
      <c r="AG634" s="306" t="s">
        <v>1270</v>
      </c>
      <c r="AH634" s="306">
        <v>876</v>
      </c>
      <c r="AI634" s="306" t="s">
        <v>73</v>
      </c>
      <c r="AJ634" s="163">
        <v>1</v>
      </c>
      <c r="AK634" s="305">
        <v>95000000000</v>
      </c>
      <c r="AL634" s="305" t="s">
        <v>606</v>
      </c>
      <c r="AM634" s="153">
        <v>46053</v>
      </c>
      <c r="AN634" s="153">
        <v>46053</v>
      </c>
      <c r="AO634" s="153">
        <v>46053</v>
      </c>
      <c r="AP634" s="306">
        <v>2026</v>
      </c>
      <c r="AQ634" s="306"/>
      <c r="AR634" s="306"/>
      <c r="AS634" s="306"/>
      <c r="AT634" s="306"/>
      <c r="AU634" s="153"/>
      <c r="AV634" s="197"/>
      <c r="AW634" s="180"/>
      <c r="AX634" s="306"/>
      <c r="AY634" s="306"/>
      <c r="AZ634" s="306"/>
      <c r="BA634" s="306"/>
      <c r="BB634" s="306"/>
    </row>
    <row r="635" spans="1:57" s="175" customFormat="1" ht="97.5" customHeight="1" x14ac:dyDescent="0.25">
      <c r="A635" s="306">
        <v>7</v>
      </c>
      <c r="B635" s="306" t="s">
        <v>2362</v>
      </c>
      <c r="C635" s="306" t="s">
        <v>60</v>
      </c>
      <c r="D635" s="305" t="s">
        <v>602</v>
      </c>
      <c r="E635" s="306" t="s">
        <v>341</v>
      </c>
      <c r="F635" s="306" t="s">
        <v>999</v>
      </c>
      <c r="G635" s="306" t="s">
        <v>1407</v>
      </c>
      <c r="H635" s="307" t="s">
        <v>799</v>
      </c>
      <c r="I635" s="307" t="s">
        <v>799</v>
      </c>
      <c r="J635" s="306">
        <v>1</v>
      </c>
      <c r="K635" s="306"/>
      <c r="L635" s="306" t="s">
        <v>1402</v>
      </c>
      <c r="M635" s="306"/>
      <c r="N635" s="306" t="s">
        <v>357</v>
      </c>
      <c r="O635" s="303">
        <v>234</v>
      </c>
      <c r="P635" s="303">
        <v>234</v>
      </c>
      <c r="Q635" s="148"/>
      <c r="R635" s="148"/>
      <c r="S635" s="148"/>
      <c r="T635" s="148"/>
      <c r="U635" s="148"/>
      <c r="V635" s="148"/>
      <c r="W635" s="162" t="s">
        <v>404</v>
      </c>
      <c r="X635" s="162" t="s">
        <v>682</v>
      </c>
      <c r="Y635" s="306" t="s">
        <v>71</v>
      </c>
      <c r="Z635" s="150">
        <v>46041</v>
      </c>
      <c r="AA635" s="153">
        <v>46053</v>
      </c>
      <c r="AB635" s="306"/>
      <c r="AC635" s="306"/>
      <c r="AD635" s="306"/>
      <c r="AE635" s="306"/>
      <c r="AF635" s="306" t="s">
        <v>1406</v>
      </c>
      <c r="AG635" s="306" t="s">
        <v>1270</v>
      </c>
      <c r="AH635" s="306">
        <v>876</v>
      </c>
      <c r="AI635" s="306" t="s">
        <v>73</v>
      </c>
      <c r="AJ635" s="163">
        <v>1</v>
      </c>
      <c r="AK635" s="305">
        <v>95000000000</v>
      </c>
      <c r="AL635" s="305" t="s">
        <v>606</v>
      </c>
      <c r="AM635" s="153">
        <v>46053</v>
      </c>
      <c r="AN635" s="153">
        <v>46053</v>
      </c>
      <c r="AO635" s="153">
        <v>46053</v>
      </c>
      <c r="AP635" s="306">
        <v>2026</v>
      </c>
      <c r="AQ635" s="306"/>
      <c r="AR635" s="306"/>
      <c r="AS635" s="306"/>
      <c r="AT635" s="306"/>
      <c r="AU635" s="153"/>
      <c r="AV635" s="197"/>
      <c r="AW635" s="180"/>
      <c r="AX635" s="306"/>
      <c r="AY635" s="306"/>
      <c r="AZ635" s="306"/>
      <c r="BA635" s="306"/>
      <c r="BB635" s="306"/>
    </row>
    <row r="636" spans="1:57" s="175" customFormat="1" ht="97.5" customHeight="1" x14ac:dyDescent="0.25">
      <c r="A636" s="306">
        <v>7</v>
      </c>
      <c r="B636" s="306" t="s">
        <v>2363</v>
      </c>
      <c r="C636" s="306" t="s">
        <v>60</v>
      </c>
      <c r="D636" s="305" t="s">
        <v>602</v>
      </c>
      <c r="E636" s="306" t="s">
        <v>341</v>
      </c>
      <c r="F636" s="306" t="s">
        <v>999</v>
      </c>
      <c r="G636" s="306" t="s">
        <v>1408</v>
      </c>
      <c r="H636" s="307" t="s">
        <v>799</v>
      </c>
      <c r="I636" s="307" t="s">
        <v>799</v>
      </c>
      <c r="J636" s="306">
        <v>1</v>
      </c>
      <c r="K636" s="306"/>
      <c r="L636" s="306" t="s">
        <v>1402</v>
      </c>
      <c r="M636" s="306"/>
      <c r="N636" s="306" t="s">
        <v>357</v>
      </c>
      <c r="O636" s="303">
        <v>180</v>
      </c>
      <c r="P636" s="303">
        <v>180</v>
      </c>
      <c r="Q636" s="148"/>
      <c r="R636" s="148"/>
      <c r="S636" s="148"/>
      <c r="T636" s="148"/>
      <c r="U636" s="148"/>
      <c r="V636" s="148"/>
      <c r="W636" s="162" t="s">
        <v>404</v>
      </c>
      <c r="X636" s="162" t="s">
        <v>682</v>
      </c>
      <c r="Y636" s="306" t="s">
        <v>71</v>
      </c>
      <c r="Z636" s="150">
        <v>46041</v>
      </c>
      <c r="AA636" s="153">
        <v>46053</v>
      </c>
      <c r="AB636" s="306"/>
      <c r="AC636" s="306"/>
      <c r="AD636" s="306"/>
      <c r="AE636" s="306"/>
      <c r="AF636" s="306" t="s">
        <v>1406</v>
      </c>
      <c r="AG636" s="306" t="s">
        <v>1270</v>
      </c>
      <c r="AH636" s="306">
        <v>876</v>
      </c>
      <c r="AI636" s="306" t="s">
        <v>73</v>
      </c>
      <c r="AJ636" s="163">
        <v>1</v>
      </c>
      <c r="AK636" s="305">
        <v>95000000000</v>
      </c>
      <c r="AL636" s="305" t="s">
        <v>606</v>
      </c>
      <c r="AM636" s="153">
        <v>46053</v>
      </c>
      <c r="AN636" s="153">
        <v>46053</v>
      </c>
      <c r="AO636" s="153">
        <v>46053</v>
      </c>
      <c r="AP636" s="306">
        <v>2026</v>
      </c>
      <c r="AQ636" s="306"/>
      <c r="AR636" s="306"/>
      <c r="AS636" s="306"/>
      <c r="AT636" s="306"/>
      <c r="AU636" s="153"/>
      <c r="AV636" s="197"/>
      <c r="AW636" s="180"/>
      <c r="AX636" s="306"/>
      <c r="AY636" s="306"/>
      <c r="AZ636" s="306"/>
      <c r="BA636" s="306"/>
      <c r="BB636" s="306"/>
    </row>
    <row r="637" spans="1:57" s="175" customFormat="1" ht="97.5" customHeight="1" x14ac:dyDescent="0.25">
      <c r="A637" s="306">
        <v>7</v>
      </c>
      <c r="B637" s="306" t="s">
        <v>2364</v>
      </c>
      <c r="C637" s="306" t="s">
        <v>60</v>
      </c>
      <c r="D637" s="305" t="s">
        <v>602</v>
      </c>
      <c r="E637" s="306" t="s">
        <v>341</v>
      </c>
      <c r="F637" s="306" t="s">
        <v>999</v>
      </c>
      <c r="G637" s="306" t="s">
        <v>1409</v>
      </c>
      <c r="H637" s="307" t="s">
        <v>799</v>
      </c>
      <c r="I637" s="307" t="s">
        <v>799</v>
      </c>
      <c r="J637" s="306">
        <v>1</v>
      </c>
      <c r="K637" s="306"/>
      <c r="L637" s="306" t="s">
        <v>1402</v>
      </c>
      <c r="M637" s="306"/>
      <c r="N637" s="306" t="s">
        <v>357</v>
      </c>
      <c r="O637" s="303">
        <v>37.5</v>
      </c>
      <c r="P637" s="303">
        <v>37.5</v>
      </c>
      <c r="Q637" s="148"/>
      <c r="R637" s="148"/>
      <c r="S637" s="148"/>
      <c r="T637" s="148"/>
      <c r="U637" s="148"/>
      <c r="V637" s="148"/>
      <c r="W637" s="162" t="s">
        <v>404</v>
      </c>
      <c r="X637" s="162" t="s">
        <v>682</v>
      </c>
      <c r="Y637" s="306" t="s">
        <v>378</v>
      </c>
      <c r="Z637" s="150">
        <v>46041</v>
      </c>
      <c r="AA637" s="153">
        <v>46053</v>
      </c>
      <c r="AB637" s="306"/>
      <c r="AC637" s="306"/>
      <c r="AD637" s="306"/>
      <c r="AE637" s="306"/>
      <c r="AF637" s="306" t="s">
        <v>1406</v>
      </c>
      <c r="AG637" s="306" t="s">
        <v>1270</v>
      </c>
      <c r="AH637" s="306">
        <v>876</v>
      </c>
      <c r="AI637" s="306" t="s">
        <v>73</v>
      </c>
      <c r="AJ637" s="163">
        <v>1</v>
      </c>
      <c r="AK637" s="305">
        <v>95000000000</v>
      </c>
      <c r="AL637" s="305" t="s">
        <v>606</v>
      </c>
      <c r="AM637" s="153">
        <v>46053</v>
      </c>
      <c r="AN637" s="153">
        <v>46053</v>
      </c>
      <c r="AO637" s="153">
        <v>46053</v>
      </c>
      <c r="AP637" s="306">
        <v>2026</v>
      </c>
      <c r="AQ637" s="306"/>
      <c r="AR637" s="306"/>
      <c r="AS637" s="306"/>
      <c r="AT637" s="306"/>
      <c r="AU637" s="153"/>
      <c r="AV637" s="197"/>
      <c r="AW637" s="180"/>
      <c r="AX637" s="306"/>
      <c r="AY637" s="306"/>
      <c r="AZ637" s="306"/>
      <c r="BA637" s="306"/>
      <c r="BB637" s="306"/>
    </row>
    <row r="638" spans="1:57" s="175" customFormat="1" ht="97.5" customHeight="1" x14ac:dyDescent="0.25">
      <c r="A638" s="306">
        <v>7</v>
      </c>
      <c r="B638" s="306" t="s">
        <v>2365</v>
      </c>
      <c r="C638" s="306" t="s">
        <v>60</v>
      </c>
      <c r="D638" s="305" t="s">
        <v>602</v>
      </c>
      <c r="E638" s="306" t="s">
        <v>341</v>
      </c>
      <c r="F638" s="306" t="s">
        <v>1050</v>
      </c>
      <c r="G638" s="306" t="s">
        <v>1410</v>
      </c>
      <c r="H638" s="307" t="s">
        <v>799</v>
      </c>
      <c r="I638" s="307" t="s">
        <v>799</v>
      </c>
      <c r="J638" s="306">
        <v>1</v>
      </c>
      <c r="K638" s="306"/>
      <c r="L638" s="306" t="s">
        <v>1402</v>
      </c>
      <c r="M638" s="306"/>
      <c r="N638" s="306" t="s">
        <v>357</v>
      </c>
      <c r="O638" s="303">
        <v>272.39999999999998</v>
      </c>
      <c r="P638" s="303">
        <v>272.39999999999998</v>
      </c>
      <c r="Q638" s="148"/>
      <c r="R638" s="148"/>
      <c r="S638" s="148"/>
      <c r="T638" s="148"/>
      <c r="U638" s="148"/>
      <c r="V638" s="148"/>
      <c r="W638" s="162" t="s">
        <v>404</v>
      </c>
      <c r="X638" s="162" t="s">
        <v>682</v>
      </c>
      <c r="Y638" s="306" t="s">
        <v>71</v>
      </c>
      <c r="Z638" s="150">
        <v>46041</v>
      </c>
      <c r="AA638" s="153">
        <v>46053</v>
      </c>
      <c r="AB638" s="306"/>
      <c r="AC638" s="306"/>
      <c r="AD638" s="306"/>
      <c r="AE638" s="306"/>
      <c r="AF638" s="306" t="s">
        <v>1406</v>
      </c>
      <c r="AG638" s="306" t="s">
        <v>1270</v>
      </c>
      <c r="AH638" s="306">
        <v>876</v>
      </c>
      <c r="AI638" s="306" t="s">
        <v>73</v>
      </c>
      <c r="AJ638" s="163">
        <v>1</v>
      </c>
      <c r="AK638" s="305">
        <v>95000000000</v>
      </c>
      <c r="AL638" s="305" t="s">
        <v>606</v>
      </c>
      <c r="AM638" s="153">
        <v>46053</v>
      </c>
      <c r="AN638" s="153">
        <v>46053</v>
      </c>
      <c r="AO638" s="153">
        <v>46053</v>
      </c>
      <c r="AP638" s="306">
        <v>2026</v>
      </c>
      <c r="AQ638" s="306"/>
      <c r="AR638" s="306"/>
      <c r="AS638" s="306"/>
      <c r="AT638" s="306"/>
      <c r="AU638" s="153"/>
      <c r="AV638" s="197"/>
      <c r="AW638" s="180"/>
      <c r="AX638" s="306"/>
      <c r="AY638" s="306"/>
      <c r="AZ638" s="306"/>
      <c r="BA638" s="306"/>
      <c r="BB638" s="306"/>
    </row>
    <row r="639" spans="1:57" s="175" customFormat="1" ht="97.5" customHeight="1" x14ac:dyDescent="0.25">
      <c r="A639" s="306">
        <v>7</v>
      </c>
      <c r="B639" s="306" t="s">
        <v>2366</v>
      </c>
      <c r="C639" s="306" t="s">
        <v>60</v>
      </c>
      <c r="D639" s="305" t="s">
        <v>602</v>
      </c>
      <c r="E639" s="306" t="s">
        <v>341</v>
      </c>
      <c r="F639" s="306" t="s">
        <v>999</v>
      </c>
      <c r="G639" s="306" t="s">
        <v>1409</v>
      </c>
      <c r="H639" s="307" t="s">
        <v>799</v>
      </c>
      <c r="I639" s="307" t="s">
        <v>799</v>
      </c>
      <c r="J639" s="306">
        <v>1</v>
      </c>
      <c r="K639" s="306"/>
      <c r="L639" s="306" t="s">
        <v>1402</v>
      </c>
      <c r="M639" s="306"/>
      <c r="N639" s="306" t="s">
        <v>357</v>
      </c>
      <c r="O639" s="303">
        <v>37.5</v>
      </c>
      <c r="P639" s="303">
        <v>37.5</v>
      </c>
      <c r="Q639" s="148"/>
      <c r="R639" s="148"/>
      <c r="S639" s="148"/>
      <c r="T639" s="148"/>
      <c r="U639" s="148"/>
      <c r="V639" s="148"/>
      <c r="W639" s="162" t="s">
        <v>404</v>
      </c>
      <c r="X639" s="162" t="s">
        <v>682</v>
      </c>
      <c r="Y639" s="306" t="s">
        <v>378</v>
      </c>
      <c r="Z639" s="150">
        <v>46041</v>
      </c>
      <c r="AA639" s="153">
        <v>46053</v>
      </c>
      <c r="AB639" s="306"/>
      <c r="AC639" s="306"/>
      <c r="AD639" s="306"/>
      <c r="AE639" s="306"/>
      <c r="AF639" s="306" t="s">
        <v>1406</v>
      </c>
      <c r="AG639" s="306" t="s">
        <v>1270</v>
      </c>
      <c r="AH639" s="306">
        <v>876</v>
      </c>
      <c r="AI639" s="306" t="s">
        <v>73</v>
      </c>
      <c r="AJ639" s="163">
        <v>1</v>
      </c>
      <c r="AK639" s="305">
        <v>95000000000</v>
      </c>
      <c r="AL639" s="305" t="s">
        <v>606</v>
      </c>
      <c r="AM639" s="153">
        <v>46053</v>
      </c>
      <c r="AN639" s="153">
        <v>46053</v>
      </c>
      <c r="AO639" s="153">
        <v>46053</v>
      </c>
      <c r="AP639" s="306">
        <v>2026</v>
      </c>
      <c r="AQ639" s="306"/>
      <c r="AR639" s="306"/>
      <c r="AS639" s="306"/>
      <c r="AT639" s="306"/>
      <c r="AU639" s="153"/>
      <c r="AV639" s="197"/>
      <c r="AW639" s="180"/>
      <c r="AX639" s="306"/>
      <c r="AY639" s="306"/>
      <c r="AZ639" s="306"/>
      <c r="BA639" s="306"/>
      <c r="BB639" s="306"/>
    </row>
    <row r="640" spans="1:57" s="175" customFormat="1" ht="97.5" customHeight="1" x14ac:dyDescent="0.25">
      <c r="A640" s="306">
        <v>7</v>
      </c>
      <c r="B640" s="306" t="s">
        <v>2367</v>
      </c>
      <c r="C640" s="306" t="s">
        <v>60</v>
      </c>
      <c r="D640" s="305" t="s">
        <v>602</v>
      </c>
      <c r="E640" s="306" t="s">
        <v>341</v>
      </c>
      <c r="F640" s="306" t="s">
        <v>999</v>
      </c>
      <c r="G640" s="306" t="s">
        <v>1411</v>
      </c>
      <c r="H640" s="307" t="s">
        <v>799</v>
      </c>
      <c r="I640" s="307" t="s">
        <v>799</v>
      </c>
      <c r="J640" s="306">
        <v>1</v>
      </c>
      <c r="K640" s="306"/>
      <c r="L640" s="306" t="s">
        <v>1402</v>
      </c>
      <c r="M640" s="306"/>
      <c r="N640" s="306" t="s">
        <v>357</v>
      </c>
      <c r="O640" s="303">
        <v>276</v>
      </c>
      <c r="P640" s="303">
        <v>276</v>
      </c>
      <c r="Q640" s="148"/>
      <c r="R640" s="148"/>
      <c r="S640" s="148"/>
      <c r="T640" s="148"/>
      <c r="U640" s="148"/>
      <c r="V640" s="148"/>
      <c r="W640" s="162" t="s">
        <v>404</v>
      </c>
      <c r="X640" s="162" t="s">
        <v>682</v>
      </c>
      <c r="Y640" s="306" t="s">
        <v>71</v>
      </c>
      <c r="Z640" s="150">
        <v>46041</v>
      </c>
      <c r="AA640" s="153">
        <v>46053</v>
      </c>
      <c r="AB640" s="306"/>
      <c r="AC640" s="306"/>
      <c r="AD640" s="306"/>
      <c r="AE640" s="306"/>
      <c r="AF640" s="306" t="s">
        <v>1406</v>
      </c>
      <c r="AG640" s="306" t="s">
        <v>1270</v>
      </c>
      <c r="AH640" s="306">
        <v>876</v>
      </c>
      <c r="AI640" s="306" t="s">
        <v>73</v>
      </c>
      <c r="AJ640" s="163">
        <v>1</v>
      </c>
      <c r="AK640" s="305">
        <v>95000000000</v>
      </c>
      <c r="AL640" s="305" t="s">
        <v>606</v>
      </c>
      <c r="AM640" s="153">
        <v>46053</v>
      </c>
      <c r="AN640" s="153">
        <v>46053</v>
      </c>
      <c r="AO640" s="153">
        <v>46053</v>
      </c>
      <c r="AP640" s="306">
        <v>2026</v>
      </c>
      <c r="AQ640" s="306"/>
      <c r="AR640" s="306"/>
      <c r="AS640" s="306"/>
      <c r="AT640" s="306"/>
      <c r="AU640" s="153"/>
      <c r="AV640" s="197"/>
      <c r="AW640" s="180"/>
      <c r="AX640" s="306"/>
      <c r="AY640" s="306"/>
      <c r="AZ640" s="306"/>
      <c r="BA640" s="306"/>
      <c r="BB640" s="306"/>
    </row>
    <row r="641" spans="1:80" s="175" customFormat="1" ht="97.5" customHeight="1" x14ac:dyDescent="0.25">
      <c r="A641" s="306">
        <v>7</v>
      </c>
      <c r="B641" s="306" t="s">
        <v>2368</v>
      </c>
      <c r="C641" s="306" t="s">
        <v>60</v>
      </c>
      <c r="D641" s="305" t="s">
        <v>602</v>
      </c>
      <c r="E641" s="306" t="s">
        <v>341</v>
      </c>
      <c r="F641" s="306" t="s">
        <v>999</v>
      </c>
      <c r="G641" s="306" t="s">
        <v>1412</v>
      </c>
      <c r="H641" s="307" t="s">
        <v>799</v>
      </c>
      <c r="I641" s="307" t="s">
        <v>799</v>
      </c>
      <c r="J641" s="306">
        <v>1</v>
      </c>
      <c r="K641" s="306"/>
      <c r="L641" s="306" t="s">
        <v>1402</v>
      </c>
      <c r="M641" s="306"/>
      <c r="N641" s="306" t="s">
        <v>357</v>
      </c>
      <c r="O641" s="303">
        <v>276</v>
      </c>
      <c r="P641" s="303">
        <v>276</v>
      </c>
      <c r="Q641" s="148"/>
      <c r="R641" s="148"/>
      <c r="S641" s="148"/>
      <c r="T641" s="148"/>
      <c r="U641" s="148"/>
      <c r="V641" s="148"/>
      <c r="W641" s="162" t="s">
        <v>404</v>
      </c>
      <c r="X641" s="162" t="s">
        <v>682</v>
      </c>
      <c r="Y641" s="306" t="s">
        <v>71</v>
      </c>
      <c r="Z641" s="150">
        <v>46041</v>
      </c>
      <c r="AA641" s="153">
        <v>46053</v>
      </c>
      <c r="AB641" s="306"/>
      <c r="AC641" s="306"/>
      <c r="AD641" s="306"/>
      <c r="AE641" s="306"/>
      <c r="AF641" s="306" t="s">
        <v>1406</v>
      </c>
      <c r="AG641" s="306" t="s">
        <v>1270</v>
      </c>
      <c r="AH641" s="306">
        <v>876</v>
      </c>
      <c r="AI641" s="306" t="s">
        <v>73</v>
      </c>
      <c r="AJ641" s="163">
        <v>1</v>
      </c>
      <c r="AK641" s="305">
        <v>95000000000</v>
      </c>
      <c r="AL641" s="305" t="s">
        <v>606</v>
      </c>
      <c r="AM641" s="153">
        <v>46053</v>
      </c>
      <c r="AN641" s="153">
        <v>46053</v>
      </c>
      <c r="AO641" s="153">
        <v>46053</v>
      </c>
      <c r="AP641" s="306">
        <v>2026</v>
      </c>
      <c r="AQ641" s="306"/>
      <c r="AR641" s="306"/>
      <c r="AS641" s="306"/>
      <c r="AT641" s="306"/>
      <c r="AU641" s="153"/>
      <c r="AV641" s="197"/>
      <c r="AW641" s="180"/>
      <c r="AX641" s="306"/>
      <c r="AY641" s="306"/>
      <c r="AZ641" s="306"/>
      <c r="BA641" s="306"/>
      <c r="BB641" s="306"/>
    </row>
    <row r="642" spans="1:80" s="175" customFormat="1" ht="97.5" customHeight="1" x14ac:dyDescent="0.25">
      <c r="A642" s="306">
        <v>7</v>
      </c>
      <c r="B642" s="306" t="s">
        <v>2369</v>
      </c>
      <c r="C642" s="306" t="s">
        <v>60</v>
      </c>
      <c r="D642" s="305" t="s">
        <v>602</v>
      </c>
      <c r="E642" s="306" t="s">
        <v>341</v>
      </c>
      <c r="F642" s="306" t="s">
        <v>999</v>
      </c>
      <c r="G642" s="306" t="s">
        <v>1413</v>
      </c>
      <c r="H642" s="307" t="s">
        <v>799</v>
      </c>
      <c r="I642" s="307" t="s">
        <v>799</v>
      </c>
      <c r="J642" s="306">
        <v>1</v>
      </c>
      <c r="K642" s="306"/>
      <c r="L642" s="306" t="s">
        <v>1402</v>
      </c>
      <c r="M642" s="306"/>
      <c r="N642" s="306" t="s">
        <v>357</v>
      </c>
      <c r="O642" s="303">
        <v>257.39999999999998</v>
      </c>
      <c r="P642" s="303">
        <v>257.39999999999998</v>
      </c>
      <c r="Q642" s="148"/>
      <c r="R642" s="148"/>
      <c r="S642" s="148"/>
      <c r="T642" s="148"/>
      <c r="U642" s="148"/>
      <c r="V642" s="148"/>
      <c r="W642" s="162" t="s">
        <v>404</v>
      </c>
      <c r="X642" s="162" t="s">
        <v>682</v>
      </c>
      <c r="Y642" s="306" t="s">
        <v>71</v>
      </c>
      <c r="Z642" s="150">
        <v>46041</v>
      </c>
      <c r="AA642" s="153">
        <v>46053</v>
      </c>
      <c r="AB642" s="306"/>
      <c r="AC642" s="306"/>
      <c r="AD642" s="306"/>
      <c r="AE642" s="306"/>
      <c r="AF642" s="306" t="s">
        <v>1406</v>
      </c>
      <c r="AG642" s="306" t="s">
        <v>1270</v>
      </c>
      <c r="AH642" s="306">
        <v>876</v>
      </c>
      <c r="AI642" s="306" t="s">
        <v>73</v>
      </c>
      <c r="AJ642" s="163">
        <v>1</v>
      </c>
      <c r="AK642" s="305">
        <v>95000000000</v>
      </c>
      <c r="AL642" s="305" t="s">
        <v>606</v>
      </c>
      <c r="AM642" s="153">
        <v>46053</v>
      </c>
      <c r="AN642" s="153">
        <v>46053</v>
      </c>
      <c r="AO642" s="153">
        <v>46053</v>
      </c>
      <c r="AP642" s="306">
        <v>2026</v>
      </c>
      <c r="AQ642" s="306"/>
      <c r="AR642" s="306"/>
      <c r="AS642" s="306"/>
      <c r="AT642" s="306"/>
      <c r="AU642" s="153"/>
      <c r="AV642" s="197"/>
      <c r="AW642" s="180"/>
      <c r="AX642" s="306"/>
      <c r="AY642" s="306"/>
      <c r="AZ642" s="306"/>
      <c r="BA642" s="306"/>
      <c r="BB642" s="306"/>
    </row>
    <row r="643" spans="1:80" s="175" customFormat="1" ht="97.5" customHeight="1" x14ac:dyDescent="0.25">
      <c r="A643" s="306">
        <v>7</v>
      </c>
      <c r="B643" s="306" t="s">
        <v>2370</v>
      </c>
      <c r="C643" s="306" t="s">
        <v>60</v>
      </c>
      <c r="D643" s="305" t="s">
        <v>602</v>
      </c>
      <c r="E643" s="306" t="s">
        <v>341</v>
      </c>
      <c r="F643" s="306" t="s">
        <v>999</v>
      </c>
      <c r="G643" s="306" t="s">
        <v>1414</v>
      </c>
      <c r="H643" s="307" t="s">
        <v>799</v>
      </c>
      <c r="I643" s="307" t="s">
        <v>799</v>
      </c>
      <c r="J643" s="306">
        <v>1</v>
      </c>
      <c r="K643" s="306"/>
      <c r="L643" s="306" t="s">
        <v>1402</v>
      </c>
      <c r="M643" s="306"/>
      <c r="N643" s="306" t="s">
        <v>357</v>
      </c>
      <c r="O643" s="303">
        <v>300</v>
      </c>
      <c r="P643" s="303">
        <v>300</v>
      </c>
      <c r="Q643" s="148"/>
      <c r="R643" s="148"/>
      <c r="S643" s="148"/>
      <c r="T643" s="148"/>
      <c r="U643" s="148"/>
      <c r="V643" s="148"/>
      <c r="W643" s="162" t="s">
        <v>404</v>
      </c>
      <c r="X643" s="162" t="s">
        <v>682</v>
      </c>
      <c r="Y643" s="306" t="s">
        <v>71</v>
      </c>
      <c r="Z643" s="150">
        <v>46041</v>
      </c>
      <c r="AA643" s="153">
        <v>46053</v>
      </c>
      <c r="AB643" s="306"/>
      <c r="AC643" s="306"/>
      <c r="AD643" s="306"/>
      <c r="AE643" s="306"/>
      <c r="AF643" s="306" t="s">
        <v>1406</v>
      </c>
      <c r="AG643" s="306" t="s">
        <v>1270</v>
      </c>
      <c r="AH643" s="306">
        <v>876</v>
      </c>
      <c r="AI643" s="306" t="s">
        <v>73</v>
      </c>
      <c r="AJ643" s="163">
        <v>1</v>
      </c>
      <c r="AK643" s="305">
        <v>95000000000</v>
      </c>
      <c r="AL643" s="305" t="s">
        <v>606</v>
      </c>
      <c r="AM643" s="153">
        <v>46053</v>
      </c>
      <c r="AN643" s="153">
        <v>46053</v>
      </c>
      <c r="AO643" s="153">
        <v>46053</v>
      </c>
      <c r="AP643" s="306">
        <v>2026</v>
      </c>
      <c r="AQ643" s="306"/>
      <c r="AR643" s="306"/>
      <c r="AS643" s="306"/>
      <c r="AT643" s="306"/>
      <c r="AU643" s="153"/>
      <c r="AV643" s="197"/>
      <c r="AW643" s="180"/>
      <c r="AX643" s="306"/>
      <c r="AY643" s="306"/>
      <c r="AZ643" s="306"/>
      <c r="BA643" s="306"/>
      <c r="BB643" s="306"/>
    </row>
    <row r="644" spans="1:80" s="175" customFormat="1" ht="97.5" customHeight="1" x14ac:dyDescent="0.25">
      <c r="A644" s="306">
        <v>7</v>
      </c>
      <c r="B644" s="306" t="s">
        <v>2371</v>
      </c>
      <c r="C644" s="306" t="s">
        <v>60</v>
      </c>
      <c r="D644" s="305" t="s">
        <v>602</v>
      </c>
      <c r="E644" s="306" t="s">
        <v>341</v>
      </c>
      <c r="F644" s="306" t="s">
        <v>1050</v>
      </c>
      <c r="G644" s="306" t="s">
        <v>1415</v>
      </c>
      <c r="H644" s="307" t="s">
        <v>799</v>
      </c>
      <c r="I644" s="307" t="s">
        <v>799</v>
      </c>
      <c r="J644" s="306">
        <v>1</v>
      </c>
      <c r="K644" s="306"/>
      <c r="L644" s="306" t="s">
        <v>1402</v>
      </c>
      <c r="M644" s="306"/>
      <c r="N644" s="306" t="s">
        <v>357</v>
      </c>
      <c r="O644" s="303">
        <v>600</v>
      </c>
      <c r="P644" s="303">
        <v>600</v>
      </c>
      <c r="Q644" s="148"/>
      <c r="R644" s="148"/>
      <c r="S644" s="148"/>
      <c r="T644" s="148"/>
      <c r="U644" s="148"/>
      <c r="V644" s="148"/>
      <c r="W644" s="306" t="s">
        <v>2522</v>
      </c>
      <c r="X644" s="162" t="s">
        <v>682</v>
      </c>
      <c r="Y644" s="306" t="s">
        <v>71</v>
      </c>
      <c r="Z644" s="150">
        <v>46041</v>
      </c>
      <c r="AA644" s="153">
        <v>46053</v>
      </c>
      <c r="AB644" s="306"/>
      <c r="AC644" s="306"/>
      <c r="AD644" s="306"/>
      <c r="AE644" s="306"/>
      <c r="AF644" s="306" t="s">
        <v>1416</v>
      </c>
      <c r="AG644" s="306" t="s">
        <v>1270</v>
      </c>
      <c r="AH644" s="306">
        <v>876</v>
      </c>
      <c r="AI644" s="306" t="s">
        <v>73</v>
      </c>
      <c r="AJ644" s="163">
        <v>1</v>
      </c>
      <c r="AK644" s="305">
        <v>95000000000</v>
      </c>
      <c r="AL644" s="305" t="s">
        <v>606</v>
      </c>
      <c r="AM644" s="153">
        <v>46053</v>
      </c>
      <c r="AN644" s="153">
        <v>46053</v>
      </c>
      <c r="AO644" s="153">
        <v>46053</v>
      </c>
      <c r="AP644" s="306">
        <v>2026</v>
      </c>
      <c r="AQ644" s="306"/>
      <c r="AR644" s="306"/>
      <c r="AS644" s="306"/>
      <c r="AT644" s="306"/>
      <c r="AU644" s="153"/>
      <c r="AV644" s="197"/>
      <c r="AW644" s="180"/>
      <c r="AX644" s="306"/>
      <c r="AY644" s="306"/>
      <c r="AZ644" s="306"/>
      <c r="BA644" s="306"/>
      <c r="BB644" s="306"/>
    </row>
    <row r="645" spans="1:80" s="175" customFormat="1" ht="97.5" customHeight="1" x14ac:dyDescent="0.25">
      <c r="A645" s="306">
        <v>7</v>
      </c>
      <c r="B645" s="306" t="s">
        <v>2372</v>
      </c>
      <c r="C645" s="306" t="s">
        <v>60</v>
      </c>
      <c r="D645" s="305" t="s">
        <v>602</v>
      </c>
      <c r="E645" s="306" t="s">
        <v>341</v>
      </c>
      <c r="F645" s="306" t="s">
        <v>797</v>
      </c>
      <c r="G645" s="306" t="s">
        <v>1417</v>
      </c>
      <c r="H645" s="307" t="s">
        <v>799</v>
      </c>
      <c r="I645" s="307" t="s">
        <v>799</v>
      </c>
      <c r="J645" s="306">
        <v>1</v>
      </c>
      <c r="K645" s="306"/>
      <c r="L645" s="306" t="s">
        <v>1402</v>
      </c>
      <c r="M645" s="306"/>
      <c r="N645" s="306" t="s">
        <v>357</v>
      </c>
      <c r="O645" s="303">
        <v>2600</v>
      </c>
      <c r="P645" s="303">
        <v>2600</v>
      </c>
      <c r="Q645" s="148"/>
      <c r="R645" s="148"/>
      <c r="S645" s="148"/>
      <c r="T645" s="148"/>
      <c r="U645" s="148"/>
      <c r="V645" s="148"/>
      <c r="W645" s="306" t="s">
        <v>2522</v>
      </c>
      <c r="X645" s="162" t="s">
        <v>682</v>
      </c>
      <c r="Y645" s="306" t="s">
        <v>71</v>
      </c>
      <c r="Z645" s="150">
        <v>46041</v>
      </c>
      <c r="AA645" s="153">
        <v>46053</v>
      </c>
      <c r="AB645" s="306"/>
      <c r="AC645" s="306"/>
      <c r="AD645" s="306"/>
      <c r="AE645" s="306"/>
      <c r="AF645" s="306" t="s">
        <v>1418</v>
      </c>
      <c r="AG645" s="306" t="s">
        <v>1270</v>
      </c>
      <c r="AH645" s="306">
        <v>876</v>
      </c>
      <c r="AI645" s="306" t="s">
        <v>73</v>
      </c>
      <c r="AJ645" s="163">
        <v>1</v>
      </c>
      <c r="AK645" s="305">
        <v>95000000000</v>
      </c>
      <c r="AL645" s="305" t="s">
        <v>606</v>
      </c>
      <c r="AM645" s="153">
        <v>46053</v>
      </c>
      <c r="AN645" s="153">
        <v>46053</v>
      </c>
      <c r="AO645" s="304">
        <v>46387</v>
      </c>
      <c r="AP645" s="306">
        <v>2026</v>
      </c>
      <c r="AQ645" s="306"/>
      <c r="AR645" s="306"/>
      <c r="AS645" s="306"/>
      <c r="AT645" s="306"/>
      <c r="AU645" s="153"/>
      <c r="AV645" s="197"/>
      <c r="AW645" s="180"/>
      <c r="AX645" s="306"/>
      <c r="AY645" s="306"/>
      <c r="AZ645" s="306"/>
      <c r="BA645" s="306"/>
      <c r="BB645" s="306"/>
    </row>
    <row r="646" spans="1:80" s="181" customFormat="1" ht="31.7" customHeight="1" x14ac:dyDescent="0.25">
      <c r="A646" s="306">
        <v>7</v>
      </c>
      <c r="B646" s="306" t="s">
        <v>2373</v>
      </c>
      <c r="C646" s="306" t="s">
        <v>60</v>
      </c>
      <c r="D646" s="305" t="s">
        <v>602</v>
      </c>
      <c r="E646" s="306" t="s">
        <v>1419</v>
      </c>
      <c r="F646" s="306">
        <v>184</v>
      </c>
      <c r="G646" s="162" t="s">
        <v>1420</v>
      </c>
      <c r="H646" s="306" t="s">
        <v>1131</v>
      </c>
      <c r="I646" s="162" t="s">
        <v>1254</v>
      </c>
      <c r="J646" s="306">
        <v>2</v>
      </c>
      <c r="K646" s="306"/>
      <c r="L646" s="306" t="s">
        <v>1402</v>
      </c>
      <c r="M646" s="306"/>
      <c r="N646" s="306" t="s">
        <v>345</v>
      </c>
      <c r="O646" s="148">
        <v>573.44580914754101</v>
      </c>
      <c r="P646" s="148">
        <v>699.60388716</v>
      </c>
      <c r="Q646" s="148"/>
      <c r="R646" s="148">
        <v>699.60388716</v>
      </c>
      <c r="S646" s="148"/>
      <c r="T646" s="148"/>
      <c r="U646" s="148"/>
      <c r="V646" s="148"/>
      <c r="W646" s="305" t="s">
        <v>87</v>
      </c>
      <c r="X646" s="162" t="s">
        <v>682</v>
      </c>
      <c r="Y646" s="306" t="s">
        <v>71</v>
      </c>
      <c r="Z646" s="153">
        <v>46326</v>
      </c>
      <c r="AA646" s="153">
        <v>46356</v>
      </c>
      <c r="AB646" s="306"/>
      <c r="AC646" s="306"/>
      <c r="AD646" s="306"/>
      <c r="AE646" s="306"/>
      <c r="AF646" s="162" t="s">
        <v>1420</v>
      </c>
      <c r="AG646" s="162" t="s">
        <v>1421</v>
      </c>
      <c r="AH646" s="305">
        <v>796</v>
      </c>
      <c r="AI646" s="305" t="s">
        <v>541</v>
      </c>
      <c r="AJ646" s="306">
        <v>900</v>
      </c>
      <c r="AK646" s="162">
        <v>95000000000</v>
      </c>
      <c r="AL646" s="305" t="s">
        <v>606</v>
      </c>
      <c r="AM646" s="153">
        <v>46327</v>
      </c>
      <c r="AN646" s="153">
        <v>46346</v>
      </c>
      <c r="AO646" s="153">
        <v>46376</v>
      </c>
      <c r="AP646" s="306">
        <v>2026</v>
      </c>
      <c r="AQ646" s="305"/>
      <c r="AR646" s="305"/>
      <c r="AS646" s="306"/>
      <c r="AT646" s="306"/>
      <c r="AU646" s="306"/>
      <c r="AV646" s="306"/>
      <c r="AW646" s="153"/>
      <c r="AX646" s="197"/>
      <c r="AY646" s="180"/>
      <c r="AZ646" s="306"/>
      <c r="BA646" s="306"/>
      <c r="BB646" s="306"/>
    </row>
    <row r="647" spans="1:80" s="181" customFormat="1" ht="51" x14ac:dyDescent="0.25">
      <c r="A647" s="306">
        <v>7</v>
      </c>
      <c r="B647" s="306" t="s">
        <v>2374</v>
      </c>
      <c r="C647" s="306" t="s">
        <v>60</v>
      </c>
      <c r="D647" s="305" t="s">
        <v>602</v>
      </c>
      <c r="E647" s="306" t="s">
        <v>341</v>
      </c>
      <c r="F647" s="306" t="s">
        <v>870</v>
      </c>
      <c r="G647" s="183" t="s">
        <v>1422</v>
      </c>
      <c r="H647" s="306" t="s">
        <v>872</v>
      </c>
      <c r="I647" s="162" t="s">
        <v>872</v>
      </c>
      <c r="J647" s="306">
        <v>1</v>
      </c>
      <c r="K647" s="306"/>
      <c r="L647" s="306" t="s">
        <v>1402</v>
      </c>
      <c r="M647" s="306"/>
      <c r="N647" s="306" t="s">
        <v>345</v>
      </c>
      <c r="O647" s="148">
        <v>297.14285999999998</v>
      </c>
      <c r="P647" s="148">
        <v>312</v>
      </c>
      <c r="Q647" s="148"/>
      <c r="R647" s="148">
        <v>312</v>
      </c>
      <c r="S647" s="148"/>
      <c r="T647" s="148"/>
      <c r="U647" s="148"/>
      <c r="V647" s="148"/>
      <c r="W647" s="306" t="s">
        <v>404</v>
      </c>
      <c r="X647" s="162" t="s">
        <v>682</v>
      </c>
      <c r="Y647" s="306" t="s">
        <v>71</v>
      </c>
      <c r="Z647" s="153">
        <v>46239</v>
      </c>
      <c r="AA647" s="153">
        <v>46325</v>
      </c>
      <c r="AB647" s="306"/>
      <c r="AC647" s="306"/>
      <c r="AD647" s="306"/>
      <c r="AE647" s="306"/>
      <c r="AF647" s="183" t="s">
        <v>1422</v>
      </c>
      <c r="AG647" s="162" t="s">
        <v>1423</v>
      </c>
      <c r="AH647" s="306">
        <v>876</v>
      </c>
      <c r="AI647" s="306" t="s">
        <v>73</v>
      </c>
      <c r="AJ647" s="306">
        <v>12</v>
      </c>
      <c r="AK647" s="162">
        <v>52000000000</v>
      </c>
      <c r="AL647" s="305" t="s">
        <v>606</v>
      </c>
      <c r="AM647" s="153">
        <v>46328</v>
      </c>
      <c r="AN647" s="153">
        <v>46334</v>
      </c>
      <c r="AO647" s="153">
        <v>46698</v>
      </c>
      <c r="AP647" s="306">
        <v>2026</v>
      </c>
      <c r="AQ647" s="305"/>
      <c r="AR647" s="305"/>
      <c r="AS647" s="306"/>
      <c r="AT647" s="306"/>
      <c r="AU647" s="306"/>
      <c r="AV647" s="305"/>
      <c r="AW647" s="305"/>
      <c r="AX647" s="305"/>
      <c r="AY647" s="306"/>
      <c r="AZ647" s="153"/>
      <c r="BA647" s="197"/>
      <c r="BB647" s="180"/>
      <c r="BC647" s="306"/>
      <c r="BD647" s="306"/>
      <c r="BE647" s="306"/>
    </row>
    <row r="648" spans="1:80" s="181" customFormat="1" ht="57.75" customHeight="1" x14ac:dyDescent="0.25">
      <c r="A648" s="306">
        <v>7</v>
      </c>
      <c r="B648" s="306" t="s">
        <v>2375</v>
      </c>
      <c r="C648" s="306" t="s">
        <v>60</v>
      </c>
      <c r="D648" s="305" t="s">
        <v>602</v>
      </c>
      <c r="E648" s="306" t="s">
        <v>796</v>
      </c>
      <c r="F648" s="306" t="s">
        <v>959</v>
      </c>
      <c r="G648" s="306" t="s">
        <v>1424</v>
      </c>
      <c r="H648" s="306" t="s">
        <v>85</v>
      </c>
      <c r="I648" s="306" t="s">
        <v>962</v>
      </c>
      <c r="J648" s="306">
        <v>2</v>
      </c>
      <c r="K648" s="306"/>
      <c r="L648" s="306" t="s">
        <v>167</v>
      </c>
      <c r="M648" s="306"/>
      <c r="N648" s="306" t="s">
        <v>345</v>
      </c>
      <c r="O648" s="148">
        <v>1180.327868852459</v>
      </c>
      <c r="P648" s="148">
        <v>1440</v>
      </c>
      <c r="Q648" s="148">
        <v>1440</v>
      </c>
      <c r="R648" s="148"/>
      <c r="S648" s="148"/>
      <c r="T648" s="148"/>
      <c r="U648" s="148"/>
      <c r="V648" s="148"/>
      <c r="W648" s="306" t="s">
        <v>87</v>
      </c>
      <c r="X648" s="162" t="s">
        <v>682</v>
      </c>
      <c r="Y648" s="306" t="s">
        <v>71</v>
      </c>
      <c r="Z648" s="153">
        <v>46118</v>
      </c>
      <c r="AA648" s="153">
        <v>46134</v>
      </c>
      <c r="AB648" s="306"/>
      <c r="AC648" s="306"/>
      <c r="AD648" s="306"/>
      <c r="AE648" s="306"/>
      <c r="AF648" s="306" t="s">
        <v>1424</v>
      </c>
      <c r="AG648" s="306" t="s">
        <v>846</v>
      </c>
      <c r="AH648" s="306">
        <v>876</v>
      </c>
      <c r="AI648" s="306" t="s">
        <v>73</v>
      </c>
      <c r="AJ648" s="306">
        <v>1</v>
      </c>
      <c r="AK648" s="185" t="s">
        <v>683</v>
      </c>
      <c r="AL648" s="305" t="s">
        <v>606</v>
      </c>
      <c r="AM648" s="153">
        <v>46148</v>
      </c>
      <c r="AN648" s="153">
        <v>46148</v>
      </c>
      <c r="AO648" s="153">
        <v>46371</v>
      </c>
      <c r="AP648" s="306">
        <v>2026</v>
      </c>
      <c r="AQ648" s="306"/>
      <c r="AR648" s="306"/>
      <c r="AS648" s="306"/>
      <c r="AT648" s="306"/>
      <c r="AU648" s="153"/>
      <c r="AV648" s="197"/>
      <c r="AW648" s="180"/>
      <c r="AX648" s="306"/>
      <c r="AY648" s="306"/>
      <c r="AZ648" s="306"/>
      <c r="BA648" s="306"/>
      <c r="BB648" s="306"/>
    </row>
    <row r="649" spans="1:80" s="181" customFormat="1" ht="57.75" customHeight="1" x14ac:dyDescent="0.25">
      <c r="A649" s="306">
        <v>7</v>
      </c>
      <c r="B649" s="306" t="s">
        <v>2376</v>
      </c>
      <c r="C649" s="306" t="s">
        <v>60</v>
      </c>
      <c r="D649" s="305" t="s">
        <v>602</v>
      </c>
      <c r="E649" s="306" t="s">
        <v>796</v>
      </c>
      <c r="F649" s="306" t="s">
        <v>1425</v>
      </c>
      <c r="G649" s="306" t="s">
        <v>1426</v>
      </c>
      <c r="H649" s="306" t="s">
        <v>85</v>
      </c>
      <c r="I649" s="306" t="s">
        <v>962</v>
      </c>
      <c r="J649" s="306">
        <v>2</v>
      </c>
      <c r="K649" s="306"/>
      <c r="L649" s="306" t="s">
        <v>167</v>
      </c>
      <c r="M649" s="306"/>
      <c r="N649" s="306" t="s">
        <v>345</v>
      </c>
      <c r="O649" s="148">
        <v>1470.4918032786886</v>
      </c>
      <c r="P649" s="148">
        <v>1794</v>
      </c>
      <c r="Q649" s="148">
        <v>1794</v>
      </c>
      <c r="R649" s="148"/>
      <c r="S649" s="148"/>
      <c r="T649" s="148"/>
      <c r="U649" s="148"/>
      <c r="V649" s="148"/>
      <c r="W649" s="306" t="s">
        <v>87</v>
      </c>
      <c r="X649" s="162" t="s">
        <v>682</v>
      </c>
      <c r="Y649" s="306" t="s">
        <v>71</v>
      </c>
      <c r="Z649" s="153">
        <v>46099</v>
      </c>
      <c r="AA649" s="153">
        <v>46113</v>
      </c>
      <c r="AB649" s="306"/>
      <c r="AC649" s="306"/>
      <c r="AD649" s="306"/>
      <c r="AE649" s="306"/>
      <c r="AF649" s="306" t="s">
        <v>1426</v>
      </c>
      <c r="AG649" s="306" t="s">
        <v>846</v>
      </c>
      <c r="AH649" s="306">
        <v>876</v>
      </c>
      <c r="AI649" s="306" t="s">
        <v>73</v>
      </c>
      <c r="AJ649" s="306">
        <v>1</v>
      </c>
      <c r="AK649" s="185" t="s">
        <v>683</v>
      </c>
      <c r="AL649" s="305" t="s">
        <v>606</v>
      </c>
      <c r="AM649" s="153">
        <v>46127</v>
      </c>
      <c r="AN649" s="153">
        <v>46127</v>
      </c>
      <c r="AO649" s="153">
        <v>46371</v>
      </c>
      <c r="AP649" s="306">
        <v>2026</v>
      </c>
      <c r="AQ649" s="306"/>
      <c r="AR649" s="306"/>
      <c r="AS649" s="306"/>
      <c r="AT649" s="306"/>
      <c r="AU649" s="153"/>
      <c r="AV649" s="197"/>
      <c r="AW649" s="180"/>
      <c r="AX649" s="306"/>
      <c r="AY649" s="306"/>
      <c r="AZ649" s="306"/>
      <c r="BA649" s="306"/>
      <c r="BB649" s="306"/>
    </row>
    <row r="650" spans="1:80" s="181" customFormat="1" ht="77.25" customHeight="1" x14ac:dyDescent="0.25">
      <c r="A650" s="306">
        <v>7</v>
      </c>
      <c r="B650" s="306" t="s">
        <v>2377</v>
      </c>
      <c r="C650" s="306" t="s">
        <v>60</v>
      </c>
      <c r="D650" s="163" t="s">
        <v>586</v>
      </c>
      <c r="E650" s="306" t="s">
        <v>341</v>
      </c>
      <c r="F650" s="163" t="s">
        <v>1232</v>
      </c>
      <c r="G650" s="163" t="s">
        <v>387</v>
      </c>
      <c r="H650" s="163" t="s">
        <v>814</v>
      </c>
      <c r="I650" s="163" t="s">
        <v>1427</v>
      </c>
      <c r="J650" s="306">
        <v>1</v>
      </c>
      <c r="K650" s="306"/>
      <c r="L650" s="306" t="s">
        <v>167</v>
      </c>
      <c r="M650" s="158">
        <v>3</v>
      </c>
      <c r="N650" s="306" t="s">
        <v>1249</v>
      </c>
      <c r="O650" s="148">
        <v>499.98466000000002</v>
      </c>
      <c r="P650" s="148">
        <v>499.98466000000002</v>
      </c>
      <c r="Q650" s="148">
        <v>499.98466000000002</v>
      </c>
      <c r="R650" s="148"/>
      <c r="S650" s="148"/>
      <c r="T650" s="148"/>
      <c r="U650" s="148"/>
      <c r="V650" s="148"/>
      <c r="W650" s="158" t="s">
        <v>404</v>
      </c>
      <c r="X650" s="162" t="s">
        <v>589</v>
      </c>
      <c r="Y650" s="306" t="s">
        <v>378</v>
      </c>
      <c r="Z650" s="153">
        <v>46240</v>
      </c>
      <c r="AA650" s="153">
        <v>46240</v>
      </c>
      <c r="AB650" s="152"/>
      <c r="AC650" s="161"/>
      <c r="AD650" s="163"/>
      <c r="AE650" s="163"/>
      <c r="AF650" s="163" t="s">
        <v>387</v>
      </c>
      <c r="AG650" s="163" t="s">
        <v>591</v>
      </c>
      <c r="AH650" s="306">
        <v>876</v>
      </c>
      <c r="AI650" s="306" t="s">
        <v>73</v>
      </c>
      <c r="AJ650" s="163">
        <v>1</v>
      </c>
      <c r="AK650" s="167" t="s">
        <v>592</v>
      </c>
      <c r="AL650" s="167" t="s">
        <v>593</v>
      </c>
      <c r="AM650" s="153">
        <v>46240</v>
      </c>
      <c r="AN650" s="153">
        <v>46281</v>
      </c>
      <c r="AO650" s="161">
        <v>46323</v>
      </c>
      <c r="AP650" s="163">
        <v>2026</v>
      </c>
      <c r="AQ650" s="161"/>
      <c r="AR650" s="163"/>
      <c r="AS650" s="163"/>
      <c r="AT650" s="163"/>
      <c r="AU650" s="163"/>
      <c r="AV650" s="163"/>
      <c r="AW650" s="163"/>
      <c r="AX650" s="163"/>
      <c r="AY650" s="163"/>
      <c r="AZ650" s="163"/>
      <c r="BA650" s="163"/>
      <c r="BB650" s="163"/>
    </row>
    <row r="651" spans="1:80" s="181" customFormat="1" ht="74.25" customHeight="1" x14ac:dyDescent="0.25">
      <c r="A651" s="306">
        <v>7</v>
      </c>
      <c r="B651" s="306" t="s">
        <v>2378</v>
      </c>
      <c r="C651" s="306" t="s">
        <v>60</v>
      </c>
      <c r="D651" s="163" t="s">
        <v>586</v>
      </c>
      <c r="E651" s="306" t="s">
        <v>341</v>
      </c>
      <c r="F651" s="306" t="s">
        <v>1428</v>
      </c>
      <c r="G651" s="163" t="s">
        <v>1429</v>
      </c>
      <c r="H651" s="163" t="s">
        <v>1275</v>
      </c>
      <c r="I651" s="163" t="s">
        <v>1275</v>
      </c>
      <c r="J651" s="306">
        <v>1</v>
      </c>
      <c r="K651" s="306"/>
      <c r="L651" s="306" t="s">
        <v>167</v>
      </c>
      <c r="M651" s="158">
        <v>3</v>
      </c>
      <c r="N651" s="306" t="s">
        <v>588</v>
      </c>
      <c r="O651" s="148">
        <v>379</v>
      </c>
      <c r="P651" s="148">
        <v>379</v>
      </c>
      <c r="Q651" s="148">
        <v>379</v>
      </c>
      <c r="R651" s="148" t="s">
        <v>179</v>
      </c>
      <c r="S651" s="148" t="s">
        <v>179</v>
      </c>
      <c r="T651" s="148" t="s">
        <v>179</v>
      </c>
      <c r="U651" s="148"/>
      <c r="V651" s="148"/>
      <c r="W651" s="158" t="s">
        <v>404</v>
      </c>
      <c r="X651" s="162" t="s">
        <v>589</v>
      </c>
      <c r="Y651" s="306" t="s">
        <v>378</v>
      </c>
      <c r="Z651" s="153">
        <v>46063</v>
      </c>
      <c r="AA651" s="153">
        <v>46063</v>
      </c>
      <c r="AB651" s="152"/>
      <c r="AC651" s="163"/>
      <c r="AD651" s="163"/>
      <c r="AE651" s="163"/>
      <c r="AF651" s="163" t="s">
        <v>1429</v>
      </c>
      <c r="AG651" s="163" t="s">
        <v>591</v>
      </c>
      <c r="AH651" s="306">
        <v>876</v>
      </c>
      <c r="AI651" s="306" t="s">
        <v>73</v>
      </c>
      <c r="AJ651" s="163">
        <v>1</v>
      </c>
      <c r="AK651" s="167" t="s">
        <v>592</v>
      </c>
      <c r="AL651" s="167" t="s">
        <v>593</v>
      </c>
      <c r="AM651" s="153">
        <v>46063</v>
      </c>
      <c r="AN651" s="153">
        <f>AM651</f>
        <v>46063</v>
      </c>
      <c r="AO651" s="161">
        <v>46387</v>
      </c>
      <c r="AP651" s="163">
        <v>2026</v>
      </c>
      <c r="AQ651" s="163"/>
      <c r="AR651" s="163"/>
      <c r="AS651" s="163"/>
      <c r="AT651" s="163"/>
      <c r="AU651" s="163"/>
      <c r="AV651" s="163"/>
      <c r="AW651" s="163"/>
      <c r="AX651" s="163"/>
      <c r="AY651" s="163"/>
      <c r="AZ651" s="163"/>
      <c r="BA651" s="163"/>
      <c r="BB651" s="163"/>
    </row>
    <row r="652" spans="1:80" s="181" customFormat="1" ht="38.25" x14ac:dyDescent="0.25">
      <c r="A652" s="306">
        <v>7</v>
      </c>
      <c r="B652" s="306" t="s">
        <v>2379</v>
      </c>
      <c r="C652" s="306" t="s">
        <v>60</v>
      </c>
      <c r="D652" s="163" t="s">
        <v>586</v>
      </c>
      <c r="E652" s="306" t="s">
        <v>1419</v>
      </c>
      <c r="F652" s="305">
        <v>184</v>
      </c>
      <c r="G652" s="306" t="s">
        <v>862</v>
      </c>
      <c r="H652" s="178" t="s">
        <v>1254</v>
      </c>
      <c r="I652" s="178" t="s">
        <v>1254</v>
      </c>
      <c r="J652" s="305">
        <v>2</v>
      </c>
      <c r="K652" s="306"/>
      <c r="L652" s="306" t="s">
        <v>167</v>
      </c>
      <c r="M652" s="306"/>
      <c r="N652" s="162" t="s">
        <v>390</v>
      </c>
      <c r="O652" s="303">
        <v>3318.0786885245902</v>
      </c>
      <c r="P652" s="303">
        <v>4048.056</v>
      </c>
      <c r="Q652" s="148">
        <v>4048.056</v>
      </c>
      <c r="R652" s="148"/>
      <c r="S652" s="148"/>
      <c r="T652" s="148"/>
      <c r="U652" s="148"/>
      <c r="V652" s="148"/>
      <c r="W652" s="305" t="s">
        <v>87</v>
      </c>
      <c r="X652" s="162" t="s">
        <v>589</v>
      </c>
      <c r="Y652" s="306" t="s">
        <v>71</v>
      </c>
      <c r="Z652" s="304">
        <v>46265</v>
      </c>
      <c r="AA652" s="304">
        <v>46326</v>
      </c>
      <c r="AB652" s="306"/>
      <c r="AC652" s="306"/>
      <c r="AD652" s="306"/>
      <c r="AE652" s="306"/>
      <c r="AF652" s="306" t="s">
        <v>862</v>
      </c>
      <c r="AG652" s="306" t="s">
        <v>346</v>
      </c>
      <c r="AH652" s="305">
        <v>796</v>
      </c>
      <c r="AI652" s="305" t="s">
        <v>541</v>
      </c>
      <c r="AJ652" s="306">
        <v>2000</v>
      </c>
      <c r="AK652" s="233" t="s">
        <v>685</v>
      </c>
      <c r="AL652" s="305" t="s">
        <v>599</v>
      </c>
      <c r="AM652" s="304">
        <v>46346</v>
      </c>
      <c r="AN652" s="234">
        <v>46347</v>
      </c>
      <c r="AO652" s="304">
        <v>46377</v>
      </c>
      <c r="AP652" s="183" t="s">
        <v>660</v>
      </c>
      <c r="AQ652" s="306"/>
      <c r="AR652" s="306"/>
      <c r="AS652" s="306"/>
      <c r="AT652" s="306"/>
      <c r="AU652" s="153"/>
      <c r="AV652" s="197"/>
      <c r="AW652" s="180"/>
      <c r="AX652" s="306"/>
      <c r="AY652" s="306"/>
      <c r="AZ652" s="306"/>
      <c r="BA652" s="306"/>
      <c r="BB652" s="306"/>
    </row>
    <row r="653" spans="1:80" s="181" customFormat="1" ht="106.5" customHeight="1" x14ac:dyDescent="0.25">
      <c r="A653" s="306">
        <v>7</v>
      </c>
      <c r="B653" s="306" t="s">
        <v>2380</v>
      </c>
      <c r="C653" s="306" t="s">
        <v>60</v>
      </c>
      <c r="D653" s="163" t="s">
        <v>586</v>
      </c>
      <c r="E653" s="306" t="s">
        <v>341</v>
      </c>
      <c r="F653" s="305" t="s">
        <v>959</v>
      </c>
      <c r="G653" s="305" t="s">
        <v>1430</v>
      </c>
      <c r="H653" s="183" t="s">
        <v>85</v>
      </c>
      <c r="I653" s="306" t="s">
        <v>962</v>
      </c>
      <c r="J653" s="306">
        <v>2</v>
      </c>
      <c r="K653" s="306"/>
      <c r="L653" s="305" t="s">
        <v>167</v>
      </c>
      <c r="M653" s="305"/>
      <c r="N653" s="305" t="s">
        <v>345</v>
      </c>
      <c r="O653" s="303">
        <v>11795.063881967213</v>
      </c>
      <c r="P653" s="303">
        <v>14389.977935999999</v>
      </c>
      <c r="Q653" s="303">
        <v>9593.3186239999995</v>
      </c>
      <c r="R653" s="303">
        <v>4796.6593119999998</v>
      </c>
      <c r="S653" s="303"/>
      <c r="T653" s="303"/>
      <c r="U653" s="303"/>
      <c r="V653" s="303"/>
      <c r="W653" s="305" t="s">
        <v>87</v>
      </c>
      <c r="X653" s="162" t="s">
        <v>589</v>
      </c>
      <c r="Y653" s="306" t="s">
        <v>71</v>
      </c>
      <c r="Z653" s="155">
        <v>46082</v>
      </c>
      <c r="AA653" s="155">
        <v>46157</v>
      </c>
      <c r="AB653" s="304"/>
      <c r="AC653" s="304"/>
      <c r="AD653" s="305"/>
      <c r="AE653" s="305"/>
      <c r="AF653" s="305" t="s">
        <v>1431</v>
      </c>
      <c r="AG653" s="305" t="s">
        <v>846</v>
      </c>
      <c r="AH653" s="306">
        <v>876</v>
      </c>
      <c r="AI653" s="306" t="s">
        <v>73</v>
      </c>
      <c r="AJ653" s="305">
        <v>1</v>
      </c>
      <c r="AK653" s="307" t="s">
        <v>685</v>
      </c>
      <c r="AL653" s="305" t="s">
        <v>599</v>
      </c>
      <c r="AM653" s="307" t="s">
        <v>1432</v>
      </c>
      <c r="AN653" s="304">
        <v>46172</v>
      </c>
      <c r="AO653" s="304">
        <v>46569</v>
      </c>
      <c r="AP653" s="305" t="s">
        <v>852</v>
      </c>
      <c r="AQ653" s="304"/>
      <c r="AR653" s="305"/>
      <c r="AS653" s="305"/>
      <c r="AT653" s="305"/>
      <c r="AU653" s="305"/>
      <c r="AV653" s="305"/>
      <c r="AW653" s="305"/>
      <c r="AX653" s="305"/>
      <c r="AY653" s="305"/>
      <c r="AZ653" s="305"/>
      <c r="BA653" s="305"/>
      <c r="BB653" s="305"/>
      <c r="BC653" s="305"/>
      <c r="BD653" s="305"/>
    </row>
    <row r="654" spans="1:80" s="181" customFormat="1" ht="106.5" customHeight="1" x14ac:dyDescent="0.25">
      <c r="A654" s="306">
        <v>7</v>
      </c>
      <c r="B654" s="306" t="s">
        <v>2381</v>
      </c>
      <c r="C654" s="306" t="s">
        <v>60</v>
      </c>
      <c r="D654" s="163" t="s">
        <v>586</v>
      </c>
      <c r="E654" s="306" t="s">
        <v>341</v>
      </c>
      <c r="F654" s="305" t="s">
        <v>1433</v>
      </c>
      <c r="G654" s="305" t="s">
        <v>1434</v>
      </c>
      <c r="H654" s="183" t="s">
        <v>85</v>
      </c>
      <c r="I654" s="306" t="s">
        <v>962</v>
      </c>
      <c r="J654" s="306">
        <v>2</v>
      </c>
      <c r="K654" s="306"/>
      <c r="L654" s="305" t="s">
        <v>167</v>
      </c>
      <c r="M654" s="305"/>
      <c r="N654" s="305" t="s">
        <v>345</v>
      </c>
      <c r="O654" s="303">
        <v>2525.1826229508192</v>
      </c>
      <c r="P654" s="303">
        <v>3080.7227999999996</v>
      </c>
      <c r="Q654" s="303">
        <v>3080.7227999999996</v>
      </c>
      <c r="R654" s="303"/>
      <c r="S654" s="303"/>
      <c r="T654" s="303"/>
      <c r="U654" s="303"/>
      <c r="V654" s="303"/>
      <c r="W654" s="305" t="s">
        <v>87</v>
      </c>
      <c r="X654" s="162" t="s">
        <v>589</v>
      </c>
      <c r="Y654" s="306" t="s">
        <v>71</v>
      </c>
      <c r="Z654" s="155">
        <v>46082</v>
      </c>
      <c r="AA654" s="155">
        <v>46157</v>
      </c>
      <c r="AB654" s="304"/>
      <c r="AC654" s="304"/>
      <c r="AD654" s="305"/>
      <c r="AE654" s="305"/>
      <c r="AF654" s="305" t="s">
        <v>1435</v>
      </c>
      <c r="AG654" s="305" t="s">
        <v>1436</v>
      </c>
      <c r="AH654" s="306">
        <v>876</v>
      </c>
      <c r="AI654" s="306" t="s">
        <v>73</v>
      </c>
      <c r="AJ654" s="305">
        <v>1</v>
      </c>
      <c r="AK654" s="307" t="s">
        <v>685</v>
      </c>
      <c r="AL654" s="305" t="s">
        <v>599</v>
      </c>
      <c r="AM654" s="307" t="s">
        <v>1432</v>
      </c>
      <c r="AN654" s="304">
        <v>46172</v>
      </c>
      <c r="AO654" s="304">
        <v>46387</v>
      </c>
      <c r="AP654" s="305">
        <v>2026</v>
      </c>
      <c r="AQ654" s="304"/>
      <c r="AR654" s="305"/>
      <c r="AS654" s="305"/>
      <c r="AT654" s="305"/>
      <c r="AU654" s="305"/>
      <c r="AV654" s="305"/>
      <c r="AW654" s="305"/>
      <c r="AX654" s="305"/>
      <c r="AY654" s="305"/>
      <c r="AZ654" s="305"/>
      <c r="BA654" s="305"/>
      <c r="BB654" s="305"/>
      <c r="BC654" s="305"/>
      <c r="BD654" s="305"/>
    </row>
    <row r="655" spans="1:80" s="181" customFormat="1" ht="92.25" customHeight="1" x14ac:dyDescent="0.25">
      <c r="A655" s="306">
        <v>7</v>
      </c>
      <c r="B655" s="306" t="s">
        <v>2382</v>
      </c>
      <c r="C655" s="306" t="s">
        <v>60</v>
      </c>
      <c r="D655" s="163" t="s">
        <v>586</v>
      </c>
      <c r="E655" s="163" t="s">
        <v>341</v>
      </c>
      <c r="F655" s="162" t="s">
        <v>1323</v>
      </c>
      <c r="G655" s="162" t="s">
        <v>819</v>
      </c>
      <c r="H655" s="162" t="s">
        <v>1371</v>
      </c>
      <c r="I655" s="162" t="s">
        <v>85</v>
      </c>
      <c r="J655" s="162">
        <v>1</v>
      </c>
      <c r="K655" s="162"/>
      <c r="L655" s="162" t="s">
        <v>167</v>
      </c>
      <c r="M655" s="162"/>
      <c r="N655" s="162" t="s">
        <v>345</v>
      </c>
      <c r="O655" s="209">
        <v>573.67831999999999</v>
      </c>
      <c r="P655" s="209">
        <v>573.67831999999999</v>
      </c>
      <c r="Q655" s="209">
        <v>573.67831999999999</v>
      </c>
      <c r="R655" s="209" t="s">
        <v>179</v>
      </c>
      <c r="S655" s="209" t="s">
        <v>179</v>
      </c>
      <c r="T655" s="209" t="s">
        <v>179</v>
      </c>
      <c r="U655" s="209"/>
      <c r="V655" s="209"/>
      <c r="W655" s="306" t="s">
        <v>2522</v>
      </c>
      <c r="X655" s="162" t="s">
        <v>589</v>
      </c>
      <c r="Y655" s="306" t="s">
        <v>71</v>
      </c>
      <c r="Z655" s="178" t="s">
        <v>1437</v>
      </c>
      <c r="AA655" s="178" t="s">
        <v>1438</v>
      </c>
      <c r="AB655" s="162"/>
      <c r="AC655" s="162" t="s">
        <v>179</v>
      </c>
      <c r="AD655" s="162" t="s">
        <v>179</v>
      </c>
      <c r="AE655" s="162" t="s">
        <v>179</v>
      </c>
      <c r="AF655" s="162" t="s">
        <v>1439</v>
      </c>
      <c r="AG655" s="162" t="s">
        <v>1073</v>
      </c>
      <c r="AH655" s="162" t="s">
        <v>179</v>
      </c>
      <c r="AI655" s="162" t="s">
        <v>1440</v>
      </c>
      <c r="AJ655" s="162">
        <v>1</v>
      </c>
      <c r="AK655" s="162">
        <v>76000000000</v>
      </c>
      <c r="AL655" s="162" t="s">
        <v>599</v>
      </c>
      <c r="AM655" s="178" t="s">
        <v>1441</v>
      </c>
      <c r="AN655" s="178" t="s">
        <v>1442</v>
      </c>
      <c r="AO655" s="178" t="s">
        <v>1443</v>
      </c>
      <c r="AP655" s="162">
        <v>2026</v>
      </c>
      <c r="AQ655" s="162" t="s">
        <v>179</v>
      </c>
      <c r="AR655" s="162" t="s">
        <v>179</v>
      </c>
      <c r="AS655" s="162" t="s">
        <v>179</v>
      </c>
      <c r="AT655" s="162" t="s">
        <v>179</v>
      </c>
      <c r="AU655" s="162" t="s">
        <v>179</v>
      </c>
      <c r="AV655" s="162" t="s">
        <v>179</v>
      </c>
      <c r="AW655" s="162" t="s">
        <v>179</v>
      </c>
      <c r="AX655" s="162" t="s">
        <v>179</v>
      </c>
      <c r="AY655" s="162" t="s">
        <v>179</v>
      </c>
      <c r="AZ655" s="162" t="s">
        <v>179</v>
      </c>
      <c r="BA655" s="306"/>
      <c r="BB655" s="306"/>
      <c r="BC655" s="175"/>
      <c r="BD655" s="175"/>
      <c r="BE655" s="175"/>
      <c r="BF655" s="175"/>
      <c r="BG655" s="175"/>
      <c r="BH655" s="175"/>
      <c r="BI655" s="175"/>
      <c r="BJ655" s="175"/>
      <c r="BK655" s="175"/>
      <c r="BL655" s="175"/>
      <c r="BM655" s="175"/>
      <c r="BN655" s="175"/>
      <c r="BO655" s="175"/>
      <c r="BP655" s="175"/>
      <c r="BQ655" s="175"/>
      <c r="BR655" s="175"/>
      <c r="BS655" s="175"/>
      <c r="BT655" s="175"/>
      <c r="BU655" s="175"/>
      <c r="BV655" s="175"/>
      <c r="BW655" s="175"/>
      <c r="BX655" s="175"/>
      <c r="BY655" s="175"/>
      <c r="BZ655" s="175"/>
      <c r="CA655" s="175"/>
      <c r="CB655" s="175"/>
    </row>
    <row r="656" spans="1:80" s="181" customFormat="1" ht="99.95" customHeight="1" x14ac:dyDescent="0.25">
      <c r="A656" s="306">
        <v>7</v>
      </c>
      <c r="B656" s="306" t="s">
        <v>2383</v>
      </c>
      <c r="C656" s="306" t="s">
        <v>60</v>
      </c>
      <c r="D656" s="163" t="s">
        <v>586</v>
      </c>
      <c r="E656" s="305" t="s">
        <v>341</v>
      </c>
      <c r="F656" s="162" t="s">
        <v>797</v>
      </c>
      <c r="G656" s="162" t="s">
        <v>1444</v>
      </c>
      <c r="H656" s="162" t="s">
        <v>799</v>
      </c>
      <c r="I656" s="162" t="s">
        <v>799</v>
      </c>
      <c r="J656" s="188">
        <v>1</v>
      </c>
      <c r="K656" s="162"/>
      <c r="L656" s="306" t="s">
        <v>167</v>
      </c>
      <c r="M656" s="162"/>
      <c r="N656" s="162" t="s">
        <v>168</v>
      </c>
      <c r="O656" s="209">
        <v>2300</v>
      </c>
      <c r="P656" s="209">
        <v>2300</v>
      </c>
      <c r="Q656" s="209">
        <v>2300</v>
      </c>
      <c r="R656" s="209" t="s">
        <v>179</v>
      </c>
      <c r="S656" s="209" t="s">
        <v>179</v>
      </c>
      <c r="T656" s="209" t="s">
        <v>179</v>
      </c>
      <c r="U656" s="209"/>
      <c r="V656" s="209"/>
      <c r="W656" s="306" t="s">
        <v>2522</v>
      </c>
      <c r="X656" s="162" t="s">
        <v>589</v>
      </c>
      <c r="Y656" s="306" t="s">
        <v>71</v>
      </c>
      <c r="Z656" s="178" t="s">
        <v>1445</v>
      </c>
      <c r="AA656" s="178" t="s">
        <v>1446</v>
      </c>
      <c r="AB656" s="162"/>
      <c r="AC656" s="162" t="s">
        <v>179</v>
      </c>
      <c r="AD656" s="162" t="s">
        <v>179</v>
      </c>
      <c r="AE656" s="162" t="s">
        <v>179</v>
      </c>
      <c r="AF656" s="162" t="s">
        <v>1447</v>
      </c>
      <c r="AG656" s="162" t="s">
        <v>1073</v>
      </c>
      <c r="AH656" s="162" t="s">
        <v>179</v>
      </c>
      <c r="AI656" s="162" t="s">
        <v>1440</v>
      </c>
      <c r="AJ656" s="162">
        <v>1</v>
      </c>
      <c r="AK656" s="162">
        <v>76000000000</v>
      </c>
      <c r="AL656" s="162" t="s">
        <v>599</v>
      </c>
      <c r="AM656" s="178" t="s">
        <v>1448</v>
      </c>
      <c r="AN656" s="178" t="s">
        <v>1449</v>
      </c>
      <c r="AO656" s="178" t="s">
        <v>1443</v>
      </c>
      <c r="AP656" s="162">
        <v>2026</v>
      </c>
      <c r="AQ656" s="162" t="s">
        <v>179</v>
      </c>
      <c r="AR656" s="162" t="s">
        <v>179</v>
      </c>
      <c r="AS656" s="162" t="s">
        <v>179</v>
      </c>
      <c r="AT656" s="162" t="s">
        <v>179</v>
      </c>
      <c r="AU656" s="162" t="s">
        <v>179</v>
      </c>
      <c r="AV656" s="162" t="s">
        <v>179</v>
      </c>
      <c r="AW656" s="162" t="s">
        <v>179</v>
      </c>
      <c r="AX656" s="162" t="s">
        <v>179</v>
      </c>
      <c r="AY656" s="162" t="s">
        <v>179</v>
      </c>
      <c r="AZ656" s="162" t="s">
        <v>179</v>
      </c>
      <c r="BA656" s="162" t="s">
        <v>179</v>
      </c>
      <c r="BB656" s="162" t="s">
        <v>179</v>
      </c>
    </row>
    <row r="657" spans="1:54" s="175" customFormat="1" ht="108.95" customHeight="1" x14ac:dyDescent="0.25">
      <c r="A657" s="306">
        <v>7</v>
      </c>
      <c r="B657" s="306" t="s">
        <v>2384</v>
      </c>
      <c r="C657" s="306" t="s">
        <v>60</v>
      </c>
      <c r="D657" s="163" t="s">
        <v>586</v>
      </c>
      <c r="E657" s="306" t="s">
        <v>869</v>
      </c>
      <c r="F657" s="306" t="s">
        <v>870</v>
      </c>
      <c r="G657" s="306" t="s">
        <v>1450</v>
      </c>
      <c r="H657" s="183" t="s">
        <v>872</v>
      </c>
      <c r="I657" s="183" t="s">
        <v>872</v>
      </c>
      <c r="J657" s="305">
        <v>1</v>
      </c>
      <c r="K657" s="305"/>
      <c r="L657" s="305" t="s">
        <v>167</v>
      </c>
      <c r="M657" s="305"/>
      <c r="N657" s="305" t="s">
        <v>513</v>
      </c>
      <c r="O657" s="148">
        <v>31492.608826229505</v>
      </c>
      <c r="P657" s="148">
        <v>38420.982767999994</v>
      </c>
      <c r="Q657" s="148">
        <f>11799.35738*1.2</f>
        <v>14159.228856</v>
      </c>
      <c r="R657" s="148">
        <f>16124.52982*1.2</f>
        <v>19349.435783999998</v>
      </c>
      <c r="S657" s="148">
        <f>4093.59844*1.2</f>
        <v>4912.3181279999999</v>
      </c>
      <c r="T657" s="148"/>
      <c r="U657" s="148"/>
      <c r="V657" s="148"/>
      <c r="W657" s="305" t="s">
        <v>87</v>
      </c>
      <c r="X657" s="162" t="s">
        <v>589</v>
      </c>
      <c r="Y657" s="306" t="s">
        <v>71</v>
      </c>
      <c r="Z657" s="150">
        <v>46041</v>
      </c>
      <c r="AA657" s="153">
        <v>46096</v>
      </c>
      <c r="AB657" s="306"/>
      <c r="AC657" s="306"/>
      <c r="AD657" s="306"/>
      <c r="AE657" s="306"/>
      <c r="AF657" s="306" t="str">
        <f>G657</f>
        <v>Услуги по охране объектов (ПО "Южные электросети"; ПО "Юго-западные электросети"; ПО «Юго-Восточные электросети»;  "Рем. произв. база  № 1 ПО ЦЭС";  "Рем. произв. база № 2 ПО ЦЭС")</v>
      </c>
      <c r="AG657" s="306" t="s">
        <v>346</v>
      </c>
      <c r="AH657" s="306">
        <v>876</v>
      </c>
      <c r="AI657" s="306" t="s">
        <v>73</v>
      </c>
      <c r="AJ657" s="306">
        <v>1</v>
      </c>
      <c r="AK657" s="233" t="s">
        <v>685</v>
      </c>
      <c r="AL657" s="305" t="s">
        <v>599</v>
      </c>
      <c r="AM657" s="153">
        <v>46106</v>
      </c>
      <c r="AN657" s="153">
        <v>46113</v>
      </c>
      <c r="AO657" s="153">
        <v>46843</v>
      </c>
      <c r="AP657" s="306" t="s">
        <v>677</v>
      </c>
      <c r="AQ657" s="306" t="s">
        <v>1451</v>
      </c>
      <c r="AR657" s="306"/>
      <c r="AS657" s="306"/>
      <c r="AT657" s="306"/>
      <c r="AU657" s="153"/>
      <c r="AV657" s="197"/>
      <c r="AW657" s="180"/>
      <c r="AX657" s="306"/>
      <c r="AY657" s="306"/>
      <c r="AZ657" s="306"/>
      <c r="BA657" s="306"/>
      <c r="BB657" s="306" t="s">
        <v>1452</v>
      </c>
    </row>
    <row r="658" spans="1:54" s="175" customFormat="1" ht="108.95" customHeight="1" x14ac:dyDescent="0.25">
      <c r="A658" s="306">
        <v>7</v>
      </c>
      <c r="B658" s="306" t="s">
        <v>2385</v>
      </c>
      <c r="C658" s="306" t="s">
        <v>60</v>
      </c>
      <c r="D658" s="163" t="s">
        <v>586</v>
      </c>
      <c r="E658" s="306" t="s">
        <v>869</v>
      </c>
      <c r="F658" s="306" t="s">
        <v>870</v>
      </c>
      <c r="G658" s="306" t="s">
        <v>1453</v>
      </c>
      <c r="H658" s="183" t="s">
        <v>872</v>
      </c>
      <c r="I658" s="183" t="s">
        <v>872</v>
      </c>
      <c r="J658" s="305">
        <v>1</v>
      </c>
      <c r="K658" s="305"/>
      <c r="L658" s="305" t="s">
        <v>167</v>
      </c>
      <c r="M658" s="305"/>
      <c r="N658" s="305" t="s">
        <v>513</v>
      </c>
      <c r="O658" s="148">
        <v>20048.104740983606</v>
      </c>
      <c r="P658" s="148">
        <v>24458.687783999998</v>
      </c>
      <c r="Q658" s="148">
        <f>7476.5019*1.2</f>
        <v>8971.8022799999999</v>
      </c>
      <c r="R658" s="148">
        <f>10260.06041*1.2</f>
        <v>12312.072491999999</v>
      </c>
      <c r="S658" s="148">
        <f>2645.67751*1.2</f>
        <v>3174.8130120000001</v>
      </c>
      <c r="T658" s="148"/>
      <c r="U658" s="148"/>
      <c r="V658" s="148"/>
      <c r="W658" s="305" t="s">
        <v>87</v>
      </c>
      <c r="X658" s="162" t="s">
        <v>589</v>
      </c>
      <c r="Y658" s="306" t="s">
        <v>71</v>
      </c>
      <c r="Z658" s="150">
        <v>46041</v>
      </c>
      <c r="AA658" s="153">
        <v>46096</v>
      </c>
      <c r="AB658" s="306"/>
      <c r="AC658" s="306"/>
      <c r="AD658" s="306"/>
      <c r="AE658" s="306"/>
      <c r="AF658" s="306" t="str">
        <f>G658</f>
        <v>Услуги по охране объектов (База МТО филиала в п. ГРЭС; Сретенский РЭС; Балейский РЭС; Шелопугинский участок Балейского РЭС; Нерчинский РЭС)</v>
      </c>
      <c r="AG658" s="306" t="s">
        <v>346</v>
      </c>
      <c r="AH658" s="306">
        <v>876</v>
      </c>
      <c r="AI658" s="306" t="s">
        <v>73</v>
      </c>
      <c r="AJ658" s="306">
        <v>1</v>
      </c>
      <c r="AK658" s="233" t="s">
        <v>685</v>
      </c>
      <c r="AL658" s="305" t="s">
        <v>599</v>
      </c>
      <c r="AM658" s="153">
        <v>46106</v>
      </c>
      <c r="AN658" s="153">
        <v>46113</v>
      </c>
      <c r="AO658" s="153">
        <v>46843</v>
      </c>
      <c r="AP658" s="306" t="s">
        <v>677</v>
      </c>
      <c r="AQ658" s="306" t="s">
        <v>1451</v>
      </c>
      <c r="AR658" s="306"/>
      <c r="AS658" s="306"/>
      <c r="AT658" s="306"/>
      <c r="AU658" s="153"/>
      <c r="AV658" s="197"/>
      <c r="AW658" s="180"/>
      <c r="AX658" s="306"/>
      <c r="AY658" s="306"/>
      <c r="AZ658" s="306"/>
      <c r="BA658" s="306"/>
      <c r="BB658" s="306" t="s">
        <v>1454</v>
      </c>
    </row>
    <row r="659" spans="1:54" s="175" customFormat="1" ht="108.95" customHeight="1" x14ac:dyDescent="0.25">
      <c r="A659" s="306">
        <v>7</v>
      </c>
      <c r="B659" s="306" t="s">
        <v>2386</v>
      </c>
      <c r="C659" s="306" t="s">
        <v>60</v>
      </c>
      <c r="D659" s="163" t="s">
        <v>586</v>
      </c>
      <c r="E659" s="306" t="s">
        <v>869</v>
      </c>
      <c r="F659" s="306" t="s">
        <v>870</v>
      </c>
      <c r="G659" s="306" t="s">
        <v>1455</v>
      </c>
      <c r="H659" s="183" t="s">
        <v>872</v>
      </c>
      <c r="I659" s="183" t="s">
        <v>872</v>
      </c>
      <c r="J659" s="305">
        <v>1</v>
      </c>
      <c r="K659" s="305"/>
      <c r="L659" s="305" t="s">
        <v>167</v>
      </c>
      <c r="M659" s="305"/>
      <c r="N659" s="305" t="s">
        <v>513</v>
      </c>
      <c r="O659" s="148">
        <v>16158.935626229508</v>
      </c>
      <c r="P659" s="148">
        <v>19713.901463999999</v>
      </c>
      <c r="Q659" s="148">
        <f>6728.91868*1.2</f>
        <v>8074.7024159999992</v>
      </c>
      <c r="R659" s="148">
        <f>9699.33254*1.2</f>
        <v>11639.199047999999</v>
      </c>
      <c r="S659" s="148"/>
      <c r="T659" s="148"/>
      <c r="U659" s="148"/>
      <c r="V659" s="148"/>
      <c r="W659" s="305" t="s">
        <v>87</v>
      </c>
      <c r="X659" s="162" t="s">
        <v>589</v>
      </c>
      <c r="Y659" s="306" t="s">
        <v>71</v>
      </c>
      <c r="Z659" s="153">
        <v>46129</v>
      </c>
      <c r="AA659" s="153">
        <v>46218</v>
      </c>
      <c r="AB659" s="306"/>
      <c r="AC659" s="306"/>
      <c r="AD659" s="306"/>
      <c r="AE659" s="306"/>
      <c r="AF659" s="306" t="str">
        <f>G659</f>
        <v>Услуги по контролю за состоянием территории, учету посетителей и транспортируемых ценностей и имущества на 27 объектах филиала</v>
      </c>
      <c r="AG659" s="306" t="s">
        <v>346</v>
      </c>
      <c r="AH659" s="306">
        <v>876</v>
      </c>
      <c r="AI659" s="306" t="s">
        <v>73</v>
      </c>
      <c r="AJ659" s="306">
        <v>1</v>
      </c>
      <c r="AK659" s="233" t="s">
        <v>685</v>
      </c>
      <c r="AL659" s="305" t="s">
        <v>599</v>
      </c>
      <c r="AM659" s="153">
        <v>46223</v>
      </c>
      <c r="AN659" s="153">
        <v>46235</v>
      </c>
      <c r="AO659" s="153">
        <v>46598</v>
      </c>
      <c r="AP659" s="306" t="s">
        <v>645</v>
      </c>
      <c r="AQ659" s="306" t="s">
        <v>1456</v>
      </c>
      <c r="AR659" s="306"/>
      <c r="AS659" s="306"/>
      <c r="AT659" s="306"/>
      <c r="AU659" s="153"/>
      <c r="AV659" s="197"/>
      <c r="AW659" s="180"/>
      <c r="AX659" s="306"/>
      <c r="AY659" s="306"/>
      <c r="AZ659" s="306"/>
      <c r="BA659" s="306"/>
      <c r="BB659" s="306"/>
    </row>
    <row r="660" spans="1:54" s="175" customFormat="1" ht="108.95" customHeight="1" x14ac:dyDescent="0.25">
      <c r="A660" s="306">
        <v>7</v>
      </c>
      <c r="B660" s="306" t="s">
        <v>2387</v>
      </c>
      <c r="C660" s="306" t="s">
        <v>60</v>
      </c>
      <c r="D660" s="163" t="s">
        <v>586</v>
      </c>
      <c r="E660" s="306" t="s">
        <v>869</v>
      </c>
      <c r="F660" s="306" t="s">
        <v>870</v>
      </c>
      <c r="G660" s="306" t="s">
        <v>1457</v>
      </c>
      <c r="H660" s="183" t="s">
        <v>872</v>
      </c>
      <c r="I660" s="183" t="s">
        <v>872</v>
      </c>
      <c r="J660" s="305">
        <v>1</v>
      </c>
      <c r="K660" s="305"/>
      <c r="L660" s="305" t="s">
        <v>167</v>
      </c>
      <c r="M660" s="305"/>
      <c r="N660" s="305" t="s">
        <v>513</v>
      </c>
      <c r="O660" s="148">
        <v>27556.585799999997</v>
      </c>
      <c r="P660" s="148">
        <v>33619.034675999996</v>
      </c>
      <c r="Q660" s="148">
        <f>10325*1.2</f>
        <v>12390</v>
      </c>
      <c r="R660" s="148">
        <f>14108.96359*1.2</f>
        <v>16930.756308</v>
      </c>
      <c r="S660" s="148">
        <f>3581.89864*1.2</f>
        <v>4298.2783679999993</v>
      </c>
      <c r="T660" s="148"/>
      <c r="U660" s="148"/>
      <c r="V660" s="148"/>
      <c r="W660" s="305" t="s">
        <v>87</v>
      </c>
      <c r="X660" s="162" t="s">
        <v>589</v>
      </c>
      <c r="Y660" s="306" t="s">
        <v>71</v>
      </c>
      <c r="Z660" s="150">
        <v>46041</v>
      </c>
      <c r="AA660" s="153">
        <v>46096</v>
      </c>
      <c r="AB660" s="306"/>
      <c r="AC660" s="306"/>
      <c r="AD660" s="306"/>
      <c r="AE660" s="306"/>
      <c r="AF660" s="306" t="str">
        <f>G660</f>
        <v>Услуги по охране объектов (Здание Аппарата управления; ПО «Городские электросети»; ПО «Центральные  электросети»; База ОМТО ПО ЦЭС)</v>
      </c>
      <c r="AG660" s="306" t="s">
        <v>346</v>
      </c>
      <c r="AH660" s="306">
        <v>876</v>
      </c>
      <c r="AI660" s="306" t="s">
        <v>73</v>
      </c>
      <c r="AJ660" s="306">
        <v>1</v>
      </c>
      <c r="AK660" s="233" t="s">
        <v>685</v>
      </c>
      <c r="AL660" s="305" t="s">
        <v>599</v>
      </c>
      <c r="AM660" s="153">
        <v>46106</v>
      </c>
      <c r="AN660" s="153">
        <v>46113</v>
      </c>
      <c r="AO660" s="153">
        <v>46843</v>
      </c>
      <c r="AP660" s="306" t="s">
        <v>677</v>
      </c>
      <c r="AQ660" s="306" t="s">
        <v>1451</v>
      </c>
      <c r="AR660" s="306"/>
      <c r="AS660" s="306"/>
      <c r="AT660" s="306"/>
      <c r="AU660" s="153"/>
      <c r="AV660" s="197"/>
      <c r="AW660" s="180"/>
      <c r="AX660" s="306"/>
      <c r="AY660" s="306"/>
      <c r="AZ660" s="306"/>
      <c r="BA660" s="306"/>
      <c r="BB660" s="306">
        <v>2500064489</v>
      </c>
    </row>
    <row r="661" spans="1:54" s="175" customFormat="1" ht="108.95" customHeight="1" x14ac:dyDescent="0.25">
      <c r="A661" s="306">
        <v>7</v>
      </c>
      <c r="B661" s="306" t="s">
        <v>2388</v>
      </c>
      <c r="C661" s="306" t="s">
        <v>60</v>
      </c>
      <c r="D661" s="163" t="s">
        <v>586</v>
      </c>
      <c r="E661" s="306" t="s">
        <v>869</v>
      </c>
      <c r="F661" s="306" t="s">
        <v>870</v>
      </c>
      <c r="G661" s="306" t="s">
        <v>1458</v>
      </c>
      <c r="H661" s="183" t="s">
        <v>872</v>
      </c>
      <c r="I661" s="183" t="s">
        <v>872</v>
      </c>
      <c r="J661" s="305">
        <v>1</v>
      </c>
      <c r="K661" s="305"/>
      <c r="L661" s="305" t="s">
        <v>167</v>
      </c>
      <c r="M661" s="305"/>
      <c r="N661" s="305" t="s">
        <v>513</v>
      </c>
      <c r="O661" s="148">
        <v>21833.7806852459</v>
      </c>
      <c r="P661" s="148">
        <v>26637.212435999998</v>
      </c>
      <c r="Q661" s="148">
        <f>8163.00997*1.2</f>
        <v>9795.6119639999997</v>
      </c>
      <c r="R661" s="148">
        <f>11176.72889*1.2</f>
        <v>13412.074667999999</v>
      </c>
      <c r="S661" s="148">
        <f>2857.93817*1.2</f>
        <v>3429.5258039999999</v>
      </c>
      <c r="T661" s="148"/>
      <c r="U661" s="148"/>
      <c r="V661" s="148"/>
      <c r="W661" s="305" t="s">
        <v>87</v>
      </c>
      <c r="X661" s="162" t="s">
        <v>589</v>
      </c>
      <c r="Y661" s="306" t="s">
        <v>71</v>
      </c>
      <c r="Z661" s="150">
        <v>46041</v>
      </c>
      <c r="AA661" s="153">
        <v>46096</v>
      </c>
      <c r="AB661" s="306"/>
      <c r="AC661" s="306"/>
      <c r="AD661" s="306"/>
      <c r="AE661" s="306"/>
      <c r="AF661" s="306" t="str">
        <f>G661</f>
        <v>Услуги по охране объектов (ПО «ВЭС»; ПО ВЭС, Центральный склад)</v>
      </c>
      <c r="AG661" s="306" t="s">
        <v>346</v>
      </c>
      <c r="AH661" s="306">
        <v>876</v>
      </c>
      <c r="AI661" s="306" t="s">
        <v>73</v>
      </c>
      <c r="AJ661" s="306">
        <v>1</v>
      </c>
      <c r="AK661" s="233" t="s">
        <v>685</v>
      </c>
      <c r="AL661" s="305" t="s">
        <v>599</v>
      </c>
      <c r="AM661" s="153">
        <v>46106</v>
      </c>
      <c r="AN661" s="153">
        <v>46113</v>
      </c>
      <c r="AO661" s="153">
        <v>46843</v>
      </c>
      <c r="AP661" s="306" t="s">
        <v>677</v>
      </c>
      <c r="AQ661" s="306" t="s">
        <v>1451</v>
      </c>
      <c r="AR661" s="306"/>
      <c r="AS661" s="306"/>
      <c r="AT661" s="306"/>
      <c r="AU661" s="153"/>
      <c r="AV661" s="197"/>
      <c r="AW661" s="180"/>
      <c r="AX661" s="306"/>
      <c r="AY661" s="306"/>
      <c r="AZ661" s="306"/>
      <c r="BA661" s="306"/>
      <c r="BB661" s="306">
        <v>2500064510</v>
      </c>
    </row>
    <row r="662" spans="1:54" s="181" customFormat="1" ht="179.25" customHeight="1" x14ac:dyDescent="0.25">
      <c r="A662" s="306">
        <v>7</v>
      </c>
      <c r="B662" s="306" t="s">
        <v>2389</v>
      </c>
      <c r="C662" s="306" t="s">
        <v>60</v>
      </c>
      <c r="D662" s="306" t="s">
        <v>691</v>
      </c>
      <c r="E662" s="306" t="s">
        <v>1014</v>
      </c>
      <c r="F662" s="306"/>
      <c r="G662" s="305" t="s">
        <v>1459</v>
      </c>
      <c r="H662" s="305" t="s">
        <v>814</v>
      </c>
      <c r="I662" s="305" t="s">
        <v>814</v>
      </c>
      <c r="J662" s="306">
        <v>1</v>
      </c>
      <c r="K662" s="306"/>
      <c r="L662" s="306" t="s">
        <v>167</v>
      </c>
      <c r="M662" s="306"/>
      <c r="N662" s="305" t="s">
        <v>1460</v>
      </c>
      <c r="O662" s="148">
        <v>97243.447868852454</v>
      </c>
      <c r="P662" s="148">
        <v>118637.0064</v>
      </c>
      <c r="Q662" s="148">
        <v>23068.306799999998</v>
      </c>
      <c r="R662" s="148">
        <v>39545.668799999999</v>
      </c>
      <c r="S662" s="148">
        <v>39545.668799999999</v>
      </c>
      <c r="T662" s="148">
        <v>16477.362000000001</v>
      </c>
      <c r="U662" s="148"/>
      <c r="V662" s="148"/>
      <c r="W662" s="305" t="s">
        <v>87</v>
      </c>
      <c r="X662" s="307" t="s">
        <v>696</v>
      </c>
      <c r="Y662" s="306" t="s">
        <v>71</v>
      </c>
      <c r="Z662" s="153">
        <v>46080</v>
      </c>
      <c r="AA662" s="153">
        <v>46136</v>
      </c>
      <c r="AB662" s="306"/>
      <c r="AC662" s="306"/>
      <c r="AD662" s="306"/>
      <c r="AE662" s="306"/>
      <c r="AF662" s="305" t="s">
        <v>1459</v>
      </c>
      <c r="AG662" s="305" t="s">
        <v>1461</v>
      </c>
      <c r="AH662" s="306">
        <v>876</v>
      </c>
      <c r="AI662" s="306" t="s">
        <v>73</v>
      </c>
      <c r="AJ662" s="163">
        <v>1</v>
      </c>
      <c r="AK662" s="182" t="s">
        <v>181</v>
      </c>
      <c r="AL662" s="306" t="s">
        <v>392</v>
      </c>
      <c r="AM662" s="307" t="s">
        <v>1462</v>
      </c>
      <c r="AN662" s="307" t="s">
        <v>1463</v>
      </c>
      <c r="AO662" s="153">
        <v>47269</v>
      </c>
      <c r="AP662" s="306" t="s">
        <v>625</v>
      </c>
      <c r="AQ662" s="306"/>
      <c r="AR662" s="306"/>
      <c r="AS662" s="306"/>
      <c r="AT662" s="306"/>
      <c r="AU662" s="153"/>
      <c r="AV662" s="197"/>
      <c r="AW662" s="180"/>
      <c r="AX662" s="306"/>
      <c r="AY662" s="306"/>
      <c r="AZ662" s="306"/>
      <c r="BA662" s="306"/>
      <c r="BB662" s="306"/>
    </row>
    <row r="663" spans="1:54" s="181" customFormat="1" ht="113.25" customHeight="1" x14ac:dyDescent="0.25">
      <c r="A663" s="306">
        <v>7</v>
      </c>
      <c r="B663" s="306" t="s">
        <v>2390</v>
      </c>
      <c r="C663" s="306" t="s">
        <v>60</v>
      </c>
      <c r="D663" s="306" t="s">
        <v>691</v>
      </c>
      <c r="E663" s="163" t="s">
        <v>796</v>
      </c>
      <c r="F663" s="163" t="s">
        <v>1464</v>
      </c>
      <c r="G663" s="306" t="s">
        <v>1465</v>
      </c>
      <c r="H663" s="306" t="s">
        <v>1466</v>
      </c>
      <c r="I663" s="306" t="s">
        <v>1467</v>
      </c>
      <c r="J663" s="306">
        <v>1</v>
      </c>
      <c r="K663" s="306"/>
      <c r="L663" s="306" t="s">
        <v>167</v>
      </c>
      <c r="M663" s="306"/>
      <c r="N663" s="306" t="s">
        <v>345</v>
      </c>
      <c r="O663" s="148">
        <v>350</v>
      </c>
      <c r="P663" s="148">
        <v>427</v>
      </c>
      <c r="Q663" s="148">
        <v>427</v>
      </c>
      <c r="R663" s="148"/>
      <c r="S663" s="148"/>
      <c r="T663" s="148"/>
      <c r="U663" s="148"/>
      <c r="V663" s="148"/>
      <c r="W663" s="306" t="s">
        <v>404</v>
      </c>
      <c r="X663" s="307" t="s">
        <v>696</v>
      </c>
      <c r="Y663" s="306" t="s">
        <v>71</v>
      </c>
      <c r="Z663" s="153">
        <v>46132</v>
      </c>
      <c r="AA663" s="153">
        <v>46154</v>
      </c>
      <c r="AB663" s="306"/>
      <c r="AC663" s="306"/>
      <c r="AD663" s="306"/>
      <c r="AE663" s="306"/>
      <c r="AF663" s="306" t="str">
        <f>G663</f>
        <v>Услуги по оценке, подтверждению рыночной стоимости</v>
      </c>
      <c r="AG663" s="306" t="s">
        <v>1073</v>
      </c>
      <c r="AH663" s="306">
        <v>876</v>
      </c>
      <c r="AI663" s="306" t="s">
        <v>73</v>
      </c>
      <c r="AJ663" s="306">
        <v>1</v>
      </c>
      <c r="AK663" s="185" t="s">
        <v>181</v>
      </c>
      <c r="AL663" s="306" t="s">
        <v>392</v>
      </c>
      <c r="AM663" s="153">
        <v>46168</v>
      </c>
      <c r="AN663" s="153">
        <v>46168</v>
      </c>
      <c r="AO663" s="153">
        <v>46182</v>
      </c>
      <c r="AP663" s="306">
        <v>2026</v>
      </c>
      <c r="AQ663" s="306"/>
      <c r="AR663" s="306"/>
      <c r="AS663" s="306"/>
      <c r="AT663" s="306"/>
      <c r="AU663" s="153"/>
      <c r="AV663" s="197"/>
      <c r="AW663" s="180"/>
      <c r="AX663" s="306"/>
      <c r="AY663" s="306"/>
      <c r="AZ663" s="306"/>
      <c r="BA663" s="306"/>
      <c r="BB663" s="306"/>
    </row>
    <row r="664" spans="1:54" s="181" customFormat="1" ht="51" x14ac:dyDescent="0.25">
      <c r="A664" s="306">
        <v>7</v>
      </c>
      <c r="B664" s="306" t="s">
        <v>2391</v>
      </c>
      <c r="C664" s="306" t="s">
        <v>60</v>
      </c>
      <c r="D664" s="306" t="s">
        <v>691</v>
      </c>
      <c r="E664" s="163" t="s">
        <v>796</v>
      </c>
      <c r="F664" s="163" t="s">
        <v>1464</v>
      </c>
      <c r="G664" s="306" t="s">
        <v>1465</v>
      </c>
      <c r="H664" s="306" t="s">
        <v>1466</v>
      </c>
      <c r="I664" s="306" t="s">
        <v>1467</v>
      </c>
      <c r="J664" s="306">
        <v>1</v>
      </c>
      <c r="K664" s="306"/>
      <c r="L664" s="306" t="s">
        <v>167</v>
      </c>
      <c r="M664" s="306"/>
      <c r="N664" s="306" t="s">
        <v>345</v>
      </c>
      <c r="O664" s="148">
        <v>350</v>
      </c>
      <c r="P664" s="148">
        <v>427</v>
      </c>
      <c r="Q664" s="148">
        <v>427</v>
      </c>
      <c r="R664" s="148"/>
      <c r="S664" s="148"/>
      <c r="T664" s="148"/>
      <c r="U664" s="148"/>
      <c r="V664" s="148"/>
      <c r="W664" s="306" t="s">
        <v>404</v>
      </c>
      <c r="X664" s="307" t="s">
        <v>696</v>
      </c>
      <c r="Y664" s="306" t="s">
        <v>71</v>
      </c>
      <c r="Z664" s="153">
        <v>46300</v>
      </c>
      <c r="AA664" s="153">
        <v>46321</v>
      </c>
      <c r="AB664" s="306"/>
      <c r="AC664" s="306"/>
      <c r="AD664" s="306"/>
      <c r="AE664" s="306"/>
      <c r="AF664" s="306" t="str">
        <f>G664</f>
        <v>Услуги по оценке, подтверждению рыночной стоимости</v>
      </c>
      <c r="AG664" s="306" t="s">
        <v>1073</v>
      </c>
      <c r="AH664" s="306">
        <v>876</v>
      </c>
      <c r="AI664" s="306" t="s">
        <v>73</v>
      </c>
      <c r="AJ664" s="306">
        <v>1</v>
      </c>
      <c r="AK664" s="185" t="s">
        <v>181</v>
      </c>
      <c r="AL664" s="306" t="s">
        <v>392</v>
      </c>
      <c r="AM664" s="153">
        <v>46336</v>
      </c>
      <c r="AN664" s="153">
        <v>46336</v>
      </c>
      <c r="AO664" s="153">
        <v>46350</v>
      </c>
      <c r="AP664" s="306">
        <v>2026</v>
      </c>
      <c r="AQ664" s="306"/>
      <c r="AR664" s="306"/>
      <c r="AS664" s="306"/>
      <c r="AT664" s="306"/>
      <c r="AU664" s="153"/>
      <c r="AV664" s="197"/>
      <c r="AW664" s="180"/>
      <c r="AX664" s="306"/>
      <c r="AY664" s="306"/>
      <c r="AZ664" s="306"/>
      <c r="BA664" s="306"/>
      <c r="BB664" s="306"/>
    </row>
    <row r="665" spans="1:54" s="181" customFormat="1" ht="38.25" x14ac:dyDescent="0.25">
      <c r="A665" s="306">
        <v>7</v>
      </c>
      <c r="B665" s="306" t="s">
        <v>2392</v>
      </c>
      <c r="C665" s="306" t="s">
        <v>60</v>
      </c>
      <c r="D665" s="306" t="s">
        <v>694</v>
      </c>
      <c r="E665" s="162" t="s">
        <v>1468</v>
      </c>
      <c r="F665" s="306" t="s">
        <v>1469</v>
      </c>
      <c r="G665" s="306" t="s">
        <v>1470</v>
      </c>
      <c r="H665" s="306" t="s">
        <v>1471</v>
      </c>
      <c r="I665" s="306" t="s">
        <v>1472</v>
      </c>
      <c r="J665" s="305">
        <v>1</v>
      </c>
      <c r="K665" s="306"/>
      <c r="L665" s="306" t="s">
        <v>167</v>
      </c>
      <c r="M665" s="162"/>
      <c r="N665" s="162" t="s">
        <v>345</v>
      </c>
      <c r="O665" s="148">
        <v>240</v>
      </c>
      <c r="P665" s="148">
        <v>240</v>
      </c>
      <c r="Q665" s="148"/>
      <c r="R665" s="148"/>
      <c r="S665" s="148"/>
      <c r="T665" s="148"/>
      <c r="U665" s="148"/>
      <c r="V665" s="148"/>
      <c r="W665" s="306" t="s">
        <v>404</v>
      </c>
      <c r="X665" s="307" t="s">
        <v>696</v>
      </c>
      <c r="Y665" s="306" t="s">
        <v>71</v>
      </c>
      <c r="Z665" s="153">
        <v>46266</v>
      </c>
      <c r="AA665" s="153">
        <v>46286</v>
      </c>
      <c r="AB665" s="306"/>
      <c r="AC665" s="306"/>
      <c r="AD665" s="306"/>
      <c r="AE665" s="306"/>
      <c r="AF665" s="306" t="s">
        <v>1470</v>
      </c>
      <c r="AG665" s="306"/>
      <c r="AH665" s="306">
        <v>876</v>
      </c>
      <c r="AI665" s="306" t="s">
        <v>73</v>
      </c>
      <c r="AJ665" s="306">
        <v>1</v>
      </c>
      <c r="AK665" s="183" t="s">
        <v>181</v>
      </c>
      <c r="AL665" s="306" t="s">
        <v>1484</v>
      </c>
      <c r="AM665" s="153">
        <v>46293</v>
      </c>
      <c r="AN665" s="153">
        <v>46296</v>
      </c>
      <c r="AO665" s="153">
        <v>46661</v>
      </c>
      <c r="AP665" s="306">
        <v>2026</v>
      </c>
      <c r="AQ665" s="306"/>
      <c r="AR665" s="306"/>
      <c r="AS665" s="306"/>
      <c r="AT665" s="306"/>
      <c r="AU665" s="153"/>
      <c r="AV665" s="197"/>
      <c r="AW665" s="180"/>
      <c r="AX665" s="306"/>
      <c r="AY665" s="306"/>
      <c r="AZ665" s="306"/>
      <c r="BA665" s="306"/>
      <c r="BB665" s="306"/>
    </row>
    <row r="666" spans="1:54" s="181" customFormat="1" ht="38.25" x14ac:dyDescent="0.25">
      <c r="A666" s="306">
        <v>7</v>
      </c>
      <c r="B666" s="306" t="s">
        <v>2396</v>
      </c>
      <c r="C666" s="306" t="s">
        <v>60</v>
      </c>
      <c r="D666" s="306" t="s">
        <v>694</v>
      </c>
      <c r="E666" s="162" t="s">
        <v>1468</v>
      </c>
      <c r="F666" s="162" t="s">
        <v>803</v>
      </c>
      <c r="G666" s="162" t="s">
        <v>1473</v>
      </c>
      <c r="H666" s="162" t="s">
        <v>814</v>
      </c>
      <c r="I666" s="162" t="s">
        <v>806</v>
      </c>
      <c r="J666" s="305">
        <v>2</v>
      </c>
      <c r="K666" s="162"/>
      <c r="L666" s="162" t="s">
        <v>167</v>
      </c>
      <c r="M666" s="162"/>
      <c r="N666" s="162" t="s">
        <v>345</v>
      </c>
      <c r="O666" s="148">
        <v>50</v>
      </c>
      <c r="P666" s="148">
        <v>50</v>
      </c>
      <c r="Q666" s="209"/>
      <c r="R666" s="209"/>
      <c r="S666" s="209"/>
      <c r="T666" s="209"/>
      <c r="U666" s="209"/>
      <c r="V666" s="209"/>
      <c r="W666" s="306" t="s">
        <v>404</v>
      </c>
      <c r="X666" s="307" t="s">
        <v>696</v>
      </c>
      <c r="Y666" s="306" t="s">
        <v>378</v>
      </c>
      <c r="Z666" s="153">
        <v>46266</v>
      </c>
      <c r="AA666" s="153">
        <v>46286</v>
      </c>
      <c r="AB666" s="162"/>
      <c r="AC666" s="162"/>
      <c r="AD666" s="162"/>
      <c r="AE666" s="162"/>
      <c r="AF666" s="162" t="s">
        <v>1474</v>
      </c>
      <c r="AG666" s="162"/>
      <c r="AH666" s="306">
        <v>876</v>
      </c>
      <c r="AI666" s="306" t="s">
        <v>73</v>
      </c>
      <c r="AJ666" s="162">
        <v>1</v>
      </c>
      <c r="AK666" s="183" t="s">
        <v>181</v>
      </c>
      <c r="AL666" s="306" t="s">
        <v>1484</v>
      </c>
      <c r="AM666" s="153">
        <v>46293</v>
      </c>
      <c r="AN666" s="153">
        <v>46296</v>
      </c>
      <c r="AO666" s="153">
        <v>46387</v>
      </c>
      <c r="AP666" s="306">
        <v>2026</v>
      </c>
      <c r="AQ666" s="162"/>
      <c r="AR666" s="162"/>
      <c r="AS666" s="162"/>
      <c r="AT666" s="162"/>
      <c r="AU666" s="162"/>
      <c r="AV666" s="162"/>
      <c r="AW666" s="162"/>
      <c r="AX666" s="162"/>
      <c r="AY666" s="162"/>
      <c r="AZ666" s="162"/>
      <c r="BA666" s="306"/>
      <c r="BB666" s="306"/>
    </row>
    <row r="667" spans="1:54" s="181" customFormat="1" ht="38.25" x14ac:dyDescent="0.25">
      <c r="A667" s="306">
        <v>7</v>
      </c>
      <c r="B667" s="306" t="s">
        <v>2397</v>
      </c>
      <c r="C667" s="306" t="s">
        <v>60</v>
      </c>
      <c r="D667" s="306" t="s">
        <v>694</v>
      </c>
      <c r="E667" s="162" t="s">
        <v>1468</v>
      </c>
      <c r="F667" s="162" t="s">
        <v>803</v>
      </c>
      <c r="G667" s="162" t="s">
        <v>1475</v>
      </c>
      <c r="H667" s="162" t="s">
        <v>814</v>
      </c>
      <c r="I667" s="162" t="s">
        <v>806</v>
      </c>
      <c r="J667" s="305">
        <v>2</v>
      </c>
      <c r="K667" s="162"/>
      <c r="L667" s="162" t="s">
        <v>167</v>
      </c>
      <c r="M667" s="162"/>
      <c r="N667" s="162" t="s">
        <v>345</v>
      </c>
      <c r="O667" s="148">
        <v>50</v>
      </c>
      <c r="P667" s="148">
        <v>50</v>
      </c>
      <c r="Q667" s="209"/>
      <c r="R667" s="209"/>
      <c r="S667" s="209"/>
      <c r="T667" s="209"/>
      <c r="U667" s="209"/>
      <c r="V667" s="209"/>
      <c r="W667" s="306" t="s">
        <v>404</v>
      </c>
      <c r="X667" s="307" t="s">
        <v>696</v>
      </c>
      <c r="Y667" s="306" t="s">
        <v>378</v>
      </c>
      <c r="Z667" s="150">
        <v>46041</v>
      </c>
      <c r="AA667" s="153">
        <v>46042</v>
      </c>
      <c r="AB667" s="162"/>
      <c r="AC667" s="162"/>
      <c r="AD667" s="162"/>
      <c r="AE667" s="162"/>
      <c r="AF667" s="162" t="s">
        <v>1475</v>
      </c>
      <c r="AG667" s="162"/>
      <c r="AH667" s="306">
        <v>876</v>
      </c>
      <c r="AI667" s="306" t="s">
        <v>73</v>
      </c>
      <c r="AJ667" s="162">
        <v>1</v>
      </c>
      <c r="AK667" s="183" t="s">
        <v>181</v>
      </c>
      <c r="AL667" s="306" t="s">
        <v>1484</v>
      </c>
      <c r="AM667" s="153">
        <v>46052</v>
      </c>
      <c r="AN667" s="153">
        <v>46054</v>
      </c>
      <c r="AO667" s="153">
        <v>46068</v>
      </c>
      <c r="AP667" s="306">
        <v>2026</v>
      </c>
      <c r="AQ667" s="162"/>
      <c r="AR667" s="162"/>
      <c r="AS667" s="162"/>
      <c r="AT667" s="162"/>
      <c r="AU667" s="162"/>
      <c r="AV667" s="162"/>
      <c r="AW667" s="162"/>
      <c r="AX667" s="162"/>
      <c r="AY667" s="162"/>
      <c r="AZ667" s="162"/>
      <c r="BA667" s="306"/>
      <c r="BB667" s="306"/>
    </row>
    <row r="668" spans="1:54" s="181" customFormat="1" ht="38.25" x14ac:dyDescent="0.25">
      <c r="A668" s="306">
        <v>7</v>
      </c>
      <c r="B668" s="306" t="s">
        <v>2398</v>
      </c>
      <c r="C668" s="306" t="s">
        <v>60</v>
      </c>
      <c r="D668" s="306" t="s">
        <v>694</v>
      </c>
      <c r="E668" s="162" t="s">
        <v>1468</v>
      </c>
      <c r="F668" s="162" t="s">
        <v>1476</v>
      </c>
      <c r="G668" s="162" t="s">
        <v>1477</v>
      </c>
      <c r="H668" s="162" t="s">
        <v>628</v>
      </c>
      <c r="I668" s="162" t="s">
        <v>628</v>
      </c>
      <c r="J668" s="305">
        <v>1</v>
      </c>
      <c r="K668" s="162"/>
      <c r="L668" s="162" t="s">
        <v>167</v>
      </c>
      <c r="M668" s="162"/>
      <c r="N668" s="162" t="s">
        <v>345</v>
      </c>
      <c r="O668" s="148">
        <v>100</v>
      </c>
      <c r="P668" s="148">
        <v>100</v>
      </c>
      <c r="Q668" s="148"/>
      <c r="R668" s="148"/>
      <c r="S668" s="148"/>
      <c r="T668" s="148"/>
      <c r="U668" s="148"/>
      <c r="V668" s="148"/>
      <c r="W668" s="306" t="s">
        <v>404</v>
      </c>
      <c r="X668" s="307" t="s">
        <v>696</v>
      </c>
      <c r="Y668" s="306" t="s">
        <v>71</v>
      </c>
      <c r="Z668" s="153">
        <v>46113</v>
      </c>
      <c r="AA668" s="153">
        <v>46127</v>
      </c>
      <c r="AB668" s="306"/>
      <c r="AC668" s="306"/>
      <c r="AD668" s="306"/>
      <c r="AE668" s="306"/>
      <c r="AF668" s="162" t="s">
        <v>1477</v>
      </c>
      <c r="AG668" s="306"/>
      <c r="AH668" s="306">
        <v>876</v>
      </c>
      <c r="AI668" s="306" t="s">
        <v>73</v>
      </c>
      <c r="AJ668" s="162">
        <v>1</v>
      </c>
      <c r="AK668" s="183" t="s">
        <v>181</v>
      </c>
      <c r="AL668" s="306" t="s">
        <v>1484</v>
      </c>
      <c r="AM668" s="153">
        <v>46137</v>
      </c>
      <c r="AN668" s="153">
        <v>46147</v>
      </c>
      <c r="AO668" s="153">
        <v>46173</v>
      </c>
      <c r="AP668" s="306">
        <v>2026</v>
      </c>
      <c r="AQ668" s="306"/>
      <c r="AR668" s="306"/>
      <c r="AS668" s="306"/>
      <c r="AT668" s="306"/>
      <c r="AU668" s="153"/>
      <c r="AV668" s="197"/>
      <c r="AW668" s="180"/>
      <c r="AX668" s="306"/>
      <c r="AY668" s="306"/>
      <c r="AZ668" s="306"/>
      <c r="BA668" s="306"/>
      <c r="BB668" s="306"/>
    </row>
    <row r="669" spans="1:54" s="181" customFormat="1" ht="38.25" x14ac:dyDescent="0.25">
      <c r="A669" s="306">
        <v>7</v>
      </c>
      <c r="B669" s="306" t="s">
        <v>2399</v>
      </c>
      <c r="C669" s="306" t="s">
        <v>60</v>
      </c>
      <c r="D669" s="306" t="s">
        <v>694</v>
      </c>
      <c r="E669" s="162" t="s">
        <v>1468</v>
      </c>
      <c r="F669" s="306" t="s">
        <v>1044</v>
      </c>
      <c r="G669" s="162" t="s">
        <v>1478</v>
      </c>
      <c r="H669" s="162" t="s">
        <v>1471</v>
      </c>
      <c r="I669" s="162" t="s">
        <v>1479</v>
      </c>
      <c r="J669" s="305">
        <v>1</v>
      </c>
      <c r="K669" s="306"/>
      <c r="L669" s="162" t="s">
        <v>167</v>
      </c>
      <c r="M669" s="162"/>
      <c r="N669" s="162" t="s">
        <v>345</v>
      </c>
      <c r="O669" s="148">
        <v>60</v>
      </c>
      <c r="P669" s="148">
        <v>60</v>
      </c>
      <c r="Q669" s="148"/>
      <c r="R669" s="148"/>
      <c r="S669" s="148"/>
      <c r="T669" s="148"/>
      <c r="U669" s="148"/>
      <c r="V669" s="148"/>
      <c r="W669" s="306" t="s">
        <v>404</v>
      </c>
      <c r="X669" s="307" t="s">
        <v>696</v>
      </c>
      <c r="Y669" s="306" t="s">
        <v>378</v>
      </c>
      <c r="Z669" s="153">
        <v>46153</v>
      </c>
      <c r="AA669" s="153">
        <v>46162</v>
      </c>
      <c r="AB669" s="306"/>
      <c r="AC669" s="306"/>
      <c r="AD669" s="306"/>
      <c r="AE669" s="306"/>
      <c r="AF669" s="162" t="s">
        <v>1478</v>
      </c>
      <c r="AG669" s="306"/>
      <c r="AH669" s="306">
        <v>876</v>
      </c>
      <c r="AI669" s="306" t="s">
        <v>73</v>
      </c>
      <c r="AJ669" s="162">
        <v>1</v>
      </c>
      <c r="AK669" s="183" t="s">
        <v>181</v>
      </c>
      <c r="AL669" s="306" t="s">
        <v>1484</v>
      </c>
      <c r="AM669" s="153">
        <v>46171</v>
      </c>
      <c r="AN669" s="153">
        <v>46174</v>
      </c>
      <c r="AO669" s="153">
        <v>46183</v>
      </c>
      <c r="AP669" s="306">
        <v>2026</v>
      </c>
      <c r="AQ669" s="306"/>
      <c r="AR669" s="306"/>
      <c r="AS669" s="306"/>
      <c r="AT669" s="306"/>
      <c r="AU669" s="153"/>
      <c r="AV669" s="197"/>
      <c r="AW669" s="180"/>
      <c r="AX669" s="306"/>
      <c r="AY669" s="306"/>
      <c r="AZ669" s="306"/>
      <c r="BA669" s="306"/>
      <c r="BB669" s="306"/>
    </row>
    <row r="670" spans="1:54" s="181" customFormat="1" ht="51.75" customHeight="1" x14ac:dyDescent="0.25">
      <c r="A670" s="306">
        <v>7</v>
      </c>
      <c r="B670" s="306" t="s">
        <v>2400</v>
      </c>
      <c r="C670" s="306" t="s">
        <v>60</v>
      </c>
      <c r="D670" s="306" t="s">
        <v>694</v>
      </c>
      <c r="E670" s="306" t="s">
        <v>796</v>
      </c>
      <c r="F670" s="306" t="s">
        <v>1480</v>
      </c>
      <c r="G670" s="306" t="s">
        <v>1481</v>
      </c>
      <c r="H670" s="306" t="s">
        <v>1482</v>
      </c>
      <c r="I670" s="306" t="s">
        <v>1482</v>
      </c>
      <c r="J670" s="306">
        <v>1</v>
      </c>
      <c r="K670" s="306"/>
      <c r="L670" s="306" t="s">
        <v>67</v>
      </c>
      <c r="M670" s="306"/>
      <c r="N670" s="306" t="s">
        <v>67</v>
      </c>
      <c r="O670" s="148">
        <v>331</v>
      </c>
      <c r="P670" s="148">
        <v>331</v>
      </c>
      <c r="Q670" s="148">
        <v>281</v>
      </c>
      <c r="R670" s="148">
        <v>50</v>
      </c>
      <c r="S670" s="148" t="s">
        <v>179</v>
      </c>
      <c r="T670" s="148" t="s">
        <v>179</v>
      </c>
      <c r="U670" s="148"/>
      <c r="V670" s="148"/>
      <c r="W670" s="306" t="s">
        <v>404</v>
      </c>
      <c r="X670" s="307" t="s">
        <v>696</v>
      </c>
      <c r="Y670" s="306" t="s">
        <v>71</v>
      </c>
      <c r="Z670" s="150">
        <v>46041</v>
      </c>
      <c r="AA670" s="153">
        <v>46049</v>
      </c>
      <c r="AB670" s="306"/>
      <c r="AC670" s="306"/>
      <c r="AD670" s="306"/>
      <c r="AE670" s="306"/>
      <c r="AF670" s="306" t="s">
        <v>1483</v>
      </c>
      <c r="AG670" s="306" t="s">
        <v>1068</v>
      </c>
      <c r="AH670" s="305">
        <v>796</v>
      </c>
      <c r="AI670" s="305" t="s">
        <v>541</v>
      </c>
      <c r="AJ670" s="306">
        <v>1</v>
      </c>
      <c r="AK670" s="183" t="s">
        <v>181</v>
      </c>
      <c r="AL670" s="306" t="s">
        <v>1484</v>
      </c>
      <c r="AM670" s="153">
        <v>46052</v>
      </c>
      <c r="AN670" s="153">
        <v>46055</v>
      </c>
      <c r="AO670" s="153">
        <v>46418</v>
      </c>
      <c r="AP670" s="306">
        <v>2026</v>
      </c>
      <c r="AQ670" s="306" t="s">
        <v>1068</v>
      </c>
      <c r="AR670" s="306" t="s">
        <v>1068</v>
      </c>
      <c r="AS670" s="306" t="s">
        <v>1068</v>
      </c>
      <c r="AT670" s="306" t="s">
        <v>1068</v>
      </c>
      <c r="AU670" s="306" t="s">
        <v>1068</v>
      </c>
      <c r="AV670" s="306" t="s">
        <v>1068</v>
      </c>
      <c r="AW670" s="306" t="s">
        <v>1068</v>
      </c>
      <c r="AX670" s="306" t="s">
        <v>1068</v>
      </c>
      <c r="AY670" s="306" t="s">
        <v>1068</v>
      </c>
      <c r="AZ670" s="306" t="s">
        <v>1068</v>
      </c>
      <c r="BA670" s="306" t="s">
        <v>1068</v>
      </c>
      <c r="BB670" s="306" t="s">
        <v>1068</v>
      </c>
    </row>
    <row r="671" spans="1:54" s="181" customFormat="1" ht="82.5" customHeight="1" x14ac:dyDescent="0.25">
      <c r="A671" s="306">
        <v>7</v>
      </c>
      <c r="B671" s="306" t="s">
        <v>2401</v>
      </c>
      <c r="C671" s="306" t="s">
        <v>60</v>
      </c>
      <c r="D671" s="306" t="s">
        <v>694</v>
      </c>
      <c r="E671" s="306" t="s">
        <v>796</v>
      </c>
      <c r="F671" s="306" t="s">
        <v>1485</v>
      </c>
      <c r="G671" s="306" t="s">
        <v>1486</v>
      </c>
      <c r="H671" s="306" t="s">
        <v>1487</v>
      </c>
      <c r="I671" s="306" t="s">
        <v>1488</v>
      </c>
      <c r="J671" s="306">
        <v>1</v>
      </c>
      <c r="K671" s="306"/>
      <c r="L671" s="306" t="s">
        <v>67</v>
      </c>
      <c r="M671" s="158">
        <v>3</v>
      </c>
      <c r="N671" s="306" t="s">
        <v>67</v>
      </c>
      <c r="O671" s="148">
        <v>1993.5</v>
      </c>
      <c r="P671" s="148">
        <v>2281.9</v>
      </c>
      <c r="Q671" s="148">
        <v>2281.9</v>
      </c>
      <c r="R671" s="148" t="s">
        <v>179</v>
      </c>
      <c r="S671" s="148" t="s">
        <v>179</v>
      </c>
      <c r="T671" s="148" t="s">
        <v>179</v>
      </c>
      <c r="U671" s="148"/>
      <c r="V671" s="148"/>
      <c r="W671" s="306" t="s">
        <v>377</v>
      </c>
      <c r="X671" s="307" t="s">
        <v>696</v>
      </c>
      <c r="Y671" s="306" t="s">
        <v>378</v>
      </c>
      <c r="Z671" s="153">
        <v>46155</v>
      </c>
      <c r="AA671" s="153">
        <v>46155</v>
      </c>
      <c r="AB671" s="306" t="s">
        <v>1046</v>
      </c>
      <c r="AC671" s="306" t="s">
        <v>1489</v>
      </c>
      <c r="AD671" s="306">
        <v>7707179242</v>
      </c>
      <c r="AE671" s="306">
        <v>770901001</v>
      </c>
      <c r="AF671" s="306" t="s">
        <v>1486</v>
      </c>
      <c r="AG671" s="306" t="s">
        <v>1490</v>
      </c>
      <c r="AH671" s="305">
        <v>796</v>
      </c>
      <c r="AI671" s="305" t="s">
        <v>541</v>
      </c>
      <c r="AJ671" s="306">
        <v>1</v>
      </c>
      <c r="AK671" s="183" t="s">
        <v>181</v>
      </c>
      <c r="AL671" s="306" t="s">
        <v>1484</v>
      </c>
      <c r="AM671" s="153">
        <v>46155</v>
      </c>
      <c r="AN671" s="153">
        <v>46164</v>
      </c>
      <c r="AO671" s="153">
        <v>46203</v>
      </c>
      <c r="AP671" s="306">
        <v>2026</v>
      </c>
      <c r="AQ671" s="306" t="s">
        <v>1068</v>
      </c>
      <c r="AR671" s="306" t="s">
        <v>1068</v>
      </c>
      <c r="AS671" s="306" t="s">
        <v>1068</v>
      </c>
      <c r="AT671" s="306" t="s">
        <v>1068</v>
      </c>
      <c r="AU671" s="306" t="s">
        <v>1068</v>
      </c>
      <c r="AV671" s="306" t="s">
        <v>1068</v>
      </c>
      <c r="AW671" s="306" t="s">
        <v>1068</v>
      </c>
      <c r="AX671" s="306" t="s">
        <v>1068</v>
      </c>
      <c r="AY671" s="306" t="s">
        <v>1068</v>
      </c>
      <c r="AZ671" s="306" t="s">
        <v>1068</v>
      </c>
      <c r="BA671" s="306" t="s">
        <v>1068</v>
      </c>
      <c r="BB671" s="306" t="s">
        <v>1068</v>
      </c>
    </row>
    <row r="672" spans="1:54" s="181" customFormat="1" ht="51" x14ac:dyDescent="0.25">
      <c r="A672" s="306">
        <v>7</v>
      </c>
      <c r="B672" s="306" t="s">
        <v>2411</v>
      </c>
      <c r="C672" s="306" t="s">
        <v>60</v>
      </c>
      <c r="D672" s="306" t="s">
        <v>691</v>
      </c>
      <c r="E672" s="306" t="s">
        <v>341</v>
      </c>
      <c r="F672" s="306" t="s">
        <v>1491</v>
      </c>
      <c r="G672" s="306" t="s">
        <v>1492</v>
      </c>
      <c r="H672" s="306" t="s">
        <v>814</v>
      </c>
      <c r="I672" s="306" t="s">
        <v>814</v>
      </c>
      <c r="J672" s="306">
        <v>1</v>
      </c>
      <c r="K672" s="306"/>
      <c r="L672" s="306" t="s">
        <v>67</v>
      </c>
      <c r="M672" s="158">
        <v>3</v>
      </c>
      <c r="N672" s="178" t="s">
        <v>345</v>
      </c>
      <c r="O672" s="148">
        <v>2608.65</v>
      </c>
      <c r="P672" s="148">
        <v>3182.5529999999999</v>
      </c>
      <c r="Q672" s="148"/>
      <c r="R672" s="148"/>
      <c r="S672" s="148"/>
      <c r="T672" s="148"/>
      <c r="U672" s="148"/>
      <c r="V672" s="148"/>
      <c r="W672" s="306" t="s">
        <v>377</v>
      </c>
      <c r="X672" s="307" t="s">
        <v>696</v>
      </c>
      <c r="Y672" s="306" t="s">
        <v>378</v>
      </c>
      <c r="Z672" s="153">
        <v>46218</v>
      </c>
      <c r="AA672" s="153">
        <v>46218</v>
      </c>
      <c r="AB672" s="201" t="s">
        <v>711</v>
      </c>
      <c r="AC672" s="306" t="s">
        <v>1493</v>
      </c>
      <c r="AD672" s="306">
        <v>7825457880</v>
      </c>
      <c r="AE672" s="306">
        <v>784101001</v>
      </c>
      <c r="AF672" s="306" t="s">
        <v>1492</v>
      </c>
      <c r="AG672" s="306" t="s">
        <v>1494</v>
      </c>
      <c r="AH672" s="306">
        <v>876</v>
      </c>
      <c r="AI672" s="306" t="s">
        <v>73</v>
      </c>
      <c r="AJ672" s="306">
        <v>1</v>
      </c>
      <c r="AK672" s="185" t="s">
        <v>181</v>
      </c>
      <c r="AL672" s="306" t="s">
        <v>392</v>
      </c>
      <c r="AM672" s="153">
        <v>46218</v>
      </c>
      <c r="AN672" s="153">
        <v>46237</v>
      </c>
      <c r="AO672" s="153">
        <v>46265</v>
      </c>
      <c r="AP672" s="306">
        <v>2026</v>
      </c>
      <c r="AQ672" s="306"/>
      <c r="AR672" s="306"/>
      <c r="AS672" s="306"/>
      <c r="AT672" s="306"/>
      <c r="AU672" s="153"/>
      <c r="AV672" s="197"/>
      <c r="AW672" s="180"/>
      <c r="AX672" s="306"/>
      <c r="AY672" s="306"/>
      <c r="AZ672" s="306"/>
      <c r="BA672" s="306"/>
      <c r="BB672" s="306"/>
    </row>
    <row r="673" spans="1:54" s="181" customFormat="1" ht="56.25" customHeight="1" x14ac:dyDescent="0.25">
      <c r="A673" s="306">
        <v>7</v>
      </c>
      <c r="B673" s="306" t="s">
        <v>2402</v>
      </c>
      <c r="C673" s="306" t="s">
        <v>60</v>
      </c>
      <c r="D673" s="306" t="s">
        <v>694</v>
      </c>
      <c r="E673" s="163" t="s">
        <v>305</v>
      </c>
      <c r="F673" s="306" t="s">
        <v>1495</v>
      </c>
      <c r="G673" s="306" t="s">
        <v>1496</v>
      </c>
      <c r="H673" s="306" t="s">
        <v>1497</v>
      </c>
      <c r="I673" s="306" t="s">
        <v>1497</v>
      </c>
      <c r="J673" s="306">
        <v>1</v>
      </c>
      <c r="K673" s="306"/>
      <c r="L673" s="306" t="s">
        <v>167</v>
      </c>
      <c r="M673" s="306"/>
      <c r="N673" s="306" t="s">
        <v>345</v>
      </c>
      <c r="O673" s="148">
        <v>409.83605999999997</v>
      </c>
      <c r="P673" s="148">
        <v>500</v>
      </c>
      <c r="Q673" s="148">
        <v>500</v>
      </c>
      <c r="R673" s="148"/>
      <c r="S673" s="148"/>
      <c r="T673" s="148"/>
      <c r="U673" s="148"/>
      <c r="V673" s="148"/>
      <c r="W673" s="306" t="s">
        <v>404</v>
      </c>
      <c r="X673" s="307" t="s">
        <v>696</v>
      </c>
      <c r="Y673" s="306" t="s">
        <v>71</v>
      </c>
      <c r="Z673" s="153">
        <v>46073</v>
      </c>
      <c r="AA673" s="153">
        <v>46101</v>
      </c>
      <c r="AB673" s="306"/>
      <c r="AC673" s="306"/>
      <c r="AD673" s="306"/>
      <c r="AE673" s="306"/>
      <c r="AF673" s="235" t="str">
        <f t="shared" ref="AF673:AF701" si="15">G673</f>
        <v>Видеосъемка, видеопроизводство</v>
      </c>
      <c r="AG673" s="306"/>
      <c r="AH673" s="306">
        <v>876</v>
      </c>
      <c r="AI673" s="306" t="s">
        <v>73</v>
      </c>
      <c r="AJ673" s="306">
        <v>1</v>
      </c>
      <c r="AK673" s="182" t="s">
        <v>181</v>
      </c>
      <c r="AL673" s="306" t="s">
        <v>392</v>
      </c>
      <c r="AM673" s="153">
        <v>46111</v>
      </c>
      <c r="AN673" s="153">
        <v>46111</v>
      </c>
      <c r="AO673" s="153">
        <v>46387</v>
      </c>
      <c r="AP673" s="306">
        <v>2026</v>
      </c>
      <c r="AQ673" s="306"/>
      <c r="AR673" s="306"/>
      <c r="AS673" s="306"/>
      <c r="AT673" s="306"/>
      <c r="AU673" s="153"/>
      <c r="AV673" s="197"/>
      <c r="AW673" s="180"/>
      <c r="AX673" s="306"/>
      <c r="AY673" s="306"/>
      <c r="AZ673" s="306"/>
      <c r="BA673" s="306"/>
      <c r="BB673" s="306"/>
    </row>
    <row r="674" spans="1:54" s="181" customFormat="1" ht="48" customHeight="1" x14ac:dyDescent="0.25">
      <c r="A674" s="306">
        <v>7</v>
      </c>
      <c r="B674" s="306" t="s">
        <v>2403</v>
      </c>
      <c r="C674" s="306" t="s">
        <v>60</v>
      </c>
      <c r="D674" s="306" t="s">
        <v>694</v>
      </c>
      <c r="E674" s="163" t="s">
        <v>305</v>
      </c>
      <c r="F674" s="306" t="s">
        <v>1495</v>
      </c>
      <c r="G674" s="306" t="s">
        <v>1498</v>
      </c>
      <c r="H674" s="306">
        <v>59</v>
      </c>
      <c r="I674" s="306" t="s">
        <v>1499</v>
      </c>
      <c r="J674" s="306">
        <v>1</v>
      </c>
      <c r="K674" s="306"/>
      <c r="L674" s="306" t="s">
        <v>167</v>
      </c>
      <c r="M674" s="306"/>
      <c r="N674" s="306" t="s">
        <v>345</v>
      </c>
      <c r="O674" s="148">
        <v>409.83605999999997</v>
      </c>
      <c r="P674" s="148">
        <v>500</v>
      </c>
      <c r="Q674" s="148">
        <v>500</v>
      </c>
      <c r="R674" s="148"/>
      <c r="S674" s="148"/>
      <c r="T674" s="148"/>
      <c r="U674" s="148"/>
      <c r="V674" s="148"/>
      <c r="W674" s="306" t="s">
        <v>404</v>
      </c>
      <c r="X674" s="307" t="s">
        <v>696</v>
      </c>
      <c r="Y674" s="306" t="s">
        <v>71</v>
      </c>
      <c r="Z674" s="153">
        <v>46073</v>
      </c>
      <c r="AA674" s="153">
        <v>46101</v>
      </c>
      <c r="AB674" s="306"/>
      <c r="AC674" s="306"/>
      <c r="AD674" s="306"/>
      <c r="AE674" s="306"/>
      <c r="AF674" s="235" t="str">
        <f t="shared" si="15"/>
        <v>Изготовление годового отчета</v>
      </c>
      <c r="AG674" s="306"/>
      <c r="AH674" s="306">
        <v>876</v>
      </c>
      <c r="AI674" s="306" t="s">
        <v>73</v>
      </c>
      <c r="AJ674" s="306">
        <v>1</v>
      </c>
      <c r="AK674" s="182" t="s">
        <v>181</v>
      </c>
      <c r="AL674" s="306" t="s">
        <v>392</v>
      </c>
      <c r="AM674" s="153">
        <v>46111</v>
      </c>
      <c r="AN674" s="153">
        <v>46111</v>
      </c>
      <c r="AO674" s="153">
        <v>46234</v>
      </c>
      <c r="AP674" s="306">
        <v>2026</v>
      </c>
      <c r="AQ674" s="306"/>
      <c r="AR674" s="306"/>
      <c r="AS674" s="306"/>
      <c r="AT674" s="306"/>
      <c r="AU674" s="153"/>
      <c r="AV674" s="197"/>
      <c r="AW674" s="180"/>
      <c r="AX674" s="306"/>
      <c r="AY674" s="306"/>
      <c r="AZ674" s="306"/>
      <c r="BA674" s="306"/>
      <c r="BB674" s="306"/>
    </row>
    <row r="675" spans="1:54" s="181" customFormat="1" ht="38.25" x14ac:dyDescent="0.25">
      <c r="A675" s="306">
        <v>7</v>
      </c>
      <c r="B675" s="306" t="s">
        <v>2404</v>
      </c>
      <c r="C675" s="306" t="s">
        <v>60</v>
      </c>
      <c r="D675" s="306" t="s">
        <v>694</v>
      </c>
      <c r="E675" s="163" t="s">
        <v>305</v>
      </c>
      <c r="F675" s="306" t="s">
        <v>1495</v>
      </c>
      <c r="G675" s="306" t="s">
        <v>1500</v>
      </c>
      <c r="H675" s="306" t="s">
        <v>1501</v>
      </c>
      <c r="I675" s="306" t="s">
        <v>1501</v>
      </c>
      <c r="J675" s="306">
        <v>1</v>
      </c>
      <c r="K675" s="306"/>
      <c r="L675" s="306" t="s">
        <v>167</v>
      </c>
      <c r="M675" s="306"/>
      <c r="N675" s="306" t="s">
        <v>345</v>
      </c>
      <c r="O675" s="148">
        <v>409.83605999999997</v>
      </c>
      <c r="P675" s="148">
        <v>500</v>
      </c>
      <c r="Q675" s="148">
        <v>500</v>
      </c>
      <c r="R675" s="148"/>
      <c r="S675" s="148"/>
      <c r="T675" s="148"/>
      <c r="U675" s="148"/>
      <c r="V675" s="148"/>
      <c r="W675" s="306" t="s">
        <v>404</v>
      </c>
      <c r="X675" s="307" t="s">
        <v>696</v>
      </c>
      <c r="Y675" s="306" t="s">
        <v>71</v>
      </c>
      <c r="Z675" s="153">
        <v>46073</v>
      </c>
      <c r="AA675" s="153">
        <v>46101</v>
      </c>
      <c r="AB675" s="306"/>
      <c r="AC675" s="306"/>
      <c r="AD675" s="306"/>
      <c r="AE675" s="306"/>
      <c r="AF675" s="235" t="str">
        <f t="shared" si="15"/>
        <v>Услуги профессионального дизайнера</v>
      </c>
      <c r="AG675" s="306"/>
      <c r="AH675" s="306">
        <v>876</v>
      </c>
      <c r="AI675" s="306" t="s">
        <v>73</v>
      </c>
      <c r="AJ675" s="306">
        <v>1</v>
      </c>
      <c r="AK675" s="182" t="s">
        <v>181</v>
      </c>
      <c r="AL675" s="306" t="s">
        <v>392</v>
      </c>
      <c r="AM675" s="153">
        <v>46111</v>
      </c>
      <c r="AN675" s="153">
        <v>46111</v>
      </c>
      <c r="AO675" s="153">
        <v>46387</v>
      </c>
      <c r="AP675" s="306">
        <v>2026</v>
      </c>
      <c r="AQ675" s="306"/>
      <c r="AR675" s="306"/>
      <c r="AS675" s="306"/>
      <c r="AT675" s="306"/>
      <c r="AU675" s="153"/>
      <c r="AV675" s="197"/>
      <c r="AW675" s="180"/>
      <c r="AX675" s="306"/>
      <c r="AY675" s="306"/>
      <c r="AZ675" s="306"/>
      <c r="BA675" s="306"/>
      <c r="BB675" s="306"/>
    </row>
    <row r="676" spans="1:54" s="181" customFormat="1" ht="38.25" x14ac:dyDescent="0.25">
      <c r="A676" s="306">
        <v>7</v>
      </c>
      <c r="B676" s="306" t="s">
        <v>2393</v>
      </c>
      <c r="C676" s="306" t="s">
        <v>60</v>
      </c>
      <c r="D676" s="306" t="s">
        <v>694</v>
      </c>
      <c r="E676" s="306" t="s">
        <v>341</v>
      </c>
      <c r="F676" s="306" t="s">
        <v>1495</v>
      </c>
      <c r="G676" s="306" t="s">
        <v>1502</v>
      </c>
      <c r="H676" s="306" t="s">
        <v>1503</v>
      </c>
      <c r="I676" s="306" t="s">
        <v>1503</v>
      </c>
      <c r="J676" s="306">
        <v>1</v>
      </c>
      <c r="K676" s="306"/>
      <c r="L676" s="306" t="s">
        <v>167</v>
      </c>
      <c r="M676" s="158">
        <v>3</v>
      </c>
      <c r="N676" s="306" t="s">
        <v>345</v>
      </c>
      <c r="O676" s="148">
        <v>472.13114754098359</v>
      </c>
      <c r="P676" s="148">
        <v>576</v>
      </c>
      <c r="Q676" s="148">
        <v>480</v>
      </c>
      <c r="R676" s="148">
        <v>96</v>
      </c>
      <c r="S676" s="148"/>
      <c r="T676" s="148"/>
      <c r="U676" s="148"/>
      <c r="V676" s="148"/>
      <c r="W676" s="306" t="s">
        <v>377</v>
      </c>
      <c r="X676" s="307" t="s">
        <v>696</v>
      </c>
      <c r="Y676" s="306" t="s">
        <v>378</v>
      </c>
      <c r="Z676" s="153">
        <v>46082</v>
      </c>
      <c r="AA676" s="153">
        <v>46082</v>
      </c>
      <c r="AB676" s="201" t="s">
        <v>711</v>
      </c>
      <c r="AC676" s="306" t="s">
        <v>1504</v>
      </c>
      <c r="AD676" s="306">
        <v>7710137066</v>
      </c>
      <c r="AE676" s="306">
        <v>771001001</v>
      </c>
      <c r="AF676" s="235" t="str">
        <f t="shared" si="15"/>
        <v>Услуги предоставления доступа к СКАН</v>
      </c>
      <c r="AG676" s="306"/>
      <c r="AH676" s="306">
        <v>876</v>
      </c>
      <c r="AI676" s="306" t="s">
        <v>73</v>
      </c>
      <c r="AJ676" s="306">
        <v>1</v>
      </c>
      <c r="AK676" s="182" t="s">
        <v>181</v>
      </c>
      <c r="AL676" s="306" t="s">
        <v>392</v>
      </c>
      <c r="AM676" s="153">
        <v>46082</v>
      </c>
      <c r="AN676" s="153">
        <v>46082</v>
      </c>
      <c r="AO676" s="153">
        <v>46446</v>
      </c>
      <c r="AP676" s="306" t="s">
        <v>645</v>
      </c>
      <c r="AQ676" s="306"/>
      <c r="AR676" s="306"/>
      <c r="AS676" s="306"/>
      <c r="AT676" s="306"/>
      <c r="AU676" s="153"/>
      <c r="AV676" s="197"/>
      <c r="AW676" s="180"/>
      <c r="AX676" s="306"/>
      <c r="AY676" s="306"/>
      <c r="AZ676" s="306"/>
      <c r="BA676" s="306"/>
      <c r="BB676" s="306"/>
    </row>
    <row r="677" spans="1:54" s="181" customFormat="1" ht="38.25" x14ac:dyDescent="0.25">
      <c r="A677" s="306">
        <v>7</v>
      </c>
      <c r="B677" s="306" t="s">
        <v>2405</v>
      </c>
      <c r="C677" s="306" t="s">
        <v>60</v>
      </c>
      <c r="D677" s="306" t="s">
        <v>694</v>
      </c>
      <c r="E677" s="306" t="s">
        <v>341</v>
      </c>
      <c r="F677" s="306" t="s">
        <v>1495</v>
      </c>
      <c r="G677" s="306" t="s">
        <v>1505</v>
      </c>
      <c r="H677" s="306">
        <v>93</v>
      </c>
      <c r="I677" s="306" t="s">
        <v>1506</v>
      </c>
      <c r="J677" s="306">
        <v>1</v>
      </c>
      <c r="K677" s="306"/>
      <c r="L677" s="306" t="s">
        <v>167</v>
      </c>
      <c r="M677" s="158">
        <v>3</v>
      </c>
      <c r="N677" s="306" t="s">
        <v>345</v>
      </c>
      <c r="O677" s="148">
        <v>409.83605999999997</v>
      </c>
      <c r="P677" s="148">
        <v>500</v>
      </c>
      <c r="Q677" s="148">
        <v>500</v>
      </c>
      <c r="R677" s="148"/>
      <c r="S677" s="148"/>
      <c r="T677" s="148"/>
      <c r="U677" s="148"/>
      <c r="V677" s="148"/>
      <c r="W677" s="158" t="s">
        <v>404</v>
      </c>
      <c r="X677" s="307" t="s">
        <v>696</v>
      </c>
      <c r="Y677" s="306" t="s">
        <v>378</v>
      </c>
      <c r="Z677" s="153">
        <v>46265</v>
      </c>
      <c r="AA677" s="153">
        <v>46265</v>
      </c>
      <c r="AB677" s="235"/>
      <c r="AC677" s="235"/>
      <c r="AD677" s="191"/>
      <c r="AE677" s="191"/>
      <c r="AF677" s="235" t="str">
        <f t="shared" si="15"/>
        <v>Услуги по организации участия в ВЭФ</v>
      </c>
      <c r="AG677" s="306"/>
      <c r="AH677" s="306">
        <v>876</v>
      </c>
      <c r="AI677" s="306" t="s">
        <v>73</v>
      </c>
      <c r="AJ677" s="306">
        <v>1</v>
      </c>
      <c r="AK677" s="182" t="s">
        <v>181</v>
      </c>
      <c r="AL677" s="306" t="s">
        <v>392</v>
      </c>
      <c r="AM677" s="153">
        <v>46265</v>
      </c>
      <c r="AN677" s="153">
        <v>46265</v>
      </c>
      <c r="AO677" s="153">
        <v>46295</v>
      </c>
      <c r="AP677" s="306">
        <v>2026</v>
      </c>
      <c r="AQ677" s="306"/>
      <c r="AR677" s="306"/>
      <c r="AS677" s="306"/>
      <c r="AT677" s="306"/>
      <c r="AU677" s="153"/>
      <c r="AV677" s="197"/>
      <c r="AW677" s="180"/>
      <c r="AX677" s="306"/>
      <c r="AY677" s="306"/>
      <c r="AZ677" s="306"/>
      <c r="BA677" s="306"/>
      <c r="BB677" s="306"/>
    </row>
    <row r="678" spans="1:54" s="181" customFormat="1" ht="38.25" x14ac:dyDescent="0.25">
      <c r="A678" s="306">
        <v>7</v>
      </c>
      <c r="B678" s="306" t="s">
        <v>2395</v>
      </c>
      <c r="C678" s="306" t="s">
        <v>60</v>
      </c>
      <c r="D678" s="306" t="s">
        <v>694</v>
      </c>
      <c r="E678" s="306" t="s">
        <v>341</v>
      </c>
      <c r="F678" s="306" t="s">
        <v>1495</v>
      </c>
      <c r="G678" s="306" t="s">
        <v>1507</v>
      </c>
      <c r="H678" s="306">
        <v>93</v>
      </c>
      <c r="I678" s="306" t="s">
        <v>1506</v>
      </c>
      <c r="J678" s="306">
        <v>1</v>
      </c>
      <c r="K678" s="306"/>
      <c r="L678" s="306" t="s">
        <v>167</v>
      </c>
      <c r="M678" s="158">
        <v>3</v>
      </c>
      <c r="N678" s="306" t="s">
        <v>345</v>
      </c>
      <c r="O678" s="148">
        <v>409.83605999999997</v>
      </c>
      <c r="P678" s="148">
        <v>500</v>
      </c>
      <c r="Q678" s="148">
        <v>500</v>
      </c>
      <c r="R678" s="148"/>
      <c r="S678" s="148"/>
      <c r="T678" s="148"/>
      <c r="U678" s="148"/>
      <c r="V678" s="148"/>
      <c r="W678" s="158" t="s">
        <v>404</v>
      </c>
      <c r="X678" s="307" t="s">
        <v>696</v>
      </c>
      <c r="Y678" s="306" t="s">
        <v>378</v>
      </c>
      <c r="Z678" s="153">
        <v>46295</v>
      </c>
      <c r="AA678" s="153">
        <v>46295</v>
      </c>
      <c r="AB678" s="235"/>
      <c r="AC678" s="235"/>
      <c r="AD678" s="191"/>
      <c r="AE678" s="191"/>
      <c r="AF678" s="235" t="str">
        <f t="shared" si="15"/>
        <v>Услуги по организации участия в РЭН</v>
      </c>
      <c r="AG678" s="306"/>
      <c r="AH678" s="306">
        <v>876</v>
      </c>
      <c r="AI678" s="306" t="s">
        <v>73</v>
      </c>
      <c r="AJ678" s="306">
        <v>1</v>
      </c>
      <c r="AK678" s="182" t="s">
        <v>181</v>
      </c>
      <c r="AL678" s="306" t="s">
        <v>392</v>
      </c>
      <c r="AM678" s="153">
        <v>46295</v>
      </c>
      <c r="AN678" s="153">
        <v>46295</v>
      </c>
      <c r="AO678" s="153">
        <v>46326</v>
      </c>
      <c r="AP678" s="306">
        <v>2026</v>
      </c>
      <c r="AQ678" s="306"/>
      <c r="AR678" s="306"/>
      <c r="AS678" s="306"/>
      <c r="AT678" s="306"/>
      <c r="AU678" s="153"/>
      <c r="AV678" s="197"/>
      <c r="AW678" s="180"/>
      <c r="AX678" s="306"/>
      <c r="AY678" s="306"/>
      <c r="AZ678" s="306"/>
      <c r="BA678" s="306"/>
      <c r="BB678" s="306"/>
    </row>
    <row r="679" spans="1:54" s="181" customFormat="1" ht="38.25" x14ac:dyDescent="0.25">
      <c r="A679" s="306">
        <v>7</v>
      </c>
      <c r="B679" s="306" t="s">
        <v>2406</v>
      </c>
      <c r="C679" s="306" t="s">
        <v>60</v>
      </c>
      <c r="D679" s="306" t="s">
        <v>694</v>
      </c>
      <c r="E679" s="163" t="s">
        <v>305</v>
      </c>
      <c r="F679" s="163" t="s">
        <v>1495</v>
      </c>
      <c r="G679" s="163" t="s">
        <v>1508</v>
      </c>
      <c r="H679" s="163" t="s">
        <v>1065</v>
      </c>
      <c r="I679" s="163" t="s">
        <v>1065</v>
      </c>
      <c r="J679" s="306">
        <v>1</v>
      </c>
      <c r="K679" s="163"/>
      <c r="L679" s="163" t="s">
        <v>167</v>
      </c>
      <c r="M679" s="163"/>
      <c r="N679" s="163" t="s">
        <v>345</v>
      </c>
      <c r="O679" s="148">
        <v>409.83605999999997</v>
      </c>
      <c r="P679" s="190">
        <v>500</v>
      </c>
      <c r="Q679" s="190">
        <v>500</v>
      </c>
      <c r="R679" s="190"/>
      <c r="S679" s="190"/>
      <c r="T679" s="190"/>
      <c r="U679" s="190"/>
      <c r="V679" s="190"/>
      <c r="W679" s="306" t="s">
        <v>404</v>
      </c>
      <c r="X679" s="307" t="s">
        <v>696</v>
      </c>
      <c r="Y679" s="306" t="s">
        <v>71</v>
      </c>
      <c r="Z679" s="153">
        <v>46223</v>
      </c>
      <c r="AA679" s="153">
        <v>46234</v>
      </c>
      <c r="AB679" s="235"/>
      <c r="AC679" s="235"/>
      <c r="AD679" s="235"/>
      <c r="AE679" s="235"/>
      <c r="AF679" s="235" t="str">
        <f t="shared" si="15"/>
        <v xml:space="preserve">Изготовление брендированной продукции </v>
      </c>
      <c r="AG679" s="235"/>
      <c r="AH679" s="306">
        <v>876</v>
      </c>
      <c r="AI679" s="306" t="s">
        <v>73</v>
      </c>
      <c r="AJ679" s="306">
        <v>1</v>
      </c>
      <c r="AK679" s="182" t="s">
        <v>181</v>
      </c>
      <c r="AL679" s="306" t="s">
        <v>392</v>
      </c>
      <c r="AM679" s="153">
        <v>46265</v>
      </c>
      <c r="AN679" s="153">
        <v>46265</v>
      </c>
      <c r="AO679" s="153">
        <v>46326</v>
      </c>
      <c r="AP679" s="306">
        <v>2026</v>
      </c>
      <c r="AQ679" s="235"/>
      <c r="AR679" s="163"/>
      <c r="AS679" s="163"/>
      <c r="AT679" s="163"/>
      <c r="AU679" s="163"/>
      <c r="AV679" s="163"/>
      <c r="AW679" s="163"/>
      <c r="AX679" s="163"/>
      <c r="AY679" s="163"/>
      <c r="AZ679" s="163"/>
      <c r="BA679" s="163"/>
      <c r="BB679" s="163"/>
    </row>
    <row r="680" spans="1:54" s="181" customFormat="1" ht="38.25" x14ac:dyDescent="0.25">
      <c r="A680" s="306">
        <v>7</v>
      </c>
      <c r="B680" s="306" t="s">
        <v>2407</v>
      </c>
      <c r="C680" s="306" t="s">
        <v>60</v>
      </c>
      <c r="D680" s="306" t="s">
        <v>694</v>
      </c>
      <c r="E680" s="163" t="s">
        <v>305</v>
      </c>
      <c r="F680" s="163" t="s">
        <v>1495</v>
      </c>
      <c r="G680" s="163" t="s">
        <v>1509</v>
      </c>
      <c r="H680" s="163" t="s">
        <v>1065</v>
      </c>
      <c r="I680" s="163" t="s">
        <v>1065</v>
      </c>
      <c r="J680" s="306">
        <v>1</v>
      </c>
      <c r="K680" s="163"/>
      <c r="L680" s="163" t="s">
        <v>167</v>
      </c>
      <c r="M680" s="163"/>
      <c r="N680" s="163" t="s">
        <v>345</v>
      </c>
      <c r="O680" s="148">
        <v>409.83605999999997</v>
      </c>
      <c r="P680" s="190">
        <v>500</v>
      </c>
      <c r="Q680" s="190">
        <v>500</v>
      </c>
      <c r="R680" s="190"/>
      <c r="S680" s="190"/>
      <c r="T680" s="190"/>
      <c r="U680" s="190"/>
      <c r="V680" s="190"/>
      <c r="W680" s="306" t="s">
        <v>404</v>
      </c>
      <c r="X680" s="307" t="s">
        <v>696</v>
      </c>
      <c r="Y680" s="306" t="s">
        <v>71</v>
      </c>
      <c r="Z680" s="153">
        <v>46285</v>
      </c>
      <c r="AA680" s="153">
        <v>46295</v>
      </c>
      <c r="AB680" s="235"/>
      <c r="AC680" s="235"/>
      <c r="AD680" s="235"/>
      <c r="AE680" s="235"/>
      <c r="AF680" s="235" t="str">
        <f t="shared" si="15"/>
        <v xml:space="preserve">Изготовление сувенирной продукции </v>
      </c>
      <c r="AG680" s="235"/>
      <c r="AH680" s="306">
        <v>876</v>
      </c>
      <c r="AI680" s="306" t="s">
        <v>73</v>
      </c>
      <c r="AJ680" s="306">
        <v>1</v>
      </c>
      <c r="AK680" s="182" t="s">
        <v>181</v>
      </c>
      <c r="AL680" s="306" t="s">
        <v>392</v>
      </c>
      <c r="AM680" s="153">
        <v>46326</v>
      </c>
      <c r="AN680" s="153">
        <v>46326</v>
      </c>
      <c r="AO680" s="153">
        <v>46356</v>
      </c>
      <c r="AP680" s="306">
        <v>2026</v>
      </c>
      <c r="AQ680" s="235"/>
      <c r="AR680" s="163"/>
      <c r="AS680" s="163"/>
      <c r="AT680" s="163"/>
      <c r="AU680" s="163"/>
      <c r="AV680" s="163"/>
      <c r="AW680" s="163"/>
      <c r="AX680" s="163"/>
      <c r="AY680" s="163"/>
      <c r="AZ680" s="163"/>
      <c r="BA680" s="163"/>
      <c r="BB680" s="163"/>
    </row>
    <row r="681" spans="1:54" s="181" customFormat="1" ht="38.25" x14ac:dyDescent="0.25">
      <c r="A681" s="306">
        <v>7</v>
      </c>
      <c r="B681" s="306" t="s">
        <v>2408</v>
      </c>
      <c r="C681" s="306" t="s">
        <v>60</v>
      </c>
      <c r="D681" s="306" t="s">
        <v>694</v>
      </c>
      <c r="E681" s="163" t="s">
        <v>305</v>
      </c>
      <c r="F681" s="163" t="s">
        <v>1495</v>
      </c>
      <c r="G681" s="163" t="s">
        <v>1510</v>
      </c>
      <c r="H681" s="163" t="s">
        <v>1511</v>
      </c>
      <c r="I681" s="163" t="s">
        <v>1511</v>
      </c>
      <c r="J681" s="306">
        <v>1</v>
      </c>
      <c r="K681" s="163"/>
      <c r="L681" s="163" t="s">
        <v>167</v>
      </c>
      <c r="M681" s="163"/>
      <c r="N681" s="163" t="s">
        <v>345</v>
      </c>
      <c r="O681" s="148">
        <v>409.83605999999997</v>
      </c>
      <c r="P681" s="190">
        <v>500</v>
      </c>
      <c r="Q681" s="190">
        <v>500</v>
      </c>
      <c r="R681" s="190"/>
      <c r="S681" s="190"/>
      <c r="T681" s="190"/>
      <c r="U681" s="190"/>
      <c r="V681" s="190"/>
      <c r="W681" s="306" t="s">
        <v>404</v>
      </c>
      <c r="X681" s="307" t="s">
        <v>696</v>
      </c>
      <c r="Y681" s="306" t="s">
        <v>71</v>
      </c>
      <c r="Z681" s="153">
        <v>46042</v>
      </c>
      <c r="AA681" s="153">
        <v>46053</v>
      </c>
      <c r="AB681" s="235"/>
      <c r="AC681" s="235"/>
      <c r="AD681" s="235"/>
      <c r="AE681" s="235"/>
      <c r="AF681" s="235" t="str">
        <f t="shared" si="15"/>
        <v>Организационно-техническое сопровождение проектов и брендирование поверхностей</v>
      </c>
      <c r="AG681" s="235"/>
      <c r="AH681" s="306">
        <v>876</v>
      </c>
      <c r="AI681" s="306" t="s">
        <v>73</v>
      </c>
      <c r="AJ681" s="306">
        <v>1</v>
      </c>
      <c r="AK681" s="182" t="s">
        <v>181</v>
      </c>
      <c r="AL681" s="306" t="s">
        <v>392</v>
      </c>
      <c r="AM681" s="153">
        <v>46053</v>
      </c>
      <c r="AN681" s="153">
        <v>46053</v>
      </c>
      <c r="AO681" s="153">
        <v>46387</v>
      </c>
      <c r="AP681" s="306">
        <v>2026</v>
      </c>
      <c r="AQ681" s="235"/>
      <c r="AR681" s="163"/>
      <c r="AS681" s="163"/>
      <c r="AT681" s="163"/>
      <c r="AU681" s="163"/>
      <c r="AV681" s="163"/>
      <c r="AW681" s="163"/>
      <c r="AX681" s="163"/>
      <c r="AY681" s="163"/>
      <c r="AZ681" s="163"/>
      <c r="BA681" s="163"/>
      <c r="BB681" s="163"/>
    </row>
    <row r="682" spans="1:54" s="181" customFormat="1" ht="38.25" x14ac:dyDescent="0.25">
      <c r="A682" s="306">
        <v>7</v>
      </c>
      <c r="B682" s="306" t="s">
        <v>2409</v>
      </c>
      <c r="C682" s="306" t="s">
        <v>60</v>
      </c>
      <c r="D682" s="306" t="s">
        <v>694</v>
      </c>
      <c r="E682" s="306" t="s">
        <v>341</v>
      </c>
      <c r="F682" s="163" t="s">
        <v>1495</v>
      </c>
      <c r="G682" s="163" t="s">
        <v>1512</v>
      </c>
      <c r="H682" s="163" t="s">
        <v>1513</v>
      </c>
      <c r="I682" s="163" t="s">
        <v>1513</v>
      </c>
      <c r="J682" s="306">
        <v>1</v>
      </c>
      <c r="K682" s="163"/>
      <c r="L682" s="163" t="s">
        <v>167</v>
      </c>
      <c r="M682" s="158">
        <v>3</v>
      </c>
      <c r="N682" s="163" t="s">
        <v>345</v>
      </c>
      <c r="O682" s="190">
        <v>983.60655737704917</v>
      </c>
      <c r="P682" s="190">
        <v>1200</v>
      </c>
      <c r="Q682" s="190">
        <v>1200</v>
      </c>
      <c r="R682" s="190"/>
      <c r="S682" s="190"/>
      <c r="T682" s="190"/>
      <c r="U682" s="190"/>
      <c r="V682" s="190"/>
      <c r="W682" s="306" t="s">
        <v>377</v>
      </c>
      <c r="X682" s="307" t="s">
        <v>696</v>
      </c>
      <c r="Y682" s="306" t="s">
        <v>378</v>
      </c>
      <c r="Z682" s="153">
        <v>46111</v>
      </c>
      <c r="AA682" s="153">
        <v>46111</v>
      </c>
      <c r="AB682" s="201" t="s">
        <v>711</v>
      </c>
      <c r="AC682" s="235" t="s">
        <v>1514</v>
      </c>
      <c r="AD682" s="191">
        <v>5406004291</v>
      </c>
      <c r="AE682" s="163">
        <v>540701001</v>
      </c>
      <c r="AF682" s="235" t="str">
        <f t="shared" si="15"/>
        <v>Услуги по размещению рекламно-информационных материалов</v>
      </c>
      <c r="AG682" s="163"/>
      <c r="AH682" s="306">
        <v>876</v>
      </c>
      <c r="AI682" s="306" t="s">
        <v>73</v>
      </c>
      <c r="AJ682" s="306">
        <v>1</v>
      </c>
      <c r="AK682" s="182" t="s">
        <v>181</v>
      </c>
      <c r="AL682" s="306" t="s">
        <v>392</v>
      </c>
      <c r="AM682" s="153">
        <v>46111</v>
      </c>
      <c r="AN682" s="153">
        <v>46111</v>
      </c>
      <c r="AO682" s="153">
        <v>46326</v>
      </c>
      <c r="AP682" s="306">
        <v>2026</v>
      </c>
      <c r="AQ682" s="235"/>
      <c r="AR682" s="163"/>
      <c r="AS682" s="163"/>
      <c r="AT682" s="163"/>
      <c r="AU682" s="163"/>
      <c r="AV682" s="163"/>
      <c r="AW682" s="161"/>
      <c r="AX682" s="236"/>
      <c r="AY682" s="163"/>
      <c r="AZ682" s="163"/>
      <c r="BA682" s="163"/>
      <c r="BB682" s="237"/>
    </row>
    <row r="683" spans="1:54" s="181" customFormat="1" ht="38.25" x14ac:dyDescent="0.25">
      <c r="A683" s="306">
        <v>7</v>
      </c>
      <c r="B683" s="306" t="s">
        <v>2410</v>
      </c>
      <c r="C683" s="306" t="s">
        <v>60</v>
      </c>
      <c r="D683" s="306" t="s">
        <v>694</v>
      </c>
      <c r="E683" s="163" t="s">
        <v>305</v>
      </c>
      <c r="F683" s="163" t="s">
        <v>1515</v>
      </c>
      <c r="G683" s="163" t="s">
        <v>1516</v>
      </c>
      <c r="H683" s="306" t="s">
        <v>1517</v>
      </c>
      <c r="I683" s="306" t="s">
        <v>1518</v>
      </c>
      <c r="J683" s="306">
        <v>2</v>
      </c>
      <c r="K683" s="163"/>
      <c r="L683" s="163" t="s">
        <v>167</v>
      </c>
      <c r="M683" s="163"/>
      <c r="N683" s="163" t="s">
        <v>345</v>
      </c>
      <c r="O683" s="190">
        <v>409.57377049180326</v>
      </c>
      <c r="P683" s="190">
        <v>499.67999999999995</v>
      </c>
      <c r="Q683" s="190">
        <v>499.67999999999995</v>
      </c>
      <c r="R683" s="190"/>
      <c r="S683" s="190"/>
      <c r="T683" s="190"/>
      <c r="U683" s="190"/>
      <c r="V683" s="190"/>
      <c r="W683" s="306" t="s">
        <v>404</v>
      </c>
      <c r="X683" s="307" t="s">
        <v>696</v>
      </c>
      <c r="Y683" s="306" t="s">
        <v>71</v>
      </c>
      <c r="Z683" s="153">
        <v>46042</v>
      </c>
      <c r="AA683" s="153">
        <v>46053</v>
      </c>
      <c r="AB683" s="306"/>
      <c r="AC683" s="306"/>
      <c r="AD683" s="306"/>
      <c r="AE683" s="306"/>
      <c r="AF683" s="235" t="str">
        <f t="shared" si="15"/>
        <v>Изготовление  брендированной полиграфической продукции</v>
      </c>
      <c r="AG683" s="306"/>
      <c r="AH683" s="306">
        <v>876</v>
      </c>
      <c r="AI683" s="306" t="s">
        <v>73</v>
      </c>
      <c r="AJ683" s="306">
        <v>1</v>
      </c>
      <c r="AK683" s="182" t="s">
        <v>181</v>
      </c>
      <c r="AL683" s="306" t="s">
        <v>392</v>
      </c>
      <c r="AM683" s="153">
        <v>46053</v>
      </c>
      <c r="AN683" s="153">
        <v>46053</v>
      </c>
      <c r="AO683" s="153">
        <v>46387</v>
      </c>
      <c r="AP683" s="306">
        <v>2026</v>
      </c>
      <c r="AQ683" s="306"/>
      <c r="AR683" s="306"/>
      <c r="AS683" s="306"/>
      <c r="AT683" s="306"/>
      <c r="AU683" s="153"/>
      <c r="AV683" s="197"/>
      <c r="AW683" s="180"/>
      <c r="AX683" s="306"/>
      <c r="AY683" s="306"/>
      <c r="AZ683" s="306"/>
      <c r="BA683" s="306"/>
      <c r="BB683" s="306"/>
    </row>
    <row r="684" spans="1:54" s="181" customFormat="1" ht="38.25" x14ac:dyDescent="0.25">
      <c r="A684" s="306">
        <v>7</v>
      </c>
      <c r="B684" s="306" t="s">
        <v>2394</v>
      </c>
      <c r="C684" s="306" t="s">
        <v>60</v>
      </c>
      <c r="D684" s="306" t="s">
        <v>694</v>
      </c>
      <c r="E684" s="163" t="s">
        <v>305</v>
      </c>
      <c r="F684" s="163" t="s">
        <v>1515</v>
      </c>
      <c r="G684" s="163" t="s">
        <v>1519</v>
      </c>
      <c r="H684" s="306" t="s">
        <v>1517</v>
      </c>
      <c r="I684" s="306" t="s">
        <v>1518</v>
      </c>
      <c r="J684" s="306">
        <v>2</v>
      </c>
      <c r="K684" s="163"/>
      <c r="L684" s="163" t="s">
        <v>167</v>
      </c>
      <c r="M684" s="163"/>
      <c r="N684" s="163" t="s">
        <v>345</v>
      </c>
      <c r="O684" s="190">
        <v>1639.3442600000001</v>
      </c>
      <c r="P684" s="190">
        <v>2000</v>
      </c>
      <c r="Q684" s="190">
        <v>2000</v>
      </c>
      <c r="R684" s="190"/>
      <c r="S684" s="190"/>
      <c r="T684" s="190"/>
      <c r="U684" s="190"/>
      <c r="V684" s="190"/>
      <c r="W684" s="305" t="s">
        <v>87</v>
      </c>
      <c r="X684" s="307" t="s">
        <v>696</v>
      </c>
      <c r="Y684" s="306" t="s">
        <v>71</v>
      </c>
      <c r="Z684" s="153">
        <v>46122</v>
      </c>
      <c r="AA684" s="153">
        <v>46173</v>
      </c>
      <c r="AB684" s="235"/>
      <c r="AC684" s="235"/>
      <c r="AD684" s="235"/>
      <c r="AE684" s="235"/>
      <c r="AF684" s="235" t="str">
        <f t="shared" si="15"/>
        <v>Изготовление полиграфической продукции "Фотокнига о деятельности Общества"</v>
      </c>
      <c r="AG684" s="235"/>
      <c r="AH684" s="306">
        <v>876</v>
      </c>
      <c r="AI684" s="306" t="s">
        <v>73</v>
      </c>
      <c r="AJ684" s="306">
        <v>1</v>
      </c>
      <c r="AK684" s="182" t="s">
        <v>181</v>
      </c>
      <c r="AL684" s="306" t="s">
        <v>392</v>
      </c>
      <c r="AM684" s="153">
        <v>46203</v>
      </c>
      <c r="AN684" s="153">
        <v>46203</v>
      </c>
      <c r="AO684" s="153">
        <v>46356</v>
      </c>
      <c r="AP684" s="306">
        <v>2026</v>
      </c>
      <c r="AQ684" s="235"/>
      <c r="AR684" s="163"/>
      <c r="AS684" s="163"/>
      <c r="AT684" s="163"/>
      <c r="AU684" s="163"/>
      <c r="AV684" s="163"/>
      <c r="AW684" s="163"/>
      <c r="AX684" s="163"/>
      <c r="AY684" s="163"/>
      <c r="AZ684" s="163"/>
      <c r="BA684" s="163"/>
      <c r="BB684" s="163"/>
    </row>
    <row r="685" spans="1:54" s="181" customFormat="1" ht="51" x14ac:dyDescent="0.25">
      <c r="A685" s="306">
        <v>7</v>
      </c>
      <c r="B685" s="306" t="s">
        <v>2412</v>
      </c>
      <c r="C685" s="306" t="s">
        <v>60</v>
      </c>
      <c r="D685" s="306" t="s">
        <v>691</v>
      </c>
      <c r="E685" s="306" t="s">
        <v>341</v>
      </c>
      <c r="F685" s="163" t="s">
        <v>1495</v>
      </c>
      <c r="G685" s="163" t="s">
        <v>1520</v>
      </c>
      <c r="H685" s="163" t="s">
        <v>1513</v>
      </c>
      <c r="I685" s="163" t="s">
        <v>1513</v>
      </c>
      <c r="J685" s="306">
        <v>1</v>
      </c>
      <c r="K685" s="163"/>
      <c r="L685" s="163" t="s">
        <v>167</v>
      </c>
      <c r="M685" s="163"/>
      <c r="N685" s="163" t="s">
        <v>345</v>
      </c>
      <c r="O685" s="190">
        <v>34426.229508196724</v>
      </c>
      <c r="P685" s="190">
        <v>42000</v>
      </c>
      <c r="Q685" s="190">
        <v>26000</v>
      </c>
      <c r="R685" s="190">
        <v>16000</v>
      </c>
      <c r="S685" s="190"/>
      <c r="T685" s="190"/>
      <c r="U685" s="190"/>
      <c r="V685" s="190"/>
      <c r="W685" s="305" t="s">
        <v>87</v>
      </c>
      <c r="X685" s="307" t="s">
        <v>696</v>
      </c>
      <c r="Y685" s="306" t="s">
        <v>71</v>
      </c>
      <c r="Z685" s="153">
        <v>46091</v>
      </c>
      <c r="AA685" s="153">
        <v>46142</v>
      </c>
      <c r="AB685" s="235"/>
      <c r="AC685" s="235"/>
      <c r="AD685" s="235"/>
      <c r="AE685" s="235"/>
      <c r="AF685" s="235" t="str">
        <f t="shared" si="15"/>
        <v>Услуги информационного сопровождения деятельности</v>
      </c>
      <c r="AG685" s="235"/>
      <c r="AH685" s="306">
        <v>876</v>
      </c>
      <c r="AI685" s="306" t="s">
        <v>73</v>
      </c>
      <c r="AJ685" s="306">
        <v>1</v>
      </c>
      <c r="AK685" s="182" t="s">
        <v>181</v>
      </c>
      <c r="AL685" s="306" t="s">
        <v>392</v>
      </c>
      <c r="AM685" s="153">
        <v>46173</v>
      </c>
      <c r="AN685" s="153">
        <v>46173</v>
      </c>
      <c r="AO685" s="153">
        <v>46538</v>
      </c>
      <c r="AP685" s="306" t="s">
        <v>645</v>
      </c>
      <c r="AQ685" s="235"/>
      <c r="AR685" s="163"/>
      <c r="AS685" s="163"/>
      <c r="AT685" s="163"/>
      <c r="AU685" s="163"/>
      <c r="AV685" s="163"/>
      <c r="AW685" s="161"/>
      <c r="AX685" s="236"/>
      <c r="AY685" s="163"/>
      <c r="AZ685" s="163"/>
      <c r="BA685" s="163"/>
      <c r="BB685" s="237"/>
    </row>
    <row r="686" spans="1:54" s="181" customFormat="1" ht="51" x14ac:dyDescent="0.25">
      <c r="A686" s="306">
        <v>7</v>
      </c>
      <c r="B686" s="306" t="s">
        <v>2413</v>
      </c>
      <c r="C686" s="306" t="s">
        <v>60</v>
      </c>
      <c r="D686" s="306" t="s">
        <v>691</v>
      </c>
      <c r="E686" s="163" t="s">
        <v>305</v>
      </c>
      <c r="F686" s="306" t="s">
        <v>1495</v>
      </c>
      <c r="G686" s="306" t="s">
        <v>1521</v>
      </c>
      <c r="H686" s="306" t="s">
        <v>1522</v>
      </c>
      <c r="I686" s="306" t="s">
        <v>1522</v>
      </c>
      <c r="J686" s="306">
        <v>1</v>
      </c>
      <c r="K686" s="306"/>
      <c r="L686" s="306" t="s">
        <v>167</v>
      </c>
      <c r="M686" s="306"/>
      <c r="N686" s="306" t="s">
        <v>345</v>
      </c>
      <c r="O686" s="148">
        <v>409.83605999999997</v>
      </c>
      <c r="P686" s="148">
        <v>500</v>
      </c>
      <c r="Q686" s="148">
        <v>500</v>
      </c>
      <c r="R686" s="148"/>
      <c r="S686" s="148"/>
      <c r="T686" s="148"/>
      <c r="U686" s="148"/>
      <c r="V686" s="148"/>
      <c r="W686" s="306" t="s">
        <v>404</v>
      </c>
      <c r="X686" s="307" t="s">
        <v>696</v>
      </c>
      <c r="Y686" s="306" t="s">
        <v>71</v>
      </c>
      <c r="Z686" s="153">
        <v>46101</v>
      </c>
      <c r="AA686" s="153">
        <v>46111</v>
      </c>
      <c r="AB686" s="306"/>
      <c r="AC686" s="306"/>
      <c r="AD686" s="306"/>
      <c r="AE686" s="306"/>
      <c r="AF686" s="235" t="str">
        <f t="shared" si="15"/>
        <v>Фотосъемка</v>
      </c>
      <c r="AG686" s="306"/>
      <c r="AH686" s="306">
        <v>876</v>
      </c>
      <c r="AI686" s="306" t="s">
        <v>73</v>
      </c>
      <c r="AJ686" s="306">
        <v>1</v>
      </c>
      <c r="AK686" s="182" t="s">
        <v>181</v>
      </c>
      <c r="AL686" s="306" t="s">
        <v>392</v>
      </c>
      <c r="AM686" s="153">
        <v>46142</v>
      </c>
      <c r="AN686" s="153">
        <v>46142</v>
      </c>
      <c r="AO686" s="153">
        <v>46387</v>
      </c>
      <c r="AP686" s="306">
        <v>2026</v>
      </c>
      <c r="AQ686" s="306"/>
      <c r="AR686" s="306"/>
      <c r="AS686" s="306"/>
      <c r="AT686" s="306"/>
      <c r="AU686" s="153"/>
      <c r="AV686" s="197"/>
      <c r="AW686" s="180"/>
      <c r="AX686" s="306"/>
      <c r="AY686" s="306"/>
      <c r="AZ686" s="306"/>
      <c r="BA686" s="306"/>
      <c r="BB686" s="306"/>
    </row>
    <row r="687" spans="1:54" s="181" customFormat="1" ht="51" x14ac:dyDescent="0.25">
      <c r="A687" s="306">
        <v>7</v>
      </c>
      <c r="B687" s="306" t="s">
        <v>2414</v>
      </c>
      <c r="C687" s="306" t="s">
        <v>60</v>
      </c>
      <c r="D687" s="306" t="s">
        <v>691</v>
      </c>
      <c r="E687" s="163" t="s">
        <v>305</v>
      </c>
      <c r="F687" s="306" t="s">
        <v>1495</v>
      </c>
      <c r="G687" s="306" t="s">
        <v>1496</v>
      </c>
      <c r="H687" s="306" t="s">
        <v>1497</v>
      </c>
      <c r="I687" s="306" t="s">
        <v>1497</v>
      </c>
      <c r="J687" s="306">
        <v>1</v>
      </c>
      <c r="K687" s="306"/>
      <c r="L687" s="306" t="s">
        <v>167</v>
      </c>
      <c r="M687" s="306"/>
      <c r="N687" s="306" t="s">
        <v>345</v>
      </c>
      <c r="O687" s="148">
        <v>409.83605999999997</v>
      </c>
      <c r="P687" s="148">
        <v>500</v>
      </c>
      <c r="Q687" s="148">
        <v>500</v>
      </c>
      <c r="R687" s="148"/>
      <c r="S687" s="148"/>
      <c r="T687" s="148"/>
      <c r="U687" s="148"/>
      <c r="V687" s="148"/>
      <c r="W687" s="306" t="s">
        <v>404</v>
      </c>
      <c r="X687" s="307" t="s">
        <v>696</v>
      </c>
      <c r="Y687" s="306" t="s">
        <v>71</v>
      </c>
      <c r="Z687" s="153">
        <v>46101</v>
      </c>
      <c r="AA687" s="153">
        <v>46111</v>
      </c>
      <c r="AB687" s="306"/>
      <c r="AC687" s="306"/>
      <c r="AD687" s="306"/>
      <c r="AE687" s="306"/>
      <c r="AF687" s="235" t="str">
        <f t="shared" si="15"/>
        <v>Видеосъемка, видеопроизводство</v>
      </c>
      <c r="AG687" s="306"/>
      <c r="AH687" s="306">
        <v>876</v>
      </c>
      <c r="AI687" s="306" t="s">
        <v>73</v>
      </c>
      <c r="AJ687" s="306">
        <v>1</v>
      </c>
      <c r="AK687" s="182" t="s">
        <v>181</v>
      </c>
      <c r="AL687" s="306" t="s">
        <v>392</v>
      </c>
      <c r="AM687" s="153">
        <v>46142</v>
      </c>
      <c r="AN687" s="153">
        <v>46142</v>
      </c>
      <c r="AO687" s="153">
        <v>46387</v>
      </c>
      <c r="AP687" s="306">
        <v>2026</v>
      </c>
      <c r="AQ687" s="306"/>
      <c r="AR687" s="306"/>
      <c r="AS687" s="306"/>
      <c r="AT687" s="306"/>
      <c r="AU687" s="153"/>
      <c r="AV687" s="197"/>
      <c r="AW687" s="180"/>
      <c r="AX687" s="306"/>
      <c r="AY687" s="306"/>
      <c r="AZ687" s="306"/>
      <c r="BA687" s="306"/>
      <c r="BB687" s="306"/>
    </row>
    <row r="688" spans="1:54" s="181" customFormat="1" ht="51" x14ac:dyDescent="0.25">
      <c r="A688" s="306">
        <v>7</v>
      </c>
      <c r="B688" s="306" t="s">
        <v>2415</v>
      </c>
      <c r="C688" s="306" t="s">
        <v>60</v>
      </c>
      <c r="D688" s="306" t="s">
        <v>691</v>
      </c>
      <c r="E688" s="163" t="s">
        <v>305</v>
      </c>
      <c r="F688" s="306" t="s">
        <v>1495</v>
      </c>
      <c r="G688" s="306" t="s">
        <v>1523</v>
      </c>
      <c r="H688" s="306" t="s">
        <v>628</v>
      </c>
      <c r="I688" s="306" t="s">
        <v>628</v>
      </c>
      <c r="J688" s="306">
        <v>1</v>
      </c>
      <c r="K688" s="306"/>
      <c r="L688" s="306" t="s">
        <v>167</v>
      </c>
      <c r="M688" s="306"/>
      <c r="N688" s="306" t="s">
        <v>345</v>
      </c>
      <c r="O688" s="148">
        <v>409.83605999999997</v>
      </c>
      <c r="P688" s="148">
        <v>500</v>
      </c>
      <c r="Q688" s="148">
        <v>500</v>
      </c>
      <c r="R688" s="148"/>
      <c r="S688" s="148"/>
      <c r="T688" s="148"/>
      <c r="U688" s="148"/>
      <c r="V688" s="148"/>
      <c r="W688" s="306" t="s">
        <v>404</v>
      </c>
      <c r="X688" s="307" t="s">
        <v>696</v>
      </c>
      <c r="Y688" s="306" t="s">
        <v>71</v>
      </c>
      <c r="Z688" s="153">
        <v>46101</v>
      </c>
      <c r="AA688" s="153">
        <v>46112</v>
      </c>
      <c r="AB688" s="306"/>
      <c r="AC688" s="306"/>
      <c r="AD688" s="306"/>
      <c r="AE688" s="306"/>
      <c r="AF688" s="235" t="str">
        <f t="shared" si="15"/>
        <v>Изготовление медиаконтента для корпоративного эфира</v>
      </c>
      <c r="AG688" s="306"/>
      <c r="AH688" s="306">
        <v>876</v>
      </c>
      <c r="AI688" s="306" t="s">
        <v>73</v>
      </c>
      <c r="AJ688" s="306">
        <v>1</v>
      </c>
      <c r="AK688" s="182" t="s">
        <v>181</v>
      </c>
      <c r="AL688" s="306" t="s">
        <v>392</v>
      </c>
      <c r="AM688" s="153">
        <v>46142</v>
      </c>
      <c r="AN688" s="153">
        <v>46142</v>
      </c>
      <c r="AO688" s="153">
        <v>46387</v>
      </c>
      <c r="AP688" s="306">
        <v>2026</v>
      </c>
      <c r="AQ688" s="306"/>
      <c r="AR688" s="306"/>
      <c r="AS688" s="306"/>
      <c r="AT688" s="306"/>
      <c r="AU688" s="153"/>
      <c r="AV688" s="197"/>
      <c r="AW688" s="180"/>
      <c r="AX688" s="306"/>
      <c r="AY688" s="306"/>
      <c r="AZ688" s="306"/>
      <c r="BA688" s="306"/>
      <c r="BB688" s="306"/>
    </row>
    <row r="689" spans="1:54" s="181" customFormat="1" ht="51" x14ac:dyDescent="0.25">
      <c r="A689" s="306">
        <v>7</v>
      </c>
      <c r="B689" s="306" t="s">
        <v>2416</v>
      </c>
      <c r="C689" s="306" t="s">
        <v>60</v>
      </c>
      <c r="D689" s="306" t="s">
        <v>691</v>
      </c>
      <c r="E689" s="163" t="s">
        <v>305</v>
      </c>
      <c r="F689" s="306" t="s">
        <v>1495</v>
      </c>
      <c r="G689" s="306" t="s">
        <v>1524</v>
      </c>
      <c r="H689" s="306" t="s">
        <v>1501</v>
      </c>
      <c r="I689" s="306" t="s">
        <v>1501</v>
      </c>
      <c r="J689" s="306">
        <v>1</v>
      </c>
      <c r="K689" s="306"/>
      <c r="L689" s="306" t="s">
        <v>167</v>
      </c>
      <c r="M689" s="306"/>
      <c r="N689" s="306" t="s">
        <v>345</v>
      </c>
      <c r="O689" s="148">
        <v>396.88524590163934</v>
      </c>
      <c r="P689" s="148">
        <v>484.2</v>
      </c>
      <c r="Q689" s="148">
        <v>172</v>
      </c>
      <c r="R689" s="148">
        <v>312.2</v>
      </c>
      <c r="S689" s="148"/>
      <c r="T689" s="148"/>
      <c r="U689" s="148"/>
      <c r="V689" s="148"/>
      <c r="W689" s="306" t="s">
        <v>404</v>
      </c>
      <c r="X689" s="307" t="s">
        <v>696</v>
      </c>
      <c r="Y689" s="306" t="s">
        <v>71</v>
      </c>
      <c r="Z689" s="153">
        <v>46254</v>
      </c>
      <c r="AA689" s="153">
        <v>46265</v>
      </c>
      <c r="AB689" s="306"/>
      <c r="AC689" s="306"/>
      <c r="AD689" s="306"/>
      <c r="AE689" s="306"/>
      <c r="AF689" s="235" t="str">
        <f t="shared" si="15"/>
        <v>Работы по разработке и верстке векторных макетов</v>
      </c>
      <c r="AG689" s="306"/>
      <c r="AH689" s="306">
        <v>876</v>
      </c>
      <c r="AI689" s="306" t="s">
        <v>73</v>
      </c>
      <c r="AJ689" s="306">
        <v>1</v>
      </c>
      <c r="AK689" s="182" t="s">
        <v>181</v>
      </c>
      <c r="AL689" s="306" t="s">
        <v>392</v>
      </c>
      <c r="AM689" s="153">
        <v>46295</v>
      </c>
      <c r="AN689" s="153">
        <v>46295</v>
      </c>
      <c r="AO689" s="153">
        <v>46660</v>
      </c>
      <c r="AP689" s="306" t="s">
        <v>645</v>
      </c>
      <c r="AQ689" s="306"/>
      <c r="AR689" s="306"/>
      <c r="AS689" s="306"/>
      <c r="AT689" s="306"/>
      <c r="AU689" s="153"/>
      <c r="AV689" s="197"/>
      <c r="AW689" s="180"/>
      <c r="AX689" s="306"/>
      <c r="AY689" s="306"/>
      <c r="AZ689" s="306"/>
      <c r="BA689" s="306"/>
      <c r="BB689" s="306"/>
    </row>
    <row r="690" spans="1:54" s="181" customFormat="1" ht="51" x14ac:dyDescent="0.25">
      <c r="A690" s="306">
        <v>7</v>
      </c>
      <c r="B690" s="306" t="s">
        <v>2417</v>
      </c>
      <c r="C690" s="306" t="s">
        <v>60</v>
      </c>
      <c r="D690" s="306" t="s">
        <v>691</v>
      </c>
      <c r="E690" s="163" t="s">
        <v>305</v>
      </c>
      <c r="F690" s="163" t="s">
        <v>1495</v>
      </c>
      <c r="G690" s="163" t="s">
        <v>1508</v>
      </c>
      <c r="H690" s="163" t="s">
        <v>1065</v>
      </c>
      <c r="I690" s="163" t="s">
        <v>1065</v>
      </c>
      <c r="J690" s="306">
        <v>1</v>
      </c>
      <c r="K690" s="163"/>
      <c r="L690" s="163" t="s">
        <v>167</v>
      </c>
      <c r="M690" s="163"/>
      <c r="N690" s="163" t="s">
        <v>345</v>
      </c>
      <c r="O690" s="190">
        <v>6885.2459016393441</v>
      </c>
      <c r="P690" s="190">
        <v>8400</v>
      </c>
      <c r="Q690" s="190">
        <v>4800</v>
      </c>
      <c r="R690" s="190">
        <v>3600</v>
      </c>
      <c r="S690" s="190"/>
      <c r="T690" s="190"/>
      <c r="U690" s="190"/>
      <c r="V690" s="190"/>
      <c r="W690" s="305" t="s">
        <v>87</v>
      </c>
      <c r="X690" s="307" t="s">
        <v>696</v>
      </c>
      <c r="Y690" s="306" t="s">
        <v>71</v>
      </c>
      <c r="Z690" s="153">
        <v>46091</v>
      </c>
      <c r="AA690" s="153">
        <v>46142</v>
      </c>
      <c r="AB690" s="235"/>
      <c r="AC690" s="235"/>
      <c r="AD690" s="235"/>
      <c r="AE690" s="235"/>
      <c r="AF690" s="235" t="str">
        <f t="shared" si="15"/>
        <v xml:space="preserve">Изготовление брендированной продукции </v>
      </c>
      <c r="AG690" s="235"/>
      <c r="AH690" s="306">
        <v>876</v>
      </c>
      <c r="AI690" s="306" t="s">
        <v>73</v>
      </c>
      <c r="AJ690" s="306">
        <v>1</v>
      </c>
      <c r="AK690" s="182" t="s">
        <v>181</v>
      </c>
      <c r="AL690" s="306" t="s">
        <v>392</v>
      </c>
      <c r="AM690" s="153">
        <v>46173</v>
      </c>
      <c r="AN690" s="153">
        <v>46173</v>
      </c>
      <c r="AO690" s="153">
        <v>46538</v>
      </c>
      <c r="AP690" s="306" t="s">
        <v>645</v>
      </c>
      <c r="AQ690" s="235"/>
      <c r="AR690" s="163"/>
      <c r="AS690" s="163"/>
      <c r="AT690" s="163"/>
      <c r="AU690" s="163"/>
      <c r="AV690" s="163"/>
      <c r="AW690" s="161"/>
      <c r="AX690" s="236"/>
      <c r="AY690" s="163"/>
      <c r="AZ690" s="163"/>
      <c r="BA690" s="163"/>
      <c r="BB690" s="237"/>
    </row>
    <row r="691" spans="1:54" s="181" customFormat="1" ht="51" x14ac:dyDescent="0.25">
      <c r="A691" s="306">
        <v>7</v>
      </c>
      <c r="B691" s="306" t="s">
        <v>2418</v>
      </c>
      <c r="C691" s="306" t="s">
        <v>60</v>
      </c>
      <c r="D691" s="306" t="s">
        <v>691</v>
      </c>
      <c r="E691" s="163" t="s">
        <v>305</v>
      </c>
      <c r="F691" s="163" t="s">
        <v>1515</v>
      </c>
      <c r="G691" s="163" t="s">
        <v>1525</v>
      </c>
      <c r="H691" s="306" t="s">
        <v>1517</v>
      </c>
      <c r="I691" s="306" t="s">
        <v>1518</v>
      </c>
      <c r="J691" s="306">
        <v>2</v>
      </c>
      <c r="K691" s="163"/>
      <c r="L691" s="163" t="s">
        <v>167</v>
      </c>
      <c r="M691" s="163"/>
      <c r="N691" s="163" t="s">
        <v>345</v>
      </c>
      <c r="O691" s="190">
        <v>4672.1311475409839</v>
      </c>
      <c r="P691" s="190">
        <v>5700</v>
      </c>
      <c r="Q691" s="190">
        <v>5700</v>
      </c>
      <c r="R691" s="190"/>
      <c r="S691" s="190"/>
      <c r="T691" s="190"/>
      <c r="U691" s="190"/>
      <c r="V691" s="190"/>
      <c r="W691" s="305" t="s">
        <v>87</v>
      </c>
      <c r="X691" s="307" t="s">
        <v>696</v>
      </c>
      <c r="Y691" s="306" t="s">
        <v>71</v>
      </c>
      <c r="Z691" s="153">
        <v>46053</v>
      </c>
      <c r="AA691" s="153">
        <v>46112</v>
      </c>
      <c r="AB691" s="235"/>
      <c r="AC691" s="235"/>
      <c r="AD691" s="235"/>
      <c r="AE691" s="235"/>
      <c r="AF691" s="235" t="str">
        <f t="shared" si="15"/>
        <v xml:space="preserve">Изготовление полиграфической продукции </v>
      </c>
      <c r="AG691" s="235"/>
      <c r="AH691" s="306">
        <v>876</v>
      </c>
      <c r="AI691" s="306" t="s">
        <v>73</v>
      </c>
      <c r="AJ691" s="306">
        <v>1</v>
      </c>
      <c r="AK691" s="182" t="s">
        <v>181</v>
      </c>
      <c r="AL691" s="306" t="s">
        <v>392</v>
      </c>
      <c r="AM691" s="153">
        <v>46142</v>
      </c>
      <c r="AN691" s="153">
        <v>46142</v>
      </c>
      <c r="AO691" s="153">
        <v>46387</v>
      </c>
      <c r="AP691" s="306">
        <v>2026</v>
      </c>
      <c r="AQ691" s="235"/>
      <c r="AR691" s="163"/>
      <c r="AS691" s="163"/>
      <c r="AT691" s="163"/>
      <c r="AU691" s="163"/>
      <c r="AV691" s="163"/>
      <c r="AW691" s="161"/>
      <c r="AX691" s="236"/>
      <c r="AY691" s="163"/>
      <c r="AZ691" s="163"/>
      <c r="BA691" s="163"/>
      <c r="BB691" s="237"/>
    </row>
    <row r="692" spans="1:54" s="181" customFormat="1" ht="51" x14ac:dyDescent="0.25">
      <c r="A692" s="306">
        <v>7</v>
      </c>
      <c r="B692" s="306" t="s">
        <v>2419</v>
      </c>
      <c r="C692" s="306" t="s">
        <v>60</v>
      </c>
      <c r="D692" s="306" t="s">
        <v>691</v>
      </c>
      <c r="E692" s="163" t="s">
        <v>305</v>
      </c>
      <c r="F692" s="163" t="s">
        <v>1526</v>
      </c>
      <c r="G692" s="163" t="s">
        <v>1527</v>
      </c>
      <c r="H692" s="306" t="s">
        <v>1517</v>
      </c>
      <c r="I692" s="306" t="s">
        <v>1518</v>
      </c>
      <c r="J692" s="306">
        <v>2</v>
      </c>
      <c r="K692" s="163"/>
      <c r="L692" s="163" t="s">
        <v>167</v>
      </c>
      <c r="M692" s="163"/>
      <c r="N692" s="163" t="s">
        <v>345</v>
      </c>
      <c r="O692" s="148">
        <v>409.83605999999997</v>
      </c>
      <c r="P692" s="190">
        <v>500</v>
      </c>
      <c r="Q692" s="190">
        <v>500</v>
      </c>
      <c r="R692" s="190"/>
      <c r="S692" s="190"/>
      <c r="T692" s="190"/>
      <c r="U692" s="190"/>
      <c r="V692" s="190"/>
      <c r="W692" s="306" t="s">
        <v>404</v>
      </c>
      <c r="X692" s="307" t="s">
        <v>696</v>
      </c>
      <c r="Y692" s="306" t="s">
        <v>71</v>
      </c>
      <c r="Z692" s="153">
        <v>46254</v>
      </c>
      <c r="AA692" s="153">
        <v>46265</v>
      </c>
      <c r="AB692" s="235"/>
      <c r="AC692" s="235"/>
      <c r="AD692" s="235"/>
      <c r="AE692" s="235"/>
      <c r="AF692" s="235" t="str">
        <f t="shared" si="15"/>
        <v>Изготовление корпоративных календарей</v>
      </c>
      <c r="AG692" s="235"/>
      <c r="AH692" s="306">
        <v>876</v>
      </c>
      <c r="AI692" s="306" t="s">
        <v>73</v>
      </c>
      <c r="AJ692" s="306">
        <v>1</v>
      </c>
      <c r="AK692" s="182" t="s">
        <v>181</v>
      </c>
      <c r="AL692" s="306" t="s">
        <v>392</v>
      </c>
      <c r="AM692" s="153">
        <v>46295</v>
      </c>
      <c r="AN692" s="153">
        <v>46295</v>
      </c>
      <c r="AO692" s="153">
        <v>46387</v>
      </c>
      <c r="AP692" s="306">
        <v>2026</v>
      </c>
      <c r="AQ692" s="235"/>
      <c r="AR692" s="163"/>
      <c r="AS692" s="163"/>
      <c r="AT692" s="163"/>
      <c r="AU692" s="163"/>
      <c r="AV692" s="163"/>
      <c r="AW692" s="161"/>
      <c r="AX692" s="236"/>
      <c r="AY692" s="163"/>
      <c r="AZ692" s="163"/>
      <c r="BA692" s="163"/>
      <c r="BB692" s="237"/>
    </row>
    <row r="693" spans="1:54" s="175" customFormat="1" ht="38.25" x14ac:dyDescent="0.25">
      <c r="A693" s="306">
        <v>7</v>
      </c>
      <c r="B693" s="306" t="s">
        <v>2420</v>
      </c>
      <c r="C693" s="306" t="s">
        <v>60</v>
      </c>
      <c r="D693" s="306" t="s">
        <v>694</v>
      </c>
      <c r="E693" s="162" t="s">
        <v>341</v>
      </c>
      <c r="F693" s="162" t="s">
        <v>1528</v>
      </c>
      <c r="G693" s="162" t="s">
        <v>1529</v>
      </c>
      <c r="H693" s="162" t="s">
        <v>1398</v>
      </c>
      <c r="I693" s="162" t="s">
        <v>1530</v>
      </c>
      <c r="J693" s="162">
        <v>1</v>
      </c>
      <c r="K693" s="162"/>
      <c r="L693" s="162" t="s">
        <v>67</v>
      </c>
      <c r="M693" s="162"/>
      <c r="N693" s="162" t="s">
        <v>390</v>
      </c>
      <c r="O693" s="165">
        <v>8852.4590163934427</v>
      </c>
      <c r="P693" s="165">
        <v>10800</v>
      </c>
      <c r="Q693" s="165">
        <v>2160</v>
      </c>
      <c r="R693" s="209">
        <v>8640</v>
      </c>
      <c r="S693" s="209"/>
      <c r="T693" s="209"/>
      <c r="U693" s="209"/>
      <c r="V693" s="209"/>
      <c r="W693" s="305" t="s">
        <v>87</v>
      </c>
      <c r="X693" s="307" t="s">
        <v>696</v>
      </c>
      <c r="Y693" s="306" t="s">
        <v>71</v>
      </c>
      <c r="Z693" s="153">
        <v>46266</v>
      </c>
      <c r="AA693" s="153">
        <f t="shared" ref="AA693:AA730" si="16">Z693+60</f>
        <v>46326</v>
      </c>
      <c r="AB693" s="162"/>
      <c r="AC693" s="162"/>
      <c r="AD693" s="162"/>
      <c r="AE693" s="162"/>
      <c r="AF693" s="306" t="str">
        <f t="shared" si="15"/>
        <v>Оказание автотранспортных услуг грузовой техникой</v>
      </c>
      <c r="AG693" s="306" t="s">
        <v>346</v>
      </c>
      <c r="AH693" s="305">
        <v>796</v>
      </c>
      <c r="AI693" s="305" t="s">
        <v>541</v>
      </c>
      <c r="AJ693" s="306">
        <v>1</v>
      </c>
      <c r="AK693" s="185" t="s">
        <v>181</v>
      </c>
      <c r="AL693" s="306" t="s">
        <v>392</v>
      </c>
      <c r="AM693" s="153">
        <f t="shared" ref="AM693:AM730" si="17">AA693+10</f>
        <v>46336</v>
      </c>
      <c r="AN693" s="153">
        <f>AM693</f>
        <v>46336</v>
      </c>
      <c r="AO693" s="153">
        <f t="shared" ref="AO693:AO730" si="18">AM693+365</f>
        <v>46701</v>
      </c>
      <c r="AP693" s="306" t="s">
        <v>1531</v>
      </c>
      <c r="AQ693" s="162"/>
      <c r="AR693" s="162"/>
      <c r="AS693" s="162"/>
      <c r="AT693" s="162"/>
      <c r="AU693" s="162"/>
      <c r="AV693" s="162"/>
      <c r="AW693" s="162"/>
      <c r="AX693" s="162"/>
      <c r="AY693" s="162"/>
      <c r="AZ693" s="162"/>
      <c r="BA693" s="306"/>
      <c r="BB693" s="306"/>
    </row>
    <row r="694" spans="1:54" s="175" customFormat="1" ht="38.25" x14ac:dyDescent="0.25">
      <c r="A694" s="306">
        <v>7</v>
      </c>
      <c r="B694" s="306" t="s">
        <v>2421</v>
      </c>
      <c r="C694" s="306" t="s">
        <v>60</v>
      </c>
      <c r="D694" s="306" t="s">
        <v>694</v>
      </c>
      <c r="E694" s="306" t="s">
        <v>1419</v>
      </c>
      <c r="F694" s="183" t="s">
        <v>1532</v>
      </c>
      <c r="G694" s="305" t="s">
        <v>1533</v>
      </c>
      <c r="H694" s="306" t="s">
        <v>228</v>
      </c>
      <c r="I694" s="306" t="s">
        <v>1534</v>
      </c>
      <c r="J694" s="306">
        <v>2</v>
      </c>
      <c r="K694" s="306"/>
      <c r="L694" s="306" t="s">
        <v>67</v>
      </c>
      <c r="M694" s="306"/>
      <c r="N694" s="306" t="s">
        <v>390</v>
      </c>
      <c r="O694" s="165">
        <v>147540.98360655739</v>
      </c>
      <c r="P694" s="165">
        <v>180000</v>
      </c>
      <c r="Q694" s="165">
        <v>36000</v>
      </c>
      <c r="R694" s="209">
        <v>144000</v>
      </c>
      <c r="S694" s="148"/>
      <c r="T694" s="148"/>
      <c r="U694" s="148"/>
      <c r="V694" s="148"/>
      <c r="W694" s="305" t="s">
        <v>87</v>
      </c>
      <c r="X694" s="307" t="s">
        <v>696</v>
      </c>
      <c r="Y694" s="306" t="s">
        <v>71</v>
      </c>
      <c r="Z694" s="153">
        <v>46266</v>
      </c>
      <c r="AA694" s="153">
        <f t="shared" si="16"/>
        <v>46326</v>
      </c>
      <c r="AB694" s="306"/>
      <c r="AC694" s="306"/>
      <c r="AD694" s="306"/>
      <c r="AE694" s="306"/>
      <c r="AF694" s="306" t="str">
        <f t="shared" si="15"/>
        <v xml:space="preserve">Поставка арматуры к СИП </v>
      </c>
      <c r="AG694" s="306" t="s">
        <v>346</v>
      </c>
      <c r="AH694" s="305">
        <v>796</v>
      </c>
      <c r="AI694" s="305" t="s">
        <v>541</v>
      </c>
      <c r="AJ694" s="238">
        <v>751471</v>
      </c>
      <c r="AK694" s="185" t="s">
        <v>181</v>
      </c>
      <c r="AL694" s="306" t="s">
        <v>392</v>
      </c>
      <c r="AM694" s="153">
        <f t="shared" si="17"/>
        <v>46336</v>
      </c>
      <c r="AN694" s="153">
        <f>AM694+30</f>
        <v>46366</v>
      </c>
      <c r="AO694" s="153">
        <f t="shared" si="18"/>
        <v>46701</v>
      </c>
      <c r="AP694" s="306" t="s">
        <v>1531</v>
      </c>
      <c r="AQ694" s="306"/>
      <c r="AR694" s="306"/>
      <c r="AS694" s="306"/>
      <c r="AT694" s="306"/>
      <c r="AU694" s="306"/>
      <c r="AV694" s="306"/>
      <c r="AW694" s="180"/>
      <c r="AX694" s="306"/>
      <c r="AY694" s="306"/>
      <c r="AZ694" s="306"/>
      <c r="BA694" s="306"/>
      <c r="BB694" s="306"/>
    </row>
    <row r="695" spans="1:54" s="175" customFormat="1" ht="38.25" x14ac:dyDescent="0.25">
      <c r="A695" s="306">
        <v>7</v>
      </c>
      <c r="B695" s="306" t="s">
        <v>2422</v>
      </c>
      <c r="C695" s="306" t="s">
        <v>60</v>
      </c>
      <c r="D695" s="306" t="s">
        <v>694</v>
      </c>
      <c r="E695" s="306" t="s">
        <v>1419</v>
      </c>
      <c r="F695" s="183" t="s">
        <v>1535</v>
      </c>
      <c r="G695" s="305" t="s">
        <v>388</v>
      </c>
      <c r="H695" s="306" t="s">
        <v>228</v>
      </c>
      <c r="I695" s="306" t="s">
        <v>1534</v>
      </c>
      <c r="J695" s="306">
        <v>2</v>
      </c>
      <c r="K695" s="306"/>
      <c r="L695" s="306" t="s">
        <v>67</v>
      </c>
      <c r="M695" s="306"/>
      <c r="N695" s="306" t="s">
        <v>390</v>
      </c>
      <c r="O695" s="165">
        <v>88524.590163934423</v>
      </c>
      <c r="P695" s="165">
        <v>108000</v>
      </c>
      <c r="Q695" s="165">
        <v>21600</v>
      </c>
      <c r="R695" s="209">
        <v>86400</v>
      </c>
      <c r="S695" s="148"/>
      <c r="T695" s="148"/>
      <c r="U695" s="148"/>
      <c r="V695" s="148"/>
      <c r="W695" s="305" t="s">
        <v>87</v>
      </c>
      <c r="X695" s="307" t="s">
        <v>696</v>
      </c>
      <c r="Y695" s="306" t="s">
        <v>71</v>
      </c>
      <c r="Z695" s="153">
        <v>46266</v>
      </c>
      <c r="AA695" s="153">
        <f t="shared" si="16"/>
        <v>46326</v>
      </c>
      <c r="AB695" s="306"/>
      <c r="AC695" s="306"/>
      <c r="AD695" s="306"/>
      <c r="AE695" s="306"/>
      <c r="AF695" s="306" t="str">
        <f t="shared" si="15"/>
        <v>Поставка арматуры линейной</v>
      </c>
      <c r="AG695" s="306" t="s">
        <v>346</v>
      </c>
      <c r="AH695" s="305">
        <v>796</v>
      </c>
      <c r="AI695" s="305" t="s">
        <v>541</v>
      </c>
      <c r="AJ695" s="238">
        <v>326890</v>
      </c>
      <c r="AK695" s="185" t="s">
        <v>181</v>
      </c>
      <c r="AL695" s="306" t="s">
        <v>392</v>
      </c>
      <c r="AM695" s="153">
        <f t="shared" si="17"/>
        <v>46336</v>
      </c>
      <c r="AN695" s="153">
        <f>AM695+30</f>
        <v>46366</v>
      </c>
      <c r="AO695" s="153">
        <f t="shared" si="18"/>
        <v>46701</v>
      </c>
      <c r="AP695" s="306" t="s">
        <v>1531</v>
      </c>
      <c r="AQ695" s="306"/>
      <c r="AR695" s="306"/>
      <c r="AS695" s="306"/>
      <c r="AT695" s="306"/>
      <c r="AU695" s="306"/>
      <c r="AV695" s="306"/>
      <c r="AW695" s="180"/>
      <c r="AX695" s="306"/>
      <c r="AY695" s="306"/>
      <c r="AZ695" s="306"/>
      <c r="BA695" s="306"/>
      <c r="BB695" s="306"/>
    </row>
    <row r="696" spans="1:54" s="175" customFormat="1" ht="38.25" x14ac:dyDescent="0.25">
      <c r="A696" s="306">
        <v>7</v>
      </c>
      <c r="B696" s="306" t="s">
        <v>2423</v>
      </c>
      <c r="C696" s="306" t="s">
        <v>60</v>
      </c>
      <c r="D696" s="306" t="s">
        <v>694</v>
      </c>
      <c r="E696" s="306" t="s">
        <v>200</v>
      </c>
      <c r="F696" s="183" t="s">
        <v>1536</v>
      </c>
      <c r="G696" s="306" t="s">
        <v>1092</v>
      </c>
      <c r="H696" s="183" t="s">
        <v>1093</v>
      </c>
      <c r="I696" s="183" t="s">
        <v>1537</v>
      </c>
      <c r="J696" s="306">
        <v>2</v>
      </c>
      <c r="K696" s="306"/>
      <c r="L696" s="306" t="s">
        <v>67</v>
      </c>
      <c r="M696" s="306"/>
      <c r="N696" s="306" t="s">
        <v>390</v>
      </c>
      <c r="O696" s="148">
        <v>1032.7868852459017</v>
      </c>
      <c r="P696" s="165">
        <v>1260</v>
      </c>
      <c r="Q696" s="165">
        <v>1008</v>
      </c>
      <c r="R696" s="209">
        <v>252</v>
      </c>
      <c r="S696" s="148"/>
      <c r="T696" s="148"/>
      <c r="U696" s="148"/>
      <c r="V696" s="148"/>
      <c r="W696" s="305" t="s">
        <v>87</v>
      </c>
      <c r="X696" s="307" t="s">
        <v>696</v>
      </c>
      <c r="Y696" s="306" t="s">
        <v>71</v>
      </c>
      <c r="Z696" s="153">
        <v>46266</v>
      </c>
      <c r="AA696" s="153">
        <f t="shared" si="16"/>
        <v>46326</v>
      </c>
      <c r="AB696" s="306"/>
      <c r="AC696" s="306"/>
      <c r="AD696" s="306"/>
      <c r="AE696" s="306"/>
      <c r="AF696" s="306" t="str">
        <f t="shared" si="15"/>
        <v>Поставка бумаги для оргтехники</v>
      </c>
      <c r="AG696" s="306" t="s">
        <v>346</v>
      </c>
      <c r="AH696" s="305">
        <v>796</v>
      </c>
      <c r="AI696" s="305" t="s">
        <v>541</v>
      </c>
      <c r="AJ696" s="238">
        <v>3348</v>
      </c>
      <c r="AK696" s="306" t="s">
        <v>181</v>
      </c>
      <c r="AL696" s="306" t="s">
        <v>392</v>
      </c>
      <c r="AM696" s="153">
        <f t="shared" si="17"/>
        <v>46336</v>
      </c>
      <c r="AN696" s="153">
        <f>AM696+30</f>
        <v>46366</v>
      </c>
      <c r="AO696" s="153">
        <f t="shared" si="18"/>
        <v>46701</v>
      </c>
      <c r="AP696" s="306" t="s">
        <v>1531</v>
      </c>
      <c r="AQ696" s="306"/>
      <c r="AR696" s="306"/>
      <c r="AS696" s="306"/>
      <c r="AT696" s="306"/>
      <c r="AU696" s="306"/>
      <c r="AV696" s="306"/>
      <c r="AW696" s="180"/>
      <c r="AX696" s="306"/>
      <c r="AY696" s="306"/>
      <c r="AZ696" s="306"/>
      <c r="BA696" s="306"/>
      <c r="BB696" s="306"/>
    </row>
    <row r="697" spans="1:54" s="175" customFormat="1" ht="38.25" x14ac:dyDescent="0.25">
      <c r="A697" s="306">
        <v>7</v>
      </c>
      <c r="B697" s="306" t="s">
        <v>2424</v>
      </c>
      <c r="C697" s="306" t="s">
        <v>60</v>
      </c>
      <c r="D697" s="306" t="s">
        <v>694</v>
      </c>
      <c r="E697" s="306" t="s">
        <v>1419</v>
      </c>
      <c r="F697" s="162" t="s">
        <v>1538</v>
      </c>
      <c r="G697" s="162" t="s">
        <v>1539</v>
      </c>
      <c r="H697" s="162" t="s">
        <v>297</v>
      </c>
      <c r="I697" s="162" t="s">
        <v>399</v>
      </c>
      <c r="J697" s="162">
        <v>2</v>
      </c>
      <c r="K697" s="162"/>
      <c r="L697" s="162" t="s">
        <v>67</v>
      </c>
      <c r="M697" s="162"/>
      <c r="N697" s="162" t="s">
        <v>390</v>
      </c>
      <c r="O697" s="165">
        <v>15737.704918032787</v>
      </c>
      <c r="P697" s="165">
        <v>19200</v>
      </c>
      <c r="Q697" s="165">
        <v>3840</v>
      </c>
      <c r="R697" s="209">
        <v>15360</v>
      </c>
      <c r="S697" s="209"/>
      <c r="T697" s="209"/>
      <c r="U697" s="209"/>
      <c r="V697" s="209"/>
      <c r="W697" s="305" t="s">
        <v>87</v>
      </c>
      <c r="X697" s="307" t="s">
        <v>696</v>
      </c>
      <c r="Y697" s="306" t="s">
        <v>71</v>
      </c>
      <c r="Z697" s="153">
        <v>46266</v>
      </c>
      <c r="AA697" s="153">
        <f t="shared" si="16"/>
        <v>46326</v>
      </c>
      <c r="AB697" s="162"/>
      <c r="AC697" s="162"/>
      <c r="AD697" s="162"/>
      <c r="AE697" s="162"/>
      <c r="AF697" s="306" t="str">
        <f t="shared" si="15"/>
        <v>Поставка вакуумных выключателей 6-35 кВ</v>
      </c>
      <c r="AG697" s="306" t="s">
        <v>346</v>
      </c>
      <c r="AH697" s="305">
        <v>796</v>
      </c>
      <c r="AI697" s="305" t="s">
        <v>541</v>
      </c>
      <c r="AJ697" s="306">
        <v>1</v>
      </c>
      <c r="AK697" s="185" t="s">
        <v>181</v>
      </c>
      <c r="AL697" s="306" t="s">
        <v>392</v>
      </c>
      <c r="AM697" s="153">
        <f t="shared" si="17"/>
        <v>46336</v>
      </c>
      <c r="AN697" s="153">
        <f>AM697+60</f>
        <v>46396</v>
      </c>
      <c r="AO697" s="153">
        <f t="shared" si="18"/>
        <v>46701</v>
      </c>
      <c r="AP697" s="306" t="s">
        <v>1531</v>
      </c>
      <c r="AQ697" s="162"/>
      <c r="AR697" s="162"/>
      <c r="AS697" s="162"/>
      <c r="AT697" s="162"/>
      <c r="AU697" s="162"/>
      <c r="AV697" s="162"/>
      <c r="AW697" s="162"/>
      <c r="AX697" s="162"/>
      <c r="AY697" s="162"/>
      <c r="AZ697" s="162"/>
      <c r="BA697" s="306"/>
      <c r="BB697" s="306"/>
    </row>
    <row r="698" spans="1:54" s="175" customFormat="1" ht="38.25" x14ac:dyDescent="0.25">
      <c r="A698" s="306">
        <v>7</v>
      </c>
      <c r="B698" s="306" t="s">
        <v>2425</v>
      </c>
      <c r="C698" s="306" t="s">
        <v>60</v>
      </c>
      <c r="D698" s="306" t="s">
        <v>694</v>
      </c>
      <c r="E698" s="306" t="s">
        <v>200</v>
      </c>
      <c r="F698" s="183" t="s">
        <v>1540</v>
      </c>
      <c r="G698" s="306" t="s">
        <v>1541</v>
      </c>
      <c r="H698" s="183" t="s">
        <v>228</v>
      </c>
      <c r="I698" s="183" t="s">
        <v>1542</v>
      </c>
      <c r="J698" s="306">
        <v>2</v>
      </c>
      <c r="K698" s="306"/>
      <c r="L698" s="306" t="s">
        <v>67</v>
      </c>
      <c r="M698" s="306"/>
      <c r="N698" s="306" t="s">
        <v>390</v>
      </c>
      <c r="O698" s="165">
        <v>4918.0327868852464</v>
      </c>
      <c r="P698" s="165">
        <v>6000</v>
      </c>
      <c r="Q698" s="165">
        <v>1200</v>
      </c>
      <c r="R698" s="209">
        <v>4800</v>
      </c>
      <c r="S698" s="148"/>
      <c r="T698" s="148"/>
      <c r="U698" s="148"/>
      <c r="V698" s="148"/>
      <c r="W698" s="305" t="s">
        <v>87</v>
      </c>
      <c r="X698" s="307" t="s">
        <v>696</v>
      </c>
      <c r="Y698" s="306" t="s">
        <v>71</v>
      </c>
      <c r="Z698" s="153">
        <v>46266</v>
      </c>
      <c r="AA698" s="153">
        <f t="shared" si="16"/>
        <v>46326</v>
      </c>
      <c r="AB698" s="306"/>
      <c r="AC698" s="306"/>
      <c r="AD698" s="306"/>
      <c r="AE698" s="306"/>
      <c r="AF698" s="306" t="str">
        <f t="shared" si="15"/>
        <v>Поставка вводов 0,4-20 кВ</v>
      </c>
      <c r="AG698" s="306" t="s">
        <v>346</v>
      </c>
      <c r="AH698" s="305">
        <v>796</v>
      </c>
      <c r="AI698" s="305" t="s">
        <v>541</v>
      </c>
      <c r="AJ698" s="238">
        <v>5406</v>
      </c>
      <c r="AK698" s="306" t="s">
        <v>181</v>
      </c>
      <c r="AL698" s="306" t="s">
        <v>392</v>
      </c>
      <c r="AM698" s="153">
        <f t="shared" si="17"/>
        <v>46336</v>
      </c>
      <c r="AN698" s="153">
        <f>AM698+30</f>
        <v>46366</v>
      </c>
      <c r="AO698" s="153">
        <f t="shared" si="18"/>
        <v>46701</v>
      </c>
      <c r="AP698" s="306" t="s">
        <v>1531</v>
      </c>
      <c r="AQ698" s="306"/>
      <c r="AR698" s="306"/>
      <c r="AS698" s="306"/>
      <c r="AT698" s="306"/>
      <c r="AU698" s="306"/>
      <c r="AV698" s="306"/>
      <c r="AW698" s="180"/>
      <c r="AX698" s="306"/>
      <c r="AY698" s="306"/>
      <c r="AZ698" s="306"/>
      <c r="BA698" s="306"/>
      <c r="BB698" s="306"/>
    </row>
    <row r="699" spans="1:54" s="175" customFormat="1" ht="38.25" x14ac:dyDescent="0.25">
      <c r="A699" s="306">
        <v>7</v>
      </c>
      <c r="B699" s="306" t="s">
        <v>2426</v>
      </c>
      <c r="C699" s="306" t="s">
        <v>60</v>
      </c>
      <c r="D699" s="306" t="s">
        <v>694</v>
      </c>
      <c r="E699" s="306" t="s">
        <v>1419</v>
      </c>
      <c r="F699" s="183" t="s">
        <v>1543</v>
      </c>
      <c r="G699" s="305" t="s">
        <v>1544</v>
      </c>
      <c r="H699" s="183" t="s">
        <v>297</v>
      </c>
      <c r="I699" s="183" t="s">
        <v>1542</v>
      </c>
      <c r="J699" s="306">
        <v>2</v>
      </c>
      <c r="K699" s="306"/>
      <c r="L699" s="306" t="s">
        <v>67</v>
      </c>
      <c r="M699" s="306"/>
      <c r="N699" s="306" t="s">
        <v>390</v>
      </c>
      <c r="O699" s="165">
        <v>196721.31147540984</v>
      </c>
      <c r="P699" s="165">
        <v>240000</v>
      </c>
      <c r="Q699" s="165">
        <v>48000</v>
      </c>
      <c r="R699" s="209">
        <v>192000</v>
      </c>
      <c r="S699" s="148"/>
      <c r="T699" s="148"/>
      <c r="U699" s="148"/>
      <c r="V699" s="148"/>
      <c r="W699" s="305" t="s">
        <v>87</v>
      </c>
      <c r="X699" s="307" t="s">
        <v>696</v>
      </c>
      <c r="Y699" s="306" t="s">
        <v>71</v>
      </c>
      <c r="Z699" s="153">
        <v>46266</v>
      </c>
      <c r="AA699" s="153">
        <f t="shared" si="16"/>
        <v>46326</v>
      </c>
      <c r="AB699" s="306"/>
      <c r="AC699" s="306"/>
      <c r="AD699" s="306"/>
      <c r="AE699" s="306"/>
      <c r="AF699" s="306" t="str">
        <f t="shared" si="15"/>
        <v>Поставка высоковольтных вводов 35-110 кВ</v>
      </c>
      <c r="AG699" s="306" t="s">
        <v>346</v>
      </c>
      <c r="AH699" s="305">
        <v>796</v>
      </c>
      <c r="AI699" s="305" t="s">
        <v>541</v>
      </c>
      <c r="AJ699" s="306">
        <v>57</v>
      </c>
      <c r="AK699" s="185" t="s">
        <v>181</v>
      </c>
      <c r="AL699" s="306" t="s">
        <v>392</v>
      </c>
      <c r="AM699" s="153">
        <f t="shared" si="17"/>
        <v>46336</v>
      </c>
      <c r="AN699" s="153">
        <f>AM699+60</f>
        <v>46396</v>
      </c>
      <c r="AO699" s="153">
        <f t="shared" si="18"/>
        <v>46701</v>
      </c>
      <c r="AP699" s="306" t="s">
        <v>1531</v>
      </c>
      <c r="AQ699" s="306"/>
      <c r="AR699" s="306"/>
      <c r="AS699" s="306"/>
      <c r="AT699" s="306"/>
      <c r="AU699" s="306"/>
      <c r="AV699" s="306"/>
      <c r="AW699" s="180"/>
      <c r="AX699" s="306"/>
      <c r="AY699" s="306"/>
      <c r="AZ699" s="306"/>
      <c r="BA699" s="306"/>
      <c r="BB699" s="306"/>
    </row>
    <row r="700" spans="1:54" s="175" customFormat="1" ht="38.25" x14ac:dyDescent="0.25">
      <c r="A700" s="306">
        <v>7</v>
      </c>
      <c r="B700" s="306" t="s">
        <v>2427</v>
      </c>
      <c r="C700" s="306" t="s">
        <v>60</v>
      </c>
      <c r="D700" s="306" t="s">
        <v>694</v>
      </c>
      <c r="E700" s="306" t="s">
        <v>1419</v>
      </c>
      <c r="F700" s="183" t="s">
        <v>1545</v>
      </c>
      <c r="G700" s="162" t="s">
        <v>1546</v>
      </c>
      <c r="H700" s="162" t="s">
        <v>450</v>
      </c>
      <c r="I700" s="162" t="s">
        <v>1182</v>
      </c>
      <c r="J700" s="162">
        <v>1</v>
      </c>
      <c r="K700" s="162"/>
      <c r="L700" s="162" t="s">
        <v>67</v>
      </c>
      <c r="M700" s="162"/>
      <c r="N700" s="162" t="s">
        <v>390</v>
      </c>
      <c r="O700" s="165">
        <v>4426.2295081967213</v>
      </c>
      <c r="P700" s="165">
        <v>5400</v>
      </c>
      <c r="Q700" s="165">
        <v>1080</v>
      </c>
      <c r="R700" s="209">
        <v>4320</v>
      </c>
      <c r="S700" s="209"/>
      <c r="T700" s="209"/>
      <c r="U700" s="209"/>
      <c r="V700" s="209"/>
      <c r="W700" s="306" t="s">
        <v>2522</v>
      </c>
      <c r="X700" s="307" t="s">
        <v>696</v>
      </c>
      <c r="Y700" s="306" t="s">
        <v>71</v>
      </c>
      <c r="Z700" s="153">
        <v>46204</v>
      </c>
      <c r="AA700" s="153">
        <f t="shared" si="16"/>
        <v>46264</v>
      </c>
      <c r="AB700" s="162"/>
      <c r="AC700" s="162"/>
      <c r="AD700" s="162"/>
      <c r="AE700" s="162"/>
      <c r="AF700" s="306" t="str">
        <f t="shared" si="15"/>
        <v>Поставка ГСМ (бензин, дизельное топливо)</v>
      </c>
      <c r="AG700" s="306" t="s">
        <v>346</v>
      </c>
      <c r="AH700" s="306">
        <v>876</v>
      </c>
      <c r="AI700" s="306" t="s">
        <v>73</v>
      </c>
      <c r="AJ700" s="306">
        <v>1</v>
      </c>
      <c r="AK700" s="185" t="s">
        <v>181</v>
      </c>
      <c r="AL700" s="306" t="s">
        <v>392</v>
      </c>
      <c r="AM700" s="153">
        <f t="shared" si="17"/>
        <v>46274</v>
      </c>
      <c r="AN700" s="153">
        <f>AM700</f>
        <v>46274</v>
      </c>
      <c r="AO700" s="153">
        <f t="shared" si="18"/>
        <v>46639</v>
      </c>
      <c r="AP700" s="306" t="s">
        <v>1531</v>
      </c>
      <c r="AQ700" s="162"/>
      <c r="AR700" s="162"/>
      <c r="AS700" s="162"/>
      <c r="AT700" s="162"/>
      <c r="AU700" s="162"/>
      <c r="AV700" s="162"/>
      <c r="AW700" s="162"/>
      <c r="AX700" s="162"/>
      <c r="AY700" s="162"/>
      <c r="AZ700" s="162"/>
      <c r="BA700" s="306"/>
      <c r="BB700" s="306"/>
    </row>
    <row r="701" spans="1:54" s="175" customFormat="1" ht="38.25" x14ac:dyDescent="0.25">
      <c r="A701" s="306">
        <v>7</v>
      </c>
      <c r="B701" s="306" t="s">
        <v>2428</v>
      </c>
      <c r="C701" s="306" t="s">
        <v>60</v>
      </c>
      <c r="D701" s="306" t="s">
        <v>694</v>
      </c>
      <c r="E701" s="306" t="s">
        <v>200</v>
      </c>
      <c r="F701" s="183" t="s">
        <v>1547</v>
      </c>
      <c r="G701" s="306" t="s">
        <v>1548</v>
      </c>
      <c r="H701" s="306" t="s">
        <v>1549</v>
      </c>
      <c r="I701" s="306" t="s">
        <v>1550</v>
      </c>
      <c r="J701" s="306">
        <v>2</v>
      </c>
      <c r="K701" s="306"/>
      <c r="L701" s="306" t="s">
        <v>67</v>
      </c>
      <c r="M701" s="306"/>
      <c r="N701" s="306" t="s">
        <v>390</v>
      </c>
      <c r="O701" s="148">
        <v>393442.62295081967</v>
      </c>
      <c r="P701" s="165">
        <v>480000</v>
      </c>
      <c r="Q701" s="165">
        <v>96000</v>
      </c>
      <c r="R701" s="209">
        <v>384000</v>
      </c>
      <c r="S701" s="148"/>
      <c r="T701" s="148"/>
      <c r="U701" s="148"/>
      <c r="V701" s="148"/>
      <c r="W701" s="305" t="s">
        <v>87</v>
      </c>
      <c r="X701" s="307" t="s">
        <v>696</v>
      </c>
      <c r="Y701" s="306" t="s">
        <v>71</v>
      </c>
      <c r="Z701" s="153">
        <v>46266</v>
      </c>
      <c r="AA701" s="153">
        <f t="shared" si="16"/>
        <v>46326</v>
      </c>
      <c r="AB701" s="306"/>
      <c r="AC701" s="306"/>
      <c r="AD701" s="306"/>
      <c r="AE701" s="306"/>
      <c r="AF701" s="306" t="str">
        <f t="shared" si="15"/>
        <v xml:space="preserve">Поставка деревянных пропитанных опор для ВЛ 0,4-20 кВ </v>
      </c>
      <c r="AG701" s="306" t="s">
        <v>346</v>
      </c>
      <c r="AH701" s="305">
        <v>796</v>
      </c>
      <c r="AI701" s="305" t="s">
        <v>541</v>
      </c>
      <c r="AJ701" s="238">
        <v>14830</v>
      </c>
      <c r="AK701" s="183" t="s">
        <v>181</v>
      </c>
      <c r="AL701" s="306" t="s">
        <v>392</v>
      </c>
      <c r="AM701" s="153">
        <f t="shared" si="17"/>
        <v>46336</v>
      </c>
      <c r="AN701" s="153">
        <f>AM701+30</f>
        <v>46366</v>
      </c>
      <c r="AO701" s="153">
        <f t="shared" si="18"/>
        <v>46701</v>
      </c>
      <c r="AP701" s="306" t="s">
        <v>1531</v>
      </c>
      <c r="AQ701" s="306"/>
      <c r="AR701" s="306"/>
      <c r="AS701" s="306"/>
      <c r="AT701" s="306"/>
      <c r="AU701" s="306"/>
      <c r="AV701" s="306"/>
      <c r="AW701" s="180"/>
      <c r="AX701" s="306"/>
      <c r="AY701" s="306"/>
      <c r="AZ701" s="306"/>
      <c r="BA701" s="306"/>
      <c r="BB701" s="306"/>
    </row>
    <row r="702" spans="1:54" s="175" customFormat="1" ht="38.25" x14ac:dyDescent="0.25">
      <c r="A702" s="306">
        <v>7</v>
      </c>
      <c r="B702" s="306" t="s">
        <v>2429</v>
      </c>
      <c r="C702" s="306" t="s">
        <v>60</v>
      </c>
      <c r="D702" s="306" t="s">
        <v>694</v>
      </c>
      <c r="E702" s="306" t="s">
        <v>200</v>
      </c>
      <c r="F702" s="306" t="s">
        <v>1551</v>
      </c>
      <c r="G702" s="306" t="s">
        <v>429</v>
      </c>
      <c r="H702" s="306" t="s">
        <v>430</v>
      </c>
      <c r="I702" s="153" t="s">
        <v>1552</v>
      </c>
      <c r="J702" s="306">
        <v>2</v>
      </c>
      <c r="K702" s="306"/>
      <c r="L702" s="306" t="s">
        <v>67</v>
      </c>
      <c r="M702" s="306"/>
      <c r="N702" s="306" t="s">
        <v>390</v>
      </c>
      <c r="O702" s="148">
        <v>68852.459016393448</v>
      </c>
      <c r="P702" s="165">
        <v>84000</v>
      </c>
      <c r="Q702" s="165">
        <v>16800</v>
      </c>
      <c r="R702" s="209">
        <v>67200</v>
      </c>
      <c r="S702" s="148"/>
      <c r="T702" s="148"/>
      <c r="U702" s="148"/>
      <c r="V702" s="148"/>
      <c r="W702" s="305" t="s">
        <v>87</v>
      </c>
      <c r="X702" s="307" t="s">
        <v>696</v>
      </c>
      <c r="Y702" s="306" t="s">
        <v>71</v>
      </c>
      <c r="Z702" s="153">
        <v>46266</v>
      </c>
      <c r="AA702" s="153">
        <f t="shared" si="16"/>
        <v>46326</v>
      </c>
      <c r="AB702" s="306"/>
      <c r="AC702" s="306"/>
      <c r="AD702" s="306"/>
      <c r="AE702" s="306"/>
      <c r="AF702" s="306" t="s">
        <v>429</v>
      </c>
      <c r="AG702" s="306" t="s">
        <v>346</v>
      </c>
      <c r="AH702" s="305">
        <v>796</v>
      </c>
      <c r="AI702" s="305" t="s">
        <v>541</v>
      </c>
      <c r="AJ702" s="238">
        <v>15330</v>
      </c>
      <c r="AK702" s="306" t="s">
        <v>181</v>
      </c>
      <c r="AL702" s="306" t="s">
        <v>392</v>
      </c>
      <c r="AM702" s="153">
        <f t="shared" si="17"/>
        <v>46336</v>
      </c>
      <c r="AN702" s="153">
        <f>AM702+30</f>
        <v>46366</v>
      </c>
      <c r="AO702" s="153">
        <f t="shared" si="18"/>
        <v>46701</v>
      </c>
      <c r="AP702" s="306" t="s">
        <v>1531</v>
      </c>
      <c r="AQ702" s="306"/>
      <c r="AR702" s="306"/>
      <c r="AS702" s="306"/>
      <c r="AT702" s="306"/>
      <c r="AU702" s="306"/>
      <c r="AV702" s="306"/>
      <c r="AW702" s="180"/>
      <c r="AX702" s="306"/>
      <c r="AY702" s="306"/>
      <c r="AZ702" s="306"/>
      <c r="BA702" s="306"/>
      <c r="BB702" s="306"/>
    </row>
    <row r="703" spans="1:54" s="175" customFormat="1" ht="38.25" x14ac:dyDescent="0.25">
      <c r="A703" s="306">
        <v>7</v>
      </c>
      <c r="B703" s="306" t="s">
        <v>2430</v>
      </c>
      <c r="C703" s="306" t="s">
        <v>60</v>
      </c>
      <c r="D703" s="306" t="s">
        <v>694</v>
      </c>
      <c r="E703" s="306" t="s">
        <v>200</v>
      </c>
      <c r="F703" s="306" t="s">
        <v>1553</v>
      </c>
      <c r="G703" s="306" t="s">
        <v>1554</v>
      </c>
      <c r="H703" s="306" t="s">
        <v>430</v>
      </c>
      <c r="I703" s="183" t="s">
        <v>1555</v>
      </c>
      <c r="J703" s="306">
        <v>2</v>
      </c>
      <c r="K703" s="306"/>
      <c r="L703" s="306" t="s">
        <v>67</v>
      </c>
      <c r="M703" s="306"/>
      <c r="N703" s="306" t="s">
        <v>390</v>
      </c>
      <c r="O703" s="148">
        <v>5901.6393442622948</v>
      </c>
      <c r="P703" s="165">
        <v>7200</v>
      </c>
      <c r="Q703" s="165">
        <v>1440</v>
      </c>
      <c r="R703" s="209">
        <v>5760</v>
      </c>
      <c r="S703" s="148"/>
      <c r="T703" s="148"/>
      <c r="U703" s="148"/>
      <c r="V703" s="148"/>
      <c r="W703" s="305" t="s">
        <v>87</v>
      </c>
      <c r="X703" s="307" t="s">
        <v>696</v>
      </c>
      <c r="Y703" s="306" t="s">
        <v>71</v>
      </c>
      <c r="Z703" s="153">
        <v>46266</v>
      </c>
      <c r="AA703" s="153">
        <f t="shared" si="16"/>
        <v>46326</v>
      </c>
      <c r="AB703" s="306"/>
      <c r="AC703" s="306"/>
      <c r="AD703" s="306"/>
      <c r="AE703" s="306"/>
      <c r="AF703" s="306" t="s">
        <v>1554</v>
      </c>
      <c r="AG703" s="306" t="s">
        <v>346</v>
      </c>
      <c r="AH703" s="305">
        <v>796</v>
      </c>
      <c r="AI703" s="305" t="s">
        <v>541</v>
      </c>
      <c r="AJ703" s="238">
        <v>25825</v>
      </c>
      <c r="AK703" s="306" t="s">
        <v>181</v>
      </c>
      <c r="AL703" s="306" t="s">
        <v>392</v>
      </c>
      <c r="AM703" s="153">
        <f t="shared" si="17"/>
        <v>46336</v>
      </c>
      <c r="AN703" s="153">
        <f>AM703+30</f>
        <v>46366</v>
      </c>
      <c r="AO703" s="153">
        <f t="shared" si="18"/>
        <v>46701</v>
      </c>
      <c r="AP703" s="306" t="s">
        <v>1531</v>
      </c>
      <c r="AQ703" s="306"/>
      <c r="AR703" s="306"/>
      <c r="AS703" s="306"/>
      <c r="AT703" s="306"/>
      <c r="AU703" s="306"/>
      <c r="AV703" s="306"/>
      <c r="AW703" s="180"/>
      <c r="AX703" s="306"/>
      <c r="AY703" s="306"/>
      <c r="AZ703" s="306"/>
      <c r="BA703" s="306"/>
      <c r="BB703" s="306"/>
    </row>
    <row r="704" spans="1:54" s="175" customFormat="1" ht="38.25" x14ac:dyDescent="0.25">
      <c r="A704" s="306">
        <v>7</v>
      </c>
      <c r="B704" s="306" t="s">
        <v>2431</v>
      </c>
      <c r="C704" s="306" t="s">
        <v>60</v>
      </c>
      <c r="D704" s="306" t="s">
        <v>694</v>
      </c>
      <c r="E704" s="306" t="s">
        <v>200</v>
      </c>
      <c r="F704" s="183" t="s">
        <v>1556</v>
      </c>
      <c r="G704" s="305" t="s">
        <v>1557</v>
      </c>
      <c r="H704" s="183" t="s">
        <v>228</v>
      </c>
      <c r="I704" s="183" t="s">
        <v>1558</v>
      </c>
      <c r="J704" s="306">
        <v>2</v>
      </c>
      <c r="K704" s="306"/>
      <c r="L704" s="306" t="s">
        <v>67</v>
      </c>
      <c r="M704" s="306"/>
      <c r="N704" s="306" t="s">
        <v>390</v>
      </c>
      <c r="O704" s="165">
        <v>413114.75409836066</v>
      </c>
      <c r="P704" s="165">
        <v>504000</v>
      </c>
      <c r="Q704" s="165">
        <v>100800</v>
      </c>
      <c r="R704" s="209">
        <v>403200</v>
      </c>
      <c r="S704" s="148"/>
      <c r="T704" s="148"/>
      <c r="U704" s="148"/>
      <c r="V704" s="148"/>
      <c r="W704" s="305" t="s">
        <v>87</v>
      </c>
      <c r="X704" s="307" t="s">
        <v>696</v>
      </c>
      <c r="Y704" s="306" t="s">
        <v>71</v>
      </c>
      <c r="Z704" s="153">
        <v>46266</v>
      </c>
      <c r="AA704" s="153">
        <f t="shared" si="16"/>
        <v>46326</v>
      </c>
      <c r="AB704" s="306"/>
      <c r="AC704" s="306"/>
      <c r="AD704" s="306"/>
      <c r="AE704" s="306"/>
      <c r="AF704" s="306" t="str">
        <f t="shared" ref="AF704:AF713" si="19">G704</f>
        <v>Поставка изоляторов</v>
      </c>
      <c r="AG704" s="306" t="s">
        <v>346</v>
      </c>
      <c r="AH704" s="305">
        <v>796</v>
      </c>
      <c r="AI704" s="305" t="s">
        <v>541</v>
      </c>
      <c r="AJ704" s="306">
        <v>659</v>
      </c>
      <c r="AK704" s="306" t="s">
        <v>181</v>
      </c>
      <c r="AL704" s="306" t="s">
        <v>392</v>
      </c>
      <c r="AM704" s="153">
        <f t="shared" si="17"/>
        <v>46336</v>
      </c>
      <c r="AN704" s="153">
        <f>AM704+30</f>
        <v>46366</v>
      </c>
      <c r="AO704" s="153">
        <f t="shared" si="18"/>
        <v>46701</v>
      </c>
      <c r="AP704" s="306" t="s">
        <v>1531</v>
      </c>
      <c r="AQ704" s="306"/>
      <c r="AR704" s="306"/>
      <c r="AS704" s="306"/>
      <c r="AT704" s="306"/>
      <c r="AU704" s="306"/>
      <c r="AV704" s="306"/>
      <c r="AW704" s="180"/>
      <c r="AX704" s="306"/>
      <c r="AY704" s="306"/>
      <c r="AZ704" s="306"/>
      <c r="BA704" s="306"/>
      <c r="BB704" s="306"/>
    </row>
    <row r="705" spans="1:54" s="175" customFormat="1" ht="38.25" x14ac:dyDescent="0.25">
      <c r="A705" s="306">
        <v>7</v>
      </c>
      <c r="B705" s="306" t="s">
        <v>2432</v>
      </c>
      <c r="C705" s="306" t="s">
        <v>60</v>
      </c>
      <c r="D705" s="306" t="s">
        <v>694</v>
      </c>
      <c r="E705" s="306" t="s">
        <v>1419</v>
      </c>
      <c r="F705" s="183" t="s">
        <v>1559</v>
      </c>
      <c r="G705" s="305" t="s">
        <v>1560</v>
      </c>
      <c r="H705" s="306" t="s">
        <v>210</v>
      </c>
      <c r="I705" s="306" t="s">
        <v>1561</v>
      </c>
      <c r="J705" s="306">
        <v>2</v>
      </c>
      <c r="K705" s="306"/>
      <c r="L705" s="306" t="s">
        <v>67</v>
      </c>
      <c r="M705" s="306"/>
      <c r="N705" s="306" t="s">
        <v>390</v>
      </c>
      <c r="O705" s="148">
        <v>10819.672131147541</v>
      </c>
      <c r="P705" s="165">
        <v>13200</v>
      </c>
      <c r="Q705" s="165">
        <v>2640</v>
      </c>
      <c r="R705" s="209">
        <v>10560</v>
      </c>
      <c r="S705" s="148"/>
      <c r="T705" s="148"/>
      <c r="U705" s="148"/>
      <c r="V705" s="148"/>
      <c r="W705" s="305" t="s">
        <v>87</v>
      </c>
      <c r="X705" s="307" t="s">
        <v>696</v>
      </c>
      <c r="Y705" s="306" t="s">
        <v>71</v>
      </c>
      <c r="Z705" s="153">
        <v>46266</v>
      </c>
      <c r="AA705" s="153">
        <f t="shared" si="16"/>
        <v>46326</v>
      </c>
      <c r="AB705" s="306"/>
      <c r="AC705" s="306"/>
      <c r="AD705" s="306"/>
      <c r="AE705" s="306"/>
      <c r="AF705" s="306" t="str">
        <f t="shared" si="19"/>
        <v>Поставка кабельно-проводниковой продукции до 1кВ</v>
      </c>
      <c r="AG705" s="306" t="s">
        <v>346</v>
      </c>
      <c r="AH705" s="306">
        <v>876</v>
      </c>
      <c r="AI705" s="306" t="s">
        <v>73</v>
      </c>
      <c r="AJ705" s="306">
        <v>1</v>
      </c>
      <c r="AK705" s="182" t="s">
        <v>181</v>
      </c>
      <c r="AL705" s="306" t="s">
        <v>392</v>
      </c>
      <c r="AM705" s="153">
        <f t="shared" si="17"/>
        <v>46336</v>
      </c>
      <c r="AN705" s="153">
        <f>AM705</f>
        <v>46336</v>
      </c>
      <c r="AO705" s="153">
        <f t="shared" si="18"/>
        <v>46701</v>
      </c>
      <c r="AP705" s="306" t="s">
        <v>1531</v>
      </c>
      <c r="AQ705" s="306"/>
      <c r="AR705" s="306"/>
      <c r="AS705" s="306"/>
      <c r="AT705" s="306"/>
      <c r="AU705" s="306"/>
      <c r="AV705" s="306"/>
      <c r="AW705" s="180"/>
      <c r="AX705" s="306"/>
      <c r="AY705" s="306"/>
      <c r="AZ705" s="306"/>
      <c r="BA705" s="306"/>
      <c r="BB705" s="306"/>
    </row>
    <row r="706" spans="1:54" s="175" customFormat="1" ht="38.25" x14ac:dyDescent="0.25">
      <c r="A706" s="306">
        <v>7</v>
      </c>
      <c r="B706" s="306" t="s">
        <v>2433</v>
      </c>
      <c r="C706" s="306" t="s">
        <v>60</v>
      </c>
      <c r="D706" s="306" t="s">
        <v>694</v>
      </c>
      <c r="E706" s="306" t="s">
        <v>1419</v>
      </c>
      <c r="F706" s="183" t="s">
        <v>1562</v>
      </c>
      <c r="G706" s="305" t="s">
        <v>1563</v>
      </c>
      <c r="H706" s="306" t="s">
        <v>389</v>
      </c>
      <c r="I706" s="306" t="s">
        <v>1564</v>
      </c>
      <c r="J706" s="306">
        <v>2</v>
      </c>
      <c r="K706" s="306"/>
      <c r="L706" s="306" t="s">
        <v>67</v>
      </c>
      <c r="M706" s="306"/>
      <c r="N706" s="306" t="s">
        <v>390</v>
      </c>
      <c r="O706" s="148">
        <v>78688.524590163943</v>
      </c>
      <c r="P706" s="165">
        <v>96000</v>
      </c>
      <c r="Q706" s="165">
        <v>19200</v>
      </c>
      <c r="R706" s="209">
        <v>76800</v>
      </c>
      <c r="S706" s="148"/>
      <c r="T706" s="148"/>
      <c r="U706" s="148"/>
      <c r="V706" s="148"/>
      <c r="W706" s="305" t="s">
        <v>87</v>
      </c>
      <c r="X706" s="307" t="s">
        <v>696</v>
      </c>
      <c r="Y706" s="306" t="s">
        <v>71</v>
      </c>
      <c r="Z706" s="153">
        <v>46266</v>
      </c>
      <c r="AA706" s="153">
        <f t="shared" si="16"/>
        <v>46326</v>
      </c>
      <c r="AB706" s="306"/>
      <c r="AC706" s="306"/>
      <c r="AD706" s="306"/>
      <c r="AE706" s="306"/>
      <c r="AF706" s="306" t="str">
        <f t="shared" si="19"/>
        <v>Поставка кабельных муфт на напряжение до 35 кв</v>
      </c>
      <c r="AG706" s="306" t="s">
        <v>346</v>
      </c>
      <c r="AH706" s="306">
        <v>876</v>
      </c>
      <c r="AI706" s="306" t="s">
        <v>73</v>
      </c>
      <c r="AJ706" s="306">
        <v>1</v>
      </c>
      <c r="AK706" s="182" t="s">
        <v>181</v>
      </c>
      <c r="AL706" s="306" t="s">
        <v>392</v>
      </c>
      <c r="AM706" s="153">
        <f t="shared" si="17"/>
        <v>46336</v>
      </c>
      <c r="AN706" s="153">
        <f>AM706+30</f>
        <v>46366</v>
      </c>
      <c r="AO706" s="153">
        <f t="shared" si="18"/>
        <v>46701</v>
      </c>
      <c r="AP706" s="306" t="s">
        <v>1531</v>
      </c>
      <c r="AQ706" s="306"/>
      <c r="AR706" s="306"/>
      <c r="AS706" s="306"/>
      <c r="AT706" s="306"/>
      <c r="AU706" s="306"/>
      <c r="AV706" s="306"/>
      <c r="AW706" s="180"/>
      <c r="AX706" s="306"/>
      <c r="AY706" s="306"/>
      <c r="AZ706" s="306"/>
      <c r="BA706" s="306"/>
      <c r="BB706" s="306"/>
    </row>
    <row r="707" spans="1:54" s="175" customFormat="1" ht="38.25" x14ac:dyDescent="0.25">
      <c r="A707" s="306">
        <v>7</v>
      </c>
      <c r="B707" s="306" t="s">
        <v>2434</v>
      </c>
      <c r="C707" s="306" t="s">
        <v>60</v>
      </c>
      <c r="D707" s="306" t="s">
        <v>694</v>
      </c>
      <c r="E707" s="306" t="s">
        <v>200</v>
      </c>
      <c r="F707" s="183" t="s">
        <v>1565</v>
      </c>
      <c r="G707" s="306" t="s">
        <v>1113</v>
      </c>
      <c r="H707" s="306" t="s">
        <v>1114</v>
      </c>
      <c r="I707" s="306" t="s">
        <v>1566</v>
      </c>
      <c r="J707" s="306">
        <v>2</v>
      </c>
      <c r="K707" s="306"/>
      <c r="L707" s="306" t="s">
        <v>67</v>
      </c>
      <c r="M707" s="306"/>
      <c r="N707" s="306" t="s">
        <v>390</v>
      </c>
      <c r="O707" s="148">
        <v>983.60655737704917</v>
      </c>
      <c r="P707" s="165">
        <v>1200</v>
      </c>
      <c r="Q707" s="165">
        <v>240</v>
      </c>
      <c r="R707" s="209">
        <v>960</v>
      </c>
      <c r="S707" s="148"/>
      <c r="T707" s="148"/>
      <c r="U707" s="148"/>
      <c r="V707" s="148"/>
      <c r="W707" s="305" t="s">
        <v>87</v>
      </c>
      <c r="X707" s="307" t="s">
        <v>696</v>
      </c>
      <c r="Y707" s="306" t="s">
        <v>71</v>
      </c>
      <c r="Z707" s="153">
        <v>46266</v>
      </c>
      <c r="AA707" s="153">
        <f t="shared" si="16"/>
        <v>46326</v>
      </c>
      <c r="AB707" s="306"/>
      <c r="AC707" s="306"/>
      <c r="AD707" s="306"/>
      <c r="AE707" s="306"/>
      <c r="AF707" s="306" t="str">
        <f t="shared" si="19"/>
        <v>Поставка канцелярских товаров</v>
      </c>
      <c r="AG707" s="306" t="s">
        <v>346</v>
      </c>
      <c r="AH707" s="305">
        <v>796</v>
      </c>
      <c r="AI707" s="305" t="s">
        <v>541</v>
      </c>
      <c r="AJ707" s="238">
        <v>58389</v>
      </c>
      <c r="AK707" s="306" t="s">
        <v>181</v>
      </c>
      <c r="AL707" s="306" t="s">
        <v>392</v>
      </c>
      <c r="AM707" s="153">
        <f t="shared" si="17"/>
        <v>46336</v>
      </c>
      <c r="AN707" s="153">
        <f>AM707+30</f>
        <v>46366</v>
      </c>
      <c r="AO707" s="153">
        <f t="shared" si="18"/>
        <v>46701</v>
      </c>
      <c r="AP707" s="306" t="s">
        <v>1531</v>
      </c>
      <c r="AQ707" s="306"/>
      <c r="AR707" s="306"/>
      <c r="AS707" s="306"/>
      <c r="AT707" s="306"/>
      <c r="AU707" s="306"/>
      <c r="AV707" s="306"/>
      <c r="AW707" s="180"/>
      <c r="AX707" s="306"/>
      <c r="AY707" s="306"/>
      <c r="AZ707" s="306"/>
      <c r="BA707" s="306"/>
      <c r="BB707" s="306"/>
    </row>
    <row r="708" spans="1:54" s="175" customFormat="1" ht="38.25" x14ac:dyDescent="0.25">
      <c r="A708" s="306">
        <v>7</v>
      </c>
      <c r="B708" s="306" t="s">
        <v>2435</v>
      </c>
      <c r="C708" s="306" t="s">
        <v>60</v>
      </c>
      <c r="D708" s="306" t="s">
        <v>694</v>
      </c>
      <c r="E708" s="306" t="s">
        <v>1419</v>
      </c>
      <c r="F708" s="183" t="s">
        <v>1567</v>
      </c>
      <c r="G708" s="305" t="s">
        <v>1568</v>
      </c>
      <c r="H708" s="306" t="s">
        <v>210</v>
      </c>
      <c r="I708" s="306" t="s">
        <v>1569</v>
      </c>
      <c r="J708" s="306">
        <v>2</v>
      </c>
      <c r="K708" s="306"/>
      <c r="L708" s="306" t="s">
        <v>67</v>
      </c>
      <c r="M708" s="306"/>
      <c r="N708" s="306" t="s">
        <v>390</v>
      </c>
      <c r="O708" s="148">
        <v>24590.163934426229</v>
      </c>
      <c r="P708" s="165">
        <v>30000</v>
      </c>
      <c r="Q708" s="165">
        <v>6000</v>
      </c>
      <c r="R708" s="209">
        <v>24000</v>
      </c>
      <c r="S708" s="148"/>
      <c r="T708" s="148"/>
      <c r="U708" s="148"/>
      <c r="V708" s="148"/>
      <c r="W708" s="305" t="s">
        <v>87</v>
      </c>
      <c r="X708" s="307" t="s">
        <v>696</v>
      </c>
      <c r="Y708" s="306" t="s">
        <v>71</v>
      </c>
      <c r="Z708" s="153">
        <v>46266</v>
      </c>
      <c r="AA708" s="153">
        <f t="shared" si="16"/>
        <v>46326</v>
      </c>
      <c r="AB708" s="306"/>
      <c r="AC708" s="306"/>
      <c r="AD708" s="306"/>
      <c r="AE708" s="306"/>
      <c r="AF708" s="306" t="str">
        <f t="shared" si="19"/>
        <v>Поставка контрольного кабеля</v>
      </c>
      <c r="AG708" s="306" t="s">
        <v>346</v>
      </c>
      <c r="AH708" s="306">
        <v>876</v>
      </c>
      <c r="AI708" s="306" t="s">
        <v>73</v>
      </c>
      <c r="AJ708" s="306">
        <v>1</v>
      </c>
      <c r="AK708" s="182" t="s">
        <v>181</v>
      </c>
      <c r="AL708" s="306" t="s">
        <v>392</v>
      </c>
      <c r="AM708" s="153">
        <f t="shared" si="17"/>
        <v>46336</v>
      </c>
      <c r="AN708" s="153">
        <f>AM708+30</f>
        <v>46366</v>
      </c>
      <c r="AO708" s="153">
        <f t="shared" si="18"/>
        <v>46701</v>
      </c>
      <c r="AP708" s="306" t="s">
        <v>1531</v>
      </c>
      <c r="AQ708" s="306"/>
      <c r="AR708" s="306"/>
      <c r="AS708" s="306"/>
      <c r="AT708" s="306"/>
      <c r="AU708" s="306"/>
      <c r="AV708" s="306"/>
      <c r="AW708" s="180"/>
      <c r="AX708" s="306"/>
      <c r="AY708" s="306"/>
      <c r="AZ708" s="306"/>
      <c r="BA708" s="306"/>
      <c r="BB708" s="306"/>
    </row>
    <row r="709" spans="1:54" s="175" customFormat="1" ht="38.25" x14ac:dyDescent="0.25">
      <c r="A709" s="306">
        <v>7</v>
      </c>
      <c r="B709" s="306" t="s">
        <v>2436</v>
      </c>
      <c r="C709" s="306" t="s">
        <v>60</v>
      </c>
      <c r="D709" s="306" t="s">
        <v>694</v>
      </c>
      <c r="E709" s="306" t="s">
        <v>200</v>
      </c>
      <c r="F709" s="183" t="s">
        <v>538</v>
      </c>
      <c r="G709" s="306" t="s">
        <v>539</v>
      </c>
      <c r="H709" s="306" t="s">
        <v>430</v>
      </c>
      <c r="I709" s="306" t="s">
        <v>1570</v>
      </c>
      <c r="J709" s="306">
        <v>2</v>
      </c>
      <c r="K709" s="306"/>
      <c r="L709" s="306" t="s">
        <v>67</v>
      </c>
      <c r="M709" s="306"/>
      <c r="N709" s="306" t="s">
        <v>390</v>
      </c>
      <c r="O709" s="148">
        <v>295081.96721311478</v>
      </c>
      <c r="P709" s="165">
        <v>360000</v>
      </c>
      <c r="Q709" s="165">
        <v>72000</v>
      </c>
      <c r="R709" s="209">
        <v>288000</v>
      </c>
      <c r="S709" s="148"/>
      <c r="T709" s="148"/>
      <c r="U709" s="148"/>
      <c r="V709" s="148"/>
      <c r="W709" s="305" t="s">
        <v>87</v>
      </c>
      <c r="X709" s="307" t="s">
        <v>696</v>
      </c>
      <c r="Y709" s="306" t="s">
        <v>71</v>
      </c>
      <c r="Z709" s="153">
        <v>46266</v>
      </c>
      <c r="AA709" s="153">
        <f t="shared" si="16"/>
        <v>46326</v>
      </c>
      <c r="AB709" s="306"/>
      <c r="AC709" s="306"/>
      <c r="AD709" s="306"/>
      <c r="AE709" s="306"/>
      <c r="AF709" s="306" t="str">
        <f t="shared" si="19"/>
        <v>Поставка КТП киоскового типа</v>
      </c>
      <c r="AG709" s="306" t="s">
        <v>346</v>
      </c>
      <c r="AH709" s="305">
        <v>796</v>
      </c>
      <c r="AI709" s="305" t="s">
        <v>541</v>
      </c>
      <c r="AJ709" s="238">
        <v>25002</v>
      </c>
      <c r="AK709" s="183" t="s">
        <v>181</v>
      </c>
      <c r="AL709" s="306" t="s">
        <v>392</v>
      </c>
      <c r="AM709" s="153">
        <f t="shared" si="17"/>
        <v>46336</v>
      </c>
      <c r="AN709" s="153">
        <f>AM709+60</f>
        <v>46396</v>
      </c>
      <c r="AO709" s="153">
        <f t="shared" si="18"/>
        <v>46701</v>
      </c>
      <c r="AP709" s="306" t="s">
        <v>1531</v>
      </c>
      <c r="AQ709" s="306"/>
      <c r="AR709" s="306"/>
      <c r="AS709" s="306"/>
      <c r="AT709" s="306"/>
      <c r="AU709" s="306"/>
      <c r="AV709" s="306"/>
      <c r="AW709" s="180"/>
      <c r="AX709" s="306"/>
      <c r="AY709" s="306"/>
      <c r="AZ709" s="306"/>
      <c r="BA709" s="306"/>
      <c r="BB709" s="306"/>
    </row>
    <row r="710" spans="1:54" s="175" customFormat="1" ht="38.25" x14ac:dyDescent="0.25">
      <c r="A710" s="306">
        <v>7</v>
      </c>
      <c r="B710" s="306" t="s">
        <v>2437</v>
      </c>
      <c r="C710" s="306" t="s">
        <v>60</v>
      </c>
      <c r="D710" s="306" t="s">
        <v>694</v>
      </c>
      <c r="E710" s="306" t="s">
        <v>200</v>
      </c>
      <c r="F710" s="183" t="s">
        <v>1571</v>
      </c>
      <c r="G710" s="306" t="s">
        <v>1572</v>
      </c>
      <c r="H710" s="306" t="s">
        <v>430</v>
      </c>
      <c r="I710" s="306" t="s">
        <v>1570</v>
      </c>
      <c r="J710" s="306">
        <v>2</v>
      </c>
      <c r="K710" s="306"/>
      <c r="L710" s="306" t="s">
        <v>67</v>
      </c>
      <c r="M710" s="306"/>
      <c r="N710" s="306" t="s">
        <v>390</v>
      </c>
      <c r="O710" s="148">
        <v>314754.09836065577</v>
      </c>
      <c r="P710" s="165">
        <v>384000</v>
      </c>
      <c r="Q710" s="165">
        <v>76800</v>
      </c>
      <c r="R710" s="209">
        <v>307200</v>
      </c>
      <c r="S710" s="148"/>
      <c r="T710" s="148"/>
      <c r="U710" s="148"/>
      <c r="V710" s="148"/>
      <c r="W710" s="305" t="s">
        <v>87</v>
      </c>
      <c r="X710" s="307" t="s">
        <v>696</v>
      </c>
      <c r="Y710" s="306" t="s">
        <v>71</v>
      </c>
      <c r="Z710" s="153">
        <v>46266</v>
      </c>
      <c r="AA710" s="153">
        <f t="shared" si="16"/>
        <v>46326</v>
      </c>
      <c r="AB710" s="306"/>
      <c r="AC710" s="306"/>
      <c r="AD710" s="306"/>
      <c r="AE710" s="306"/>
      <c r="AF710" s="306" t="str">
        <f t="shared" si="19"/>
        <v>Поставка КТП столбового типа</v>
      </c>
      <c r="AG710" s="306" t="s">
        <v>346</v>
      </c>
      <c r="AH710" s="305">
        <v>796</v>
      </c>
      <c r="AI710" s="305" t="s">
        <v>541</v>
      </c>
      <c r="AJ710" s="238">
        <v>25003</v>
      </c>
      <c r="AK710" s="183" t="s">
        <v>181</v>
      </c>
      <c r="AL710" s="306" t="s">
        <v>392</v>
      </c>
      <c r="AM710" s="153">
        <f t="shared" si="17"/>
        <v>46336</v>
      </c>
      <c r="AN710" s="153">
        <f>AM710+60</f>
        <v>46396</v>
      </c>
      <c r="AO710" s="153">
        <f t="shared" si="18"/>
        <v>46701</v>
      </c>
      <c r="AP710" s="306" t="s">
        <v>1531</v>
      </c>
      <c r="AQ710" s="306"/>
      <c r="AR710" s="306"/>
      <c r="AS710" s="306"/>
      <c r="AT710" s="306"/>
      <c r="AU710" s="306"/>
      <c r="AV710" s="306"/>
      <c r="AW710" s="180"/>
      <c r="AX710" s="306"/>
      <c r="AY710" s="306"/>
      <c r="AZ710" s="306"/>
      <c r="BA710" s="306"/>
      <c r="BB710" s="306"/>
    </row>
    <row r="711" spans="1:54" s="175" customFormat="1" ht="38.25" x14ac:dyDescent="0.25">
      <c r="A711" s="306">
        <v>7</v>
      </c>
      <c r="B711" s="306" t="s">
        <v>2438</v>
      </c>
      <c r="C711" s="306" t="s">
        <v>60</v>
      </c>
      <c r="D711" s="306" t="s">
        <v>694</v>
      </c>
      <c r="E711" s="306" t="s">
        <v>1419</v>
      </c>
      <c r="F711" s="183" t="s">
        <v>1573</v>
      </c>
      <c r="G711" s="306" t="s">
        <v>1574</v>
      </c>
      <c r="H711" s="306" t="s">
        <v>1106</v>
      </c>
      <c r="I711" s="306" t="s">
        <v>1575</v>
      </c>
      <c r="J711" s="306">
        <v>2</v>
      </c>
      <c r="K711" s="306"/>
      <c r="L711" s="306" t="s">
        <v>67</v>
      </c>
      <c r="M711" s="306"/>
      <c r="N711" s="306" t="s">
        <v>390</v>
      </c>
      <c r="O711" s="165">
        <v>14754.098360655738</v>
      </c>
      <c r="P711" s="165">
        <v>18000</v>
      </c>
      <c r="Q711" s="165">
        <v>3600</v>
      </c>
      <c r="R711" s="209">
        <v>14400</v>
      </c>
      <c r="S711" s="165"/>
      <c r="T711" s="165"/>
      <c r="U711" s="165"/>
      <c r="V711" s="165"/>
      <c r="W711" s="305" t="s">
        <v>87</v>
      </c>
      <c r="X711" s="307" t="s">
        <v>696</v>
      </c>
      <c r="Y711" s="306" t="s">
        <v>71</v>
      </c>
      <c r="Z711" s="153">
        <v>46266</v>
      </c>
      <c r="AA711" s="153">
        <f t="shared" si="16"/>
        <v>46326</v>
      </c>
      <c r="AB711" s="306"/>
      <c r="AC711" s="306"/>
      <c r="AD711" s="306"/>
      <c r="AE711" s="306"/>
      <c r="AF711" s="306" t="str">
        <f t="shared" si="19"/>
        <v>Поставка материалов пломбировочных</v>
      </c>
      <c r="AG711" s="306" t="s">
        <v>346</v>
      </c>
      <c r="AH711" s="306">
        <v>876</v>
      </c>
      <c r="AI711" s="306" t="s">
        <v>73</v>
      </c>
      <c r="AJ711" s="238">
        <v>2100</v>
      </c>
      <c r="AK711" s="183" t="s">
        <v>181</v>
      </c>
      <c r="AL711" s="306" t="s">
        <v>392</v>
      </c>
      <c r="AM711" s="153">
        <f t="shared" si="17"/>
        <v>46336</v>
      </c>
      <c r="AN711" s="153">
        <f>AM711</f>
        <v>46336</v>
      </c>
      <c r="AO711" s="153">
        <f t="shared" si="18"/>
        <v>46701</v>
      </c>
      <c r="AP711" s="306" t="s">
        <v>1531</v>
      </c>
      <c r="AQ711" s="306"/>
      <c r="AR711" s="306"/>
      <c r="AS711" s="306"/>
      <c r="AT711" s="306"/>
      <c r="AU711" s="306"/>
      <c r="AV711" s="306"/>
      <c r="AW711" s="306"/>
      <c r="AX711" s="306"/>
      <c r="AY711" s="306"/>
      <c r="AZ711" s="306"/>
      <c r="BA711" s="306"/>
      <c r="BB711" s="306"/>
    </row>
    <row r="712" spans="1:54" s="175" customFormat="1" ht="38.25" x14ac:dyDescent="0.25">
      <c r="A712" s="306">
        <v>7</v>
      </c>
      <c r="B712" s="306" t="s">
        <v>2439</v>
      </c>
      <c r="C712" s="306" t="s">
        <v>60</v>
      </c>
      <c r="D712" s="306" t="s">
        <v>694</v>
      </c>
      <c r="E712" s="306" t="s">
        <v>1419</v>
      </c>
      <c r="F712" s="183" t="s">
        <v>1576</v>
      </c>
      <c r="G712" s="305" t="s">
        <v>460</v>
      </c>
      <c r="H712" s="183" t="s">
        <v>280</v>
      </c>
      <c r="I712" s="183" t="s">
        <v>461</v>
      </c>
      <c r="J712" s="306">
        <v>1</v>
      </c>
      <c r="K712" s="306"/>
      <c r="L712" s="306" t="s">
        <v>67</v>
      </c>
      <c r="M712" s="306"/>
      <c r="N712" s="306" t="s">
        <v>390</v>
      </c>
      <c r="O712" s="165">
        <v>216393.44262295082</v>
      </c>
      <c r="P712" s="165">
        <v>264000</v>
      </c>
      <c r="Q712" s="165">
        <v>52800</v>
      </c>
      <c r="R712" s="209">
        <v>211200</v>
      </c>
      <c r="S712" s="148"/>
      <c r="T712" s="148"/>
      <c r="U712" s="148"/>
      <c r="V712" s="148"/>
      <c r="W712" s="305" t="s">
        <v>87</v>
      </c>
      <c r="X712" s="307" t="s">
        <v>696</v>
      </c>
      <c r="Y712" s="306" t="s">
        <v>71</v>
      </c>
      <c r="Z712" s="153">
        <v>46266</v>
      </c>
      <c r="AA712" s="153">
        <f t="shared" si="16"/>
        <v>46326</v>
      </c>
      <c r="AB712" s="306"/>
      <c r="AC712" s="306"/>
      <c r="AD712" s="306"/>
      <c r="AE712" s="306"/>
      <c r="AF712" s="306" t="str">
        <f t="shared" si="19"/>
        <v>Поставка металлооснастки ЛЭП</v>
      </c>
      <c r="AG712" s="306" t="s">
        <v>346</v>
      </c>
      <c r="AH712" s="305">
        <v>796</v>
      </c>
      <c r="AI712" s="305" t="s">
        <v>541</v>
      </c>
      <c r="AJ712" s="238">
        <v>179278</v>
      </c>
      <c r="AK712" s="185" t="s">
        <v>181</v>
      </c>
      <c r="AL712" s="306" t="s">
        <v>392</v>
      </c>
      <c r="AM712" s="153">
        <f t="shared" si="17"/>
        <v>46336</v>
      </c>
      <c r="AN712" s="153">
        <f t="shared" ref="AN712:AN730" si="20">AM712+30</f>
        <v>46366</v>
      </c>
      <c r="AO712" s="153">
        <f t="shared" si="18"/>
        <v>46701</v>
      </c>
      <c r="AP712" s="306" t="s">
        <v>1531</v>
      </c>
      <c r="AQ712" s="306"/>
      <c r="AR712" s="306"/>
      <c r="AS712" s="306"/>
      <c r="AT712" s="306"/>
      <c r="AU712" s="306"/>
      <c r="AV712" s="306"/>
      <c r="AW712" s="180"/>
      <c r="AX712" s="306"/>
      <c r="AY712" s="306"/>
      <c r="AZ712" s="306"/>
      <c r="BA712" s="306"/>
      <c r="BB712" s="306"/>
    </row>
    <row r="713" spans="1:54" s="175" customFormat="1" ht="38.25" x14ac:dyDescent="0.25">
      <c r="A713" s="306">
        <v>7</v>
      </c>
      <c r="B713" s="306" t="s">
        <v>2440</v>
      </c>
      <c r="C713" s="306" t="s">
        <v>60</v>
      </c>
      <c r="D713" s="306" t="s">
        <v>694</v>
      </c>
      <c r="E713" s="306" t="s">
        <v>1419</v>
      </c>
      <c r="F713" s="183" t="s">
        <v>1577</v>
      </c>
      <c r="G713" s="305" t="s">
        <v>1578</v>
      </c>
      <c r="H713" s="306" t="s">
        <v>210</v>
      </c>
      <c r="I713" s="306" t="s">
        <v>478</v>
      </c>
      <c r="J713" s="306">
        <v>2</v>
      </c>
      <c r="K713" s="306"/>
      <c r="L713" s="306" t="s">
        <v>67</v>
      </c>
      <c r="M713" s="306"/>
      <c r="N713" s="306" t="s">
        <v>390</v>
      </c>
      <c r="O713" s="148">
        <v>147540.98360655739</v>
      </c>
      <c r="P713" s="165">
        <v>180000</v>
      </c>
      <c r="Q713" s="165">
        <v>36000</v>
      </c>
      <c r="R713" s="209">
        <v>144000</v>
      </c>
      <c r="S713" s="148"/>
      <c r="T713" s="148"/>
      <c r="U713" s="148"/>
      <c r="V713" s="148"/>
      <c r="W713" s="305" t="s">
        <v>87</v>
      </c>
      <c r="X713" s="307" t="s">
        <v>696</v>
      </c>
      <c r="Y713" s="306" t="s">
        <v>71</v>
      </c>
      <c r="Z713" s="153">
        <v>46266</v>
      </c>
      <c r="AA713" s="153">
        <f t="shared" si="16"/>
        <v>46326</v>
      </c>
      <c r="AB713" s="306"/>
      <c r="AC713" s="306"/>
      <c r="AD713" s="306"/>
      <c r="AE713" s="306"/>
      <c r="AF713" s="306" t="str">
        <f t="shared" si="19"/>
        <v>Поставка неизолированного провода</v>
      </c>
      <c r="AG713" s="306" t="s">
        <v>346</v>
      </c>
      <c r="AH713" s="306">
        <v>876</v>
      </c>
      <c r="AI713" s="306" t="s">
        <v>73</v>
      </c>
      <c r="AJ713" s="306">
        <v>1</v>
      </c>
      <c r="AK713" s="182" t="s">
        <v>181</v>
      </c>
      <c r="AL713" s="306" t="s">
        <v>392</v>
      </c>
      <c r="AM713" s="153">
        <f t="shared" si="17"/>
        <v>46336</v>
      </c>
      <c r="AN713" s="153">
        <f t="shared" si="20"/>
        <v>46366</v>
      </c>
      <c r="AO713" s="153">
        <f t="shared" si="18"/>
        <v>46701</v>
      </c>
      <c r="AP713" s="306" t="s">
        <v>1531</v>
      </c>
      <c r="AQ713" s="306"/>
      <c r="AR713" s="306"/>
      <c r="AS713" s="306"/>
      <c r="AT713" s="306"/>
      <c r="AU713" s="306"/>
      <c r="AV713" s="306"/>
      <c r="AW713" s="180"/>
      <c r="AX713" s="306"/>
      <c r="AY713" s="306"/>
      <c r="AZ713" s="306"/>
      <c r="BA713" s="306"/>
      <c r="BB713" s="306"/>
    </row>
    <row r="714" spans="1:54" s="175" customFormat="1" ht="38.25" x14ac:dyDescent="0.25">
      <c r="A714" s="306">
        <v>7</v>
      </c>
      <c r="B714" s="306" t="s">
        <v>2441</v>
      </c>
      <c r="C714" s="306" t="s">
        <v>60</v>
      </c>
      <c r="D714" s="306" t="s">
        <v>694</v>
      </c>
      <c r="E714" s="306" t="s">
        <v>200</v>
      </c>
      <c r="F714" s="183" t="s">
        <v>1579</v>
      </c>
      <c r="G714" s="306" t="s">
        <v>1580</v>
      </c>
      <c r="H714" s="183" t="s">
        <v>430</v>
      </c>
      <c r="I714" s="183" t="s">
        <v>1555</v>
      </c>
      <c r="J714" s="306">
        <v>2</v>
      </c>
      <c r="K714" s="306"/>
      <c r="L714" s="306" t="s">
        <v>67</v>
      </c>
      <c r="M714" s="306"/>
      <c r="N714" s="306" t="s">
        <v>390</v>
      </c>
      <c r="O714" s="165">
        <v>47213.114754098358</v>
      </c>
      <c r="P714" s="165">
        <v>57600</v>
      </c>
      <c r="Q714" s="165">
        <v>11520</v>
      </c>
      <c r="R714" s="209">
        <v>46080</v>
      </c>
      <c r="S714" s="148"/>
      <c r="T714" s="148"/>
      <c r="U714" s="148"/>
      <c r="V714" s="148"/>
      <c r="W714" s="305" t="s">
        <v>87</v>
      </c>
      <c r="X714" s="307" t="s">
        <v>696</v>
      </c>
      <c r="Y714" s="306" t="s">
        <v>71</v>
      </c>
      <c r="Z714" s="153">
        <v>46266</v>
      </c>
      <c r="AA714" s="153">
        <f t="shared" si="16"/>
        <v>46326</v>
      </c>
      <c r="AB714" s="306"/>
      <c r="AC714" s="306"/>
      <c r="AD714" s="306"/>
      <c r="AE714" s="306"/>
      <c r="AF714" s="306" t="s">
        <v>1581</v>
      </c>
      <c r="AG714" s="306" t="s">
        <v>346</v>
      </c>
      <c r="AH714" s="305">
        <v>796</v>
      </c>
      <c r="AI714" s="305" t="s">
        <v>541</v>
      </c>
      <c r="AJ714" s="238">
        <v>27000</v>
      </c>
      <c r="AK714" s="306" t="s">
        <v>181</v>
      </c>
      <c r="AL714" s="306" t="s">
        <v>392</v>
      </c>
      <c r="AM714" s="153">
        <f t="shared" si="17"/>
        <v>46336</v>
      </c>
      <c r="AN714" s="153">
        <f t="shared" si="20"/>
        <v>46366</v>
      </c>
      <c r="AO714" s="153">
        <f t="shared" si="18"/>
        <v>46701</v>
      </c>
      <c r="AP714" s="306" t="s">
        <v>1531</v>
      </c>
      <c r="AQ714" s="306"/>
      <c r="AR714" s="306"/>
      <c r="AS714" s="306"/>
      <c r="AT714" s="306"/>
      <c r="AU714" s="306"/>
      <c r="AV714" s="306"/>
      <c r="AW714" s="180"/>
      <c r="AX714" s="306"/>
      <c r="AY714" s="306"/>
      <c r="AZ714" s="306"/>
      <c r="BA714" s="306"/>
      <c r="BB714" s="306"/>
    </row>
    <row r="715" spans="1:54" s="175" customFormat="1" ht="38.25" x14ac:dyDescent="0.25">
      <c r="A715" s="306">
        <v>7</v>
      </c>
      <c r="B715" s="306" t="s">
        <v>2442</v>
      </c>
      <c r="C715" s="306" t="s">
        <v>60</v>
      </c>
      <c r="D715" s="306" t="s">
        <v>694</v>
      </c>
      <c r="E715" s="306" t="s">
        <v>1419</v>
      </c>
      <c r="F715" s="183" t="s">
        <v>1582</v>
      </c>
      <c r="G715" s="306" t="s">
        <v>1583</v>
      </c>
      <c r="H715" s="306" t="s">
        <v>297</v>
      </c>
      <c r="I715" s="306" t="s">
        <v>298</v>
      </c>
      <c r="J715" s="306">
        <v>2</v>
      </c>
      <c r="K715" s="306"/>
      <c r="L715" s="306" t="s">
        <v>67</v>
      </c>
      <c r="M715" s="306"/>
      <c r="N715" s="306" t="s">
        <v>390</v>
      </c>
      <c r="O715" s="165">
        <v>29508.196721311477</v>
      </c>
      <c r="P715" s="165">
        <v>36000</v>
      </c>
      <c r="Q715" s="165">
        <v>7200</v>
      </c>
      <c r="R715" s="209">
        <v>28800</v>
      </c>
      <c r="S715" s="148"/>
      <c r="T715" s="148"/>
      <c r="U715" s="148"/>
      <c r="V715" s="148"/>
      <c r="W715" s="305" t="s">
        <v>87</v>
      </c>
      <c r="X715" s="307" t="s">
        <v>696</v>
      </c>
      <c r="Y715" s="306" t="s">
        <v>71</v>
      </c>
      <c r="Z715" s="153">
        <v>46266</v>
      </c>
      <c r="AA715" s="153">
        <f t="shared" si="16"/>
        <v>46326</v>
      </c>
      <c r="AB715" s="306"/>
      <c r="AC715" s="306"/>
      <c r="AD715" s="306"/>
      <c r="AE715" s="306"/>
      <c r="AF715" s="306" t="str">
        <f>G715</f>
        <v>Поставка ОПН-0,4 кВ, ОПН-6 кВ, ОПН-10 кВ, ОПН-15кВ, ОПН-20 кВ</v>
      </c>
      <c r="AG715" s="306" t="s">
        <v>346</v>
      </c>
      <c r="AH715" s="305">
        <v>796</v>
      </c>
      <c r="AI715" s="305" t="s">
        <v>541</v>
      </c>
      <c r="AJ715" s="238">
        <v>7854</v>
      </c>
      <c r="AK715" s="185" t="s">
        <v>181</v>
      </c>
      <c r="AL715" s="306" t="s">
        <v>392</v>
      </c>
      <c r="AM715" s="153">
        <f t="shared" si="17"/>
        <v>46336</v>
      </c>
      <c r="AN715" s="153">
        <f t="shared" si="20"/>
        <v>46366</v>
      </c>
      <c r="AO715" s="153">
        <f t="shared" si="18"/>
        <v>46701</v>
      </c>
      <c r="AP715" s="306" t="s">
        <v>1531</v>
      </c>
      <c r="AQ715" s="306"/>
      <c r="AR715" s="306"/>
      <c r="AS715" s="306"/>
      <c r="AT715" s="306"/>
      <c r="AU715" s="306"/>
      <c r="AV715" s="306"/>
      <c r="AW715" s="180"/>
      <c r="AX715" s="306"/>
      <c r="AY715" s="306"/>
      <c r="AZ715" s="306"/>
      <c r="BA715" s="306"/>
      <c r="BB715" s="306"/>
    </row>
    <row r="716" spans="1:54" s="175" customFormat="1" ht="38.25" x14ac:dyDescent="0.25">
      <c r="A716" s="306">
        <v>7</v>
      </c>
      <c r="B716" s="306" t="s">
        <v>2443</v>
      </c>
      <c r="C716" s="306" t="s">
        <v>60</v>
      </c>
      <c r="D716" s="306" t="s">
        <v>694</v>
      </c>
      <c r="E716" s="306" t="s">
        <v>1419</v>
      </c>
      <c r="F716" s="183" t="s">
        <v>1584</v>
      </c>
      <c r="G716" s="306" t="s">
        <v>1585</v>
      </c>
      <c r="H716" s="306" t="s">
        <v>297</v>
      </c>
      <c r="I716" s="306" t="s">
        <v>298</v>
      </c>
      <c r="J716" s="306">
        <v>2</v>
      </c>
      <c r="K716" s="306"/>
      <c r="L716" s="306" t="s">
        <v>67</v>
      </c>
      <c r="M716" s="306"/>
      <c r="N716" s="306" t="s">
        <v>390</v>
      </c>
      <c r="O716" s="165">
        <v>19672.131147540986</v>
      </c>
      <c r="P716" s="165">
        <v>24000</v>
      </c>
      <c r="Q716" s="165">
        <v>4800</v>
      </c>
      <c r="R716" s="209">
        <v>19200</v>
      </c>
      <c r="S716" s="148"/>
      <c r="T716" s="148"/>
      <c r="U716" s="148"/>
      <c r="V716" s="148"/>
      <c r="W716" s="305" t="s">
        <v>87</v>
      </c>
      <c r="X716" s="307" t="s">
        <v>696</v>
      </c>
      <c r="Y716" s="306" t="s">
        <v>71</v>
      </c>
      <c r="Z716" s="153">
        <v>46266</v>
      </c>
      <c r="AA716" s="153">
        <f t="shared" si="16"/>
        <v>46326</v>
      </c>
      <c r="AB716" s="306"/>
      <c r="AC716" s="306"/>
      <c r="AD716" s="306"/>
      <c r="AE716" s="306"/>
      <c r="AF716" s="306" t="str">
        <f>G716</f>
        <v>Поставка ОПН-35 кВ, ОПН-110 кВ, ОПНН-110 кВ</v>
      </c>
      <c r="AG716" s="306" t="s">
        <v>346</v>
      </c>
      <c r="AH716" s="305">
        <v>796</v>
      </c>
      <c r="AI716" s="305" t="s">
        <v>541</v>
      </c>
      <c r="AJ716" s="306">
        <v>301</v>
      </c>
      <c r="AK716" s="185" t="s">
        <v>181</v>
      </c>
      <c r="AL716" s="306" t="s">
        <v>392</v>
      </c>
      <c r="AM716" s="153">
        <f t="shared" si="17"/>
        <v>46336</v>
      </c>
      <c r="AN716" s="153">
        <f t="shared" si="20"/>
        <v>46366</v>
      </c>
      <c r="AO716" s="153">
        <f t="shared" si="18"/>
        <v>46701</v>
      </c>
      <c r="AP716" s="306" t="s">
        <v>1531</v>
      </c>
      <c r="AQ716" s="306"/>
      <c r="AR716" s="306"/>
      <c r="AS716" s="306"/>
      <c r="AT716" s="306"/>
      <c r="AU716" s="306"/>
      <c r="AV716" s="306"/>
      <c r="AW716" s="180"/>
      <c r="AX716" s="306"/>
      <c r="AY716" s="306"/>
      <c r="AZ716" s="306"/>
      <c r="BA716" s="306"/>
      <c r="BB716" s="306"/>
    </row>
    <row r="717" spans="1:54" s="175" customFormat="1" ht="38.25" x14ac:dyDescent="0.25">
      <c r="A717" s="306">
        <v>7</v>
      </c>
      <c r="B717" s="306" t="s">
        <v>2444</v>
      </c>
      <c r="C717" s="306" t="s">
        <v>60</v>
      </c>
      <c r="D717" s="306" t="s">
        <v>694</v>
      </c>
      <c r="E717" s="306" t="s">
        <v>1419</v>
      </c>
      <c r="F717" s="183" t="s">
        <v>1586</v>
      </c>
      <c r="G717" s="305" t="s">
        <v>1587</v>
      </c>
      <c r="H717" s="183" t="s">
        <v>616</v>
      </c>
      <c r="I717" s="183" t="s">
        <v>1588</v>
      </c>
      <c r="J717" s="306">
        <v>1</v>
      </c>
      <c r="K717" s="306"/>
      <c r="L717" s="306" t="s">
        <v>67</v>
      </c>
      <c r="M717" s="306"/>
      <c r="N717" s="306" t="s">
        <v>390</v>
      </c>
      <c r="O717" s="148">
        <v>934426.2295081967</v>
      </c>
      <c r="P717" s="165">
        <v>1140000</v>
      </c>
      <c r="Q717" s="165">
        <v>228000</v>
      </c>
      <c r="R717" s="209">
        <v>912000</v>
      </c>
      <c r="S717" s="148"/>
      <c r="T717" s="148"/>
      <c r="U717" s="148"/>
      <c r="V717" s="148"/>
      <c r="W717" s="305" t="s">
        <v>87</v>
      </c>
      <c r="X717" s="307" t="s">
        <v>696</v>
      </c>
      <c r="Y717" s="306" t="s">
        <v>71</v>
      </c>
      <c r="Z717" s="153">
        <v>46266</v>
      </c>
      <c r="AA717" s="153">
        <f t="shared" si="16"/>
        <v>46326</v>
      </c>
      <c r="AB717" s="306"/>
      <c r="AC717" s="306"/>
      <c r="AD717" s="306"/>
      <c r="AE717" s="306"/>
      <c r="AF717" s="306" t="str">
        <f>G717</f>
        <v>Поставка приборов учета электроэнергии</v>
      </c>
      <c r="AG717" s="306" t="s">
        <v>346</v>
      </c>
      <c r="AH717" s="306">
        <v>876</v>
      </c>
      <c r="AI717" s="306" t="s">
        <v>73</v>
      </c>
      <c r="AJ717" s="306">
        <v>1</v>
      </c>
      <c r="AK717" s="182" t="s">
        <v>181</v>
      </c>
      <c r="AL717" s="306" t="s">
        <v>392</v>
      </c>
      <c r="AM717" s="153">
        <f t="shared" si="17"/>
        <v>46336</v>
      </c>
      <c r="AN717" s="153">
        <f t="shared" si="20"/>
        <v>46366</v>
      </c>
      <c r="AO717" s="153">
        <f t="shared" si="18"/>
        <v>46701</v>
      </c>
      <c r="AP717" s="306" t="s">
        <v>1531</v>
      </c>
      <c r="AQ717" s="306"/>
      <c r="AR717" s="306"/>
      <c r="AS717" s="306"/>
      <c r="AT717" s="306"/>
      <c r="AU717" s="306"/>
      <c r="AV717" s="306"/>
      <c r="AW717" s="180"/>
      <c r="AX717" s="306"/>
      <c r="AY717" s="306"/>
      <c r="AZ717" s="306"/>
      <c r="BA717" s="306"/>
      <c r="BB717" s="306"/>
    </row>
    <row r="718" spans="1:54" s="175" customFormat="1" ht="38.25" x14ac:dyDescent="0.25">
      <c r="A718" s="306">
        <v>7</v>
      </c>
      <c r="B718" s="306" t="s">
        <v>2445</v>
      </c>
      <c r="C718" s="306" t="s">
        <v>60</v>
      </c>
      <c r="D718" s="306" t="s">
        <v>694</v>
      </c>
      <c r="E718" s="306" t="s">
        <v>1419</v>
      </c>
      <c r="F718" s="183" t="s">
        <v>1586</v>
      </c>
      <c r="G718" s="305" t="s">
        <v>1589</v>
      </c>
      <c r="H718" s="183" t="s">
        <v>616</v>
      </c>
      <c r="I718" s="183" t="s">
        <v>1588</v>
      </c>
      <c r="J718" s="306">
        <v>2</v>
      </c>
      <c r="K718" s="306"/>
      <c r="L718" s="306" t="s">
        <v>67</v>
      </c>
      <c r="M718" s="306"/>
      <c r="N718" s="306" t="s">
        <v>390</v>
      </c>
      <c r="O718" s="148">
        <v>196721.31147540984</v>
      </c>
      <c r="P718" s="165">
        <v>240000</v>
      </c>
      <c r="Q718" s="165">
        <v>48000</v>
      </c>
      <c r="R718" s="209">
        <v>192000</v>
      </c>
      <c r="S718" s="148"/>
      <c r="T718" s="148"/>
      <c r="U718" s="148"/>
      <c r="V718" s="148"/>
      <c r="W718" s="305" t="s">
        <v>87</v>
      </c>
      <c r="X718" s="307" t="s">
        <v>696</v>
      </c>
      <c r="Y718" s="306" t="s">
        <v>71</v>
      </c>
      <c r="Z718" s="153">
        <v>46266</v>
      </c>
      <c r="AA718" s="153">
        <f t="shared" si="16"/>
        <v>46326</v>
      </c>
      <c r="AB718" s="306"/>
      <c r="AC718" s="306"/>
      <c r="AD718" s="306"/>
      <c r="AE718" s="306"/>
      <c r="AF718" s="306" t="str">
        <f>G718</f>
        <v xml:space="preserve">Поставка пунктов коммерческого учета </v>
      </c>
      <c r="AG718" s="306" t="s">
        <v>346</v>
      </c>
      <c r="AH718" s="306">
        <v>876</v>
      </c>
      <c r="AI718" s="306" t="s">
        <v>73</v>
      </c>
      <c r="AJ718" s="306">
        <v>1</v>
      </c>
      <c r="AK718" s="182" t="s">
        <v>181</v>
      </c>
      <c r="AL718" s="306" t="s">
        <v>392</v>
      </c>
      <c r="AM718" s="153">
        <f t="shared" si="17"/>
        <v>46336</v>
      </c>
      <c r="AN718" s="153">
        <f t="shared" si="20"/>
        <v>46366</v>
      </c>
      <c r="AO718" s="153">
        <f t="shared" si="18"/>
        <v>46701</v>
      </c>
      <c r="AP718" s="306" t="s">
        <v>1531</v>
      </c>
      <c r="AQ718" s="306"/>
      <c r="AR718" s="306"/>
      <c r="AS718" s="306"/>
      <c r="AT718" s="306"/>
      <c r="AU718" s="306"/>
      <c r="AV718" s="306"/>
      <c r="AW718" s="180"/>
      <c r="AX718" s="306"/>
      <c r="AY718" s="306"/>
      <c r="AZ718" s="306"/>
      <c r="BA718" s="306"/>
      <c r="BB718" s="306"/>
    </row>
    <row r="719" spans="1:54" s="175" customFormat="1" ht="38.25" x14ac:dyDescent="0.25">
      <c r="A719" s="306">
        <v>7</v>
      </c>
      <c r="B719" s="306" t="s">
        <v>2446</v>
      </c>
      <c r="C719" s="306" t="s">
        <v>60</v>
      </c>
      <c r="D719" s="306" t="s">
        <v>694</v>
      </c>
      <c r="E719" s="306" t="s">
        <v>1419</v>
      </c>
      <c r="F719" s="183" t="s">
        <v>1590</v>
      </c>
      <c r="G719" s="305" t="s">
        <v>1591</v>
      </c>
      <c r="H719" s="183" t="s">
        <v>297</v>
      </c>
      <c r="I719" s="183" t="s">
        <v>1592</v>
      </c>
      <c r="J719" s="306">
        <v>2</v>
      </c>
      <c r="K719" s="306"/>
      <c r="L719" s="306" t="s">
        <v>67</v>
      </c>
      <c r="M719" s="306"/>
      <c r="N719" s="306" t="s">
        <v>390</v>
      </c>
      <c r="O719" s="165">
        <v>118032.78688524591</v>
      </c>
      <c r="P719" s="165">
        <v>144000</v>
      </c>
      <c r="Q719" s="165">
        <v>28800</v>
      </c>
      <c r="R719" s="209">
        <v>115200</v>
      </c>
      <c r="S719" s="148"/>
      <c r="T719" s="148"/>
      <c r="U719" s="148"/>
      <c r="V719" s="148"/>
      <c r="W719" s="305" t="s">
        <v>87</v>
      </c>
      <c r="X719" s="307" t="s">
        <v>696</v>
      </c>
      <c r="Y719" s="306" t="s">
        <v>71</v>
      </c>
      <c r="Z719" s="153">
        <v>46266</v>
      </c>
      <c r="AA719" s="153">
        <f t="shared" si="16"/>
        <v>46326</v>
      </c>
      <c r="AB719" s="306"/>
      <c r="AC719" s="306"/>
      <c r="AD719" s="306"/>
      <c r="AE719" s="306"/>
      <c r="AF719" s="306" t="s">
        <v>1591</v>
      </c>
      <c r="AG719" s="306" t="s">
        <v>346</v>
      </c>
      <c r="AH719" s="305">
        <v>796</v>
      </c>
      <c r="AI719" s="305" t="s">
        <v>541</v>
      </c>
      <c r="AJ719" s="238">
        <v>3563</v>
      </c>
      <c r="AK719" s="185" t="s">
        <v>181</v>
      </c>
      <c r="AL719" s="306" t="s">
        <v>392</v>
      </c>
      <c r="AM719" s="153">
        <f t="shared" si="17"/>
        <v>46336</v>
      </c>
      <c r="AN719" s="153">
        <f t="shared" si="20"/>
        <v>46366</v>
      </c>
      <c r="AO719" s="153">
        <f t="shared" si="18"/>
        <v>46701</v>
      </c>
      <c r="AP719" s="306" t="s">
        <v>1531</v>
      </c>
      <c r="AQ719" s="306"/>
      <c r="AR719" s="306"/>
      <c r="AS719" s="306"/>
      <c r="AT719" s="306"/>
      <c r="AU719" s="306"/>
      <c r="AV719" s="306"/>
      <c r="AW719" s="180"/>
      <c r="AX719" s="306"/>
      <c r="AY719" s="306"/>
      <c r="AZ719" s="306"/>
      <c r="BA719" s="306"/>
      <c r="BB719" s="306"/>
    </row>
    <row r="720" spans="1:54" s="175" customFormat="1" ht="38.25" x14ac:dyDescent="0.25">
      <c r="A720" s="306">
        <v>7</v>
      </c>
      <c r="B720" s="306" t="s">
        <v>2447</v>
      </c>
      <c r="C720" s="306" t="s">
        <v>60</v>
      </c>
      <c r="D720" s="306" t="s">
        <v>694</v>
      </c>
      <c r="E720" s="306" t="s">
        <v>1419</v>
      </c>
      <c r="F720" s="183" t="s">
        <v>563</v>
      </c>
      <c r="G720" s="305" t="s">
        <v>1593</v>
      </c>
      <c r="H720" s="306" t="s">
        <v>210</v>
      </c>
      <c r="I720" s="306" t="s">
        <v>1594</v>
      </c>
      <c r="J720" s="306">
        <v>2</v>
      </c>
      <c r="K720" s="306"/>
      <c r="L720" s="162" t="s">
        <v>67</v>
      </c>
      <c r="M720" s="162"/>
      <c r="N720" s="162" t="s">
        <v>390</v>
      </c>
      <c r="O720" s="165">
        <v>560655.73770491802</v>
      </c>
      <c r="P720" s="165">
        <v>684000</v>
      </c>
      <c r="Q720" s="165">
        <v>136800</v>
      </c>
      <c r="R720" s="209">
        <v>547200</v>
      </c>
      <c r="S720" s="209"/>
      <c r="T720" s="209"/>
      <c r="U720" s="209"/>
      <c r="V720" s="209"/>
      <c r="W720" s="305" t="s">
        <v>87</v>
      </c>
      <c r="X720" s="307" t="s">
        <v>696</v>
      </c>
      <c r="Y720" s="306" t="s">
        <v>71</v>
      </c>
      <c r="Z720" s="153">
        <v>46266</v>
      </c>
      <c r="AA720" s="153">
        <f t="shared" si="16"/>
        <v>46326</v>
      </c>
      <c r="AB720" s="162"/>
      <c r="AC720" s="162"/>
      <c r="AD720" s="162"/>
      <c r="AE720" s="162"/>
      <c r="AF720" s="306" t="str">
        <f t="shared" ref="AF720:AF726" si="21">G720</f>
        <v>Поставка самонесущего изолированного провода (СИП) до 35 кВ</v>
      </c>
      <c r="AG720" s="306" t="s">
        <v>346</v>
      </c>
      <c r="AH720" s="305">
        <v>796</v>
      </c>
      <c r="AI720" s="305" t="s">
        <v>541</v>
      </c>
      <c r="AJ720" s="306">
        <v>1</v>
      </c>
      <c r="AK720" s="183" t="s">
        <v>181</v>
      </c>
      <c r="AL720" s="306" t="s">
        <v>392</v>
      </c>
      <c r="AM720" s="153">
        <f t="shared" si="17"/>
        <v>46336</v>
      </c>
      <c r="AN720" s="153">
        <f t="shared" si="20"/>
        <v>46366</v>
      </c>
      <c r="AO720" s="153">
        <f t="shared" si="18"/>
        <v>46701</v>
      </c>
      <c r="AP720" s="306" t="s">
        <v>1531</v>
      </c>
      <c r="AQ720" s="162"/>
      <c r="AR720" s="162"/>
      <c r="AS720" s="162"/>
      <c r="AT720" s="162"/>
      <c r="AU720" s="162"/>
      <c r="AV720" s="162"/>
      <c r="AW720" s="162"/>
      <c r="AX720" s="162"/>
      <c r="AY720" s="162"/>
      <c r="AZ720" s="162"/>
      <c r="BA720" s="306"/>
      <c r="BB720" s="306"/>
    </row>
    <row r="721" spans="1:54" s="175" customFormat="1" ht="38.25" x14ac:dyDescent="0.25">
      <c r="A721" s="306">
        <v>7</v>
      </c>
      <c r="B721" s="306" t="s">
        <v>2448</v>
      </c>
      <c r="C721" s="306" t="s">
        <v>60</v>
      </c>
      <c r="D721" s="306" t="s">
        <v>694</v>
      </c>
      <c r="E721" s="306" t="s">
        <v>1419</v>
      </c>
      <c r="F721" s="183" t="s">
        <v>1595</v>
      </c>
      <c r="G721" s="305" t="s">
        <v>1596</v>
      </c>
      <c r="H721" s="306" t="s">
        <v>210</v>
      </c>
      <c r="I721" s="306" t="s">
        <v>1597</v>
      </c>
      <c r="J721" s="306">
        <v>2</v>
      </c>
      <c r="K721" s="306"/>
      <c r="L721" s="306" t="s">
        <v>67</v>
      </c>
      <c r="M721" s="306"/>
      <c r="N721" s="306" t="s">
        <v>390</v>
      </c>
      <c r="O721" s="148">
        <v>49180.327868852459</v>
      </c>
      <c r="P721" s="165">
        <v>60000</v>
      </c>
      <c r="Q721" s="165">
        <v>12000</v>
      </c>
      <c r="R721" s="209">
        <v>48000</v>
      </c>
      <c r="S721" s="148"/>
      <c r="T721" s="148"/>
      <c r="U721" s="148"/>
      <c r="V721" s="148"/>
      <c r="W721" s="305" t="s">
        <v>87</v>
      </c>
      <c r="X721" s="307" t="s">
        <v>696</v>
      </c>
      <c r="Y721" s="306" t="s">
        <v>71</v>
      </c>
      <c r="Z721" s="153">
        <v>46266</v>
      </c>
      <c r="AA721" s="153">
        <f t="shared" si="16"/>
        <v>46326</v>
      </c>
      <c r="AB721" s="306"/>
      <c r="AC721" s="306"/>
      <c r="AD721" s="306"/>
      <c r="AE721" s="306"/>
      <c r="AF721" s="306" t="str">
        <f t="shared" si="21"/>
        <v>Поставка силового кабеля 6-10 (20) кВ с БПИ и ПВХ изоляцией</v>
      </c>
      <c r="AG721" s="306" t="s">
        <v>346</v>
      </c>
      <c r="AH721" s="306">
        <v>876</v>
      </c>
      <c r="AI721" s="306" t="s">
        <v>73</v>
      </c>
      <c r="AJ721" s="306">
        <v>1</v>
      </c>
      <c r="AK721" s="182" t="s">
        <v>181</v>
      </c>
      <c r="AL721" s="306" t="s">
        <v>392</v>
      </c>
      <c r="AM721" s="153">
        <f t="shared" si="17"/>
        <v>46336</v>
      </c>
      <c r="AN721" s="153">
        <f t="shared" si="20"/>
        <v>46366</v>
      </c>
      <c r="AO721" s="153">
        <f t="shared" si="18"/>
        <v>46701</v>
      </c>
      <c r="AP721" s="306" t="s">
        <v>1531</v>
      </c>
      <c r="AQ721" s="306"/>
      <c r="AR721" s="306"/>
      <c r="AS721" s="306"/>
      <c r="AT721" s="306"/>
      <c r="AU721" s="306"/>
      <c r="AV721" s="306"/>
      <c r="AW721" s="180"/>
      <c r="AX721" s="306"/>
      <c r="AY721" s="306"/>
      <c r="AZ721" s="306"/>
      <c r="BA721" s="306"/>
      <c r="BB721" s="306"/>
    </row>
    <row r="722" spans="1:54" s="175" customFormat="1" ht="38.25" x14ac:dyDescent="0.25">
      <c r="A722" s="306">
        <v>7</v>
      </c>
      <c r="B722" s="306" t="s">
        <v>2449</v>
      </c>
      <c r="C722" s="306" t="s">
        <v>60</v>
      </c>
      <c r="D722" s="306" t="s">
        <v>694</v>
      </c>
      <c r="E722" s="306" t="s">
        <v>1419</v>
      </c>
      <c r="F722" s="183" t="s">
        <v>1598</v>
      </c>
      <c r="G722" s="305" t="s">
        <v>1599</v>
      </c>
      <c r="H722" s="306" t="s">
        <v>210</v>
      </c>
      <c r="I722" s="306" t="s">
        <v>1597</v>
      </c>
      <c r="J722" s="306">
        <v>2</v>
      </c>
      <c r="K722" s="306"/>
      <c r="L722" s="306" t="s">
        <v>67</v>
      </c>
      <c r="M722" s="306"/>
      <c r="N722" s="306" t="s">
        <v>390</v>
      </c>
      <c r="O722" s="148">
        <v>245901.63934426231</v>
      </c>
      <c r="P722" s="165">
        <v>300000</v>
      </c>
      <c r="Q722" s="165">
        <v>60000</v>
      </c>
      <c r="R722" s="209">
        <v>240000</v>
      </c>
      <c r="S722" s="148"/>
      <c r="T722" s="148"/>
      <c r="U722" s="148"/>
      <c r="V722" s="148"/>
      <c r="W722" s="305" t="s">
        <v>87</v>
      </c>
      <c r="X722" s="307" t="s">
        <v>696</v>
      </c>
      <c r="Y722" s="306" t="s">
        <v>71</v>
      </c>
      <c r="Z722" s="153">
        <v>46266</v>
      </c>
      <c r="AA722" s="153">
        <f t="shared" si="16"/>
        <v>46326</v>
      </c>
      <c r="AB722" s="306"/>
      <c r="AC722" s="306"/>
      <c r="AD722" s="306"/>
      <c r="AE722" s="306"/>
      <c r="AF722" s="306" t="str">
        <f t="shared" si="21"/>
        <v>Поставка силового кабеля 6-10 (20) кВ с СПЭ изоляцией</v>
      </c>
      <c r="AG722" s="306" t="s">
        <v>346</v>
      </c>
      <c r="AH722" s="306">
        <v>876</v>
      </c>
      <c r="AI722" s="306" t="s">
        <v>73</v>
      </c>
      <c r="AJ722" s="306">
        <v>1</v>
      </c>
      <c r="AK722" s="182" t="s">
        <v>181</v>
      </c>
      <c r="AL722" s="306" t="s">
        <v>392</v>
      </c>
      <c r="AM722" s="153">
        <f t="shared" si="17"/>
        <v>46336</v>
      </c>
      <c r="AN722" s="153">
        <f t="shared" si="20"/>
        <v>46366</v>
      </c>
      <c r="AO722" s="153">
        <f t="shared" si="18"/>
        <v>46701</v>
      </c>
      <c r="AP722" s="306" t="s">
        <v>1531</v>
      </c>
      <c r="AQ722" s="306"/>
      <c r="AR722" s="306"/>
      <c r="AS722" s="306"/>
      <c r="AT722" s="306"/>
      <c r="AU722" s="306"/>
      <c r="AV722" s="306"/>
      <c r="AW722" s="180"/>
      <c r="AX722" s="306"/>
      <c r="AY722" s="306"/>
      <c r="AZ722" s="306"/>
      <c r="BA722" s="306"/>
      <c r="BB722" s="306"/>
    </row>
    <row r="723" spans="1:54" s="175" customFormat="1" ht="38.25" x14ac:dyDescent="0.25">
      <c r="A723" s="306">
        <v>7</v>
      </c>
      <c r="B723" s="306" t="s">
        <v>2450</v>
      </c>
      <c r="C723" s="306" t="s">
        <v>60</v>
      </c>
      <c r="D723" s="306" t="s">
        <v>694</v>
      </c>
      <c r="E723" s="306" t="s">
        <v>1419</v>
      </c>
      <c r="F723" s="183" t="s">
        <v>1600</v>
      </c>
      <c r="G723" s="305" t="s">
        <v>479</v>
      </c>
      <c r="H723" s="306" t="s">
        <v>210</v>
      </c>
      <c r="I723" s="306" t="s">
        <v>1601</v>
      </c>
      <c r="J723" s="306">
        <v>2</v>
      </c>
      <c r="K723" s="306"/>
      <c r="L723" s="306" t="s">
        <v>67</v>
      </c>
      <c r="M723" s="306"/>
      <c r="N723" s="306" t="s">
        <v>390</v>
      </c>
      <c r="O723" s="148">
        <v>78688.524590163943</v>
      </c>
      <c r="P723" s="165">
        <v>96000</v>
      </c>
      <c r="Q723" s="165">
        <v>19200</v>
      </c>
      <c r="R723" s="209">
        <v>76800</v>
      </c>
      <c r="S723" s="148"/>
      <c r="T723" s="148"/>
      <c r="U723" s="148"/>
      <c r="V723" s="148"/>
      <c r="W723" s="305" t="s">
        <v>87</v>
      </c>
      <c r="X723" s="307" t="s">
        <v>696</v>
      </c>
      <c r="Y723" s="306" t="s">
        <v>71</v>
      </c>
      <c r="Z723" s="153">
        <v>46266</v>
      </c>
      <c r="AA723" s="153">
        <f t="shared" si="16"/>
        <v>46326</v>
      </c>
      <c r="AB723" s="306"/>
      <c r="AC723" s="306"/>
      <c r="AD723" s="306"/>
      <c r="AE723" s="306"/>
      <c r="AF723" s="306" t="str">
        <f t="shared" si="21"/>
        <v>Поставка силового кабеля до 1 кВ</v>
      </c>
      <c r="AG723" s="306" t="s">
        <v>346</v>
      </c>
      <c r="AH723" s="306">
        <v>876</v>
      </c>
      <c r="AI723" s="306" t="s">
        <v>73</v>
      </c>
      <c r="AJ723" s="306">
        <v>1</v>
      </c>
      <c r="AK723" s="182" t="s">
        <v>181</v>
      </c>
      <c r="AL723" s="306" t="s">
        <v>392</v>
      </c>
      <c r="AM723" s="153">
        <f t="shared" si="17"/>
        <v>46336</v>
      </c>
      <c r="AN723" s="153">
        <f t="shared" si="20"/>
        <v>46366</v>
      </c>
      <c r="AO723" s="153">
        <f t="shared" si="18"/>
        <v>46701</v>
      </c>
      <c r="AP723" s="306" t="s">
        <v>1531</v>
      </c>
      <c r="AQ723" s="306"/>
      <c r="AR723" s="306"/>
      <c r="AS723" s="306"/>
      <c r="AT723" s="306"/>
      <c r="AU723" s="306"/>
      <c r="AV723" s="306"/>
      <c r="AW723" s="180"/>
      <c r="AX723" s="306"/>
      <c r="AY723" s="306"/>
      <c r="AZ723" s="306"/>
      <c r="BA723" s="306"/>
      <c r="BB723" s="306"/>
    </row>
    <row r="724" spans="1:54" s="175" customFormat="1" ht="38.25" x14ac:dyDescent="0.25">
      <c r="A724" s="306">
        <v>7</v>
      </c>
      <c r="B724" s="306" t="s">
        <v>2451</v>
      </c>
      <c r="C724" s="306" t="s">
        <v>60</v>
      </c>
      <c r="D724" s="306" t="s">
        <v>694</v>
      </c>
      <c r="E724" s="306" t="s">
        <v>1419</v>
      </c>
      <c r="F724" s="183" t="s">
        <v>1602</v>
      </c>
      <c r="G724" s="305" t="s">
        <v>1603</v>
      </c>
      <c r="H724" s="183" t="s">
        <v>430</v>
      </c>
      <c r="I724" s="183" t="s">
        <v>1570</v>
      </c>
      <c r="J724" s="306">
        <v>2</v>
      </c>
      <c r="K724" s="306"/>
      <c r="L724" s="306" t="s">
        <v>67</v>
      </c>
      <c r="M724" s="306"/>
      <c r="N724" s="306" t="s">
        <v>390</v>
      </c>
      <c r="O724" s="148">
        <v>442622.95081967214</v>
      </c>
      <c r="P724" s="165">
        <v>540000</v>
      </c>
      <c r="Q724" s="165">
        <v>108000</v>
      </c>
      <c r="R724" s="209">
        <v>432000</v>
      </c>
      <c r="S724" s="148"/>
      <c r="T724" s="148"/>
      <c r="U724" s="148"/>
      <c r="V724" s="148"/>
      <c r="W724" s="305" t="s">
        <v>87</v>
      </c>
      <c r="X724" s="307" t="s">
        <v>696</v>
      </c>
      <c r="Y724" s="306" t="s">
        <v>71</v>
      </c>
      <c r="Z724" s="153">
        <v>46266</v>
      </c>
      <c r="AA724" s="153">
        <f t="shared" si="16"/>
        <v>46326</v>
      </c>
      <c r="AB724" s="306"/>
      <c r="AC724" s="306"/>
      <c r="AD724" s="306"/>
      <c r="AE724" s="306"/>
      <c r="AF724" s="306" t="str">
        <f t="shared" si="21"/>
        <v>Поставка силовых трансформаторов напряжением 6-20 кВ</v>
      </c>
      <c r="AG724" s="306" t="s">
        <v>346</v>
      </c>
      <c r="AH724" s="305">
        <v>796</v>
      </c>
      <c r="AI724" s="305" t="s">
        <v>541</v>
      </c>
      <c r="AJ724" s="238">
        <v>25000</v>
      </c>
      <c r="AK724" s="183" t="s">
        <v>181</v>
      </c>
      <c r="AL724" s="306" t="s">
        <v>392</v>
      </c>
      <c r="AM724" s="153">
        <f t="shared" si="17"/>
        <v>46336</v>
      </c>
      <c r="AN724" s="153">
        <f t="shared" si="20"/>
        <v>46366</v>
      </c>
      <c r="AO724" s="153">
        <f t="shared" si="18"/>
        <v>46701</v>
      </c>
      <c r="AP724" s="306" t="s">
        <v>1531</v>
      </c>
      <c r="AQ724" s="306"/>
      <c r="AR724" s="306"/>
      <c r="AS724" s="306"/>
      <c r="AT724" s="306"/>
      <c r="AU724" s="306"/>
      <c r="AV724" s="306"/>
      <c r="AW724" s="180"/>
      <c r="AX724" s="306"/>
      <c r="AY724" s="306"/>
      <c r="AZ724" s="306"/>
      <c r="BA724" s="306"/>
      <c r="BB724" s="306"/>
    </row>
    <row r="725" spans="1:54" s="175" customFormat="1" ht="47.25" customHeight="1" x14ac:dyDescent="0.25">
      <c r="A725" s="306">
        <v>7</v>
      </c>
      <c r="B725" s="306" t="s">
        <v>2452</v>
      </c>
      <c r="C725" s="306" t="s">
        <v>60</v>
      </c>
      <c r="D725" s="306" t="s">
        <v>694</v>
      </c>
      <c r="E725" s="306" t="s">
        <v>200</v>
      </c>
      <c r="F725" s="183" t="s">
        <v>1604</v>
      </c>
      <c r="G725" s="306" t="s">
        <v>484</v>
      </c>
      <c r="H725" s="306" t="s">
        <v>220</v>
      </c>
      <c r="I725" s="306" t="s">
        <v>486</v>
      </c>
      <c r="J725" s="306">
        <v>2</v>
      </c>
      <c r="K725" s="306"/>
      <c r="L725" s="306" t="s">
        <v>67</v>
      </c>
      <c r="M725" s="306"/>
      <c r="N725" s="306" t="s">
        <v>390</v>
      </c>
      <c r="O725" s="148">
        <v>600000</v>
      </c>
      <c r="P725" s="165">
        <v>732000</v>
      </c>
      <c r="Q725" s="165">
        <v>146400</v>
      </c>
      <c r="R725" s="209">
        <v>585600</v>
      </c>
      <c r="S725" s="148"/>
      <c r="T725" s="148"/>
      <c r="U725" s="148"/>
      <c r="V725" s="148"/>
      <c r="W725" s="305" t="s">
        <v>87</v>
      </c>
      <c r="X725" s="307" t="s">
        <v>696</v>
      </c>
      <c r="Y725" s="306" t="s">
        <v>71</v>
      </c>
      <c r="Z725" s="153">
        <v>46266</v>
      </c>
      <c r="AA725" s="153">
        <f t="shared" si="16"/>
        <v>46326</v>
      </c>
      <c r="AB725" s="306"/>
      <c r="AC725" s="306"/>
      <c r="AD725" s="306"/>
      <c r="AE725" s="306"/>
      <c r="AF725" s="306" t="str">
        <f t="shared" si="21"/>
        <v>Поставка стоек СВ</v>
      </c>
      <c r="AG725" s="306" t="s">
        <v>346</v>
      </c>
      <c r="AH725" s="305">
        <v>796</v>
      </c>
      <c r="AI725" s="305" t="s">
        <v>541</v>
      </c>
      <c r="AJ725" s="238">
        <v>25000</v>
      </c>
      <c r="AK725" s="306" t="s">
        <v>181</v>
      </c>
      <c r="AL725" s="306" t="s">
        <v>392</v>
      </c>
      <c r="AM725" s="153">
        <f t="shared" si="17"/>
        <v>46336</v>
      </c>
      <c r="AN725" s="153">
        <f t="shared" si="20"/>
        <v>46366</v>
      </c>
      <c r="AO725" s="153">
        <f t="shared" si="18"/>
        <v>46701</v>
      </c>
      <c r="AP725" s="306" t="s">
        <v>1531</v>
      </c>
      <c r="AQ725" s="306"/>
      <c r="AR725" s="306"/>
      <c r="AS725" s="306"/>
      <c r="AT725" s="306"/>
      <c r="AU725" s="306"/>
      <c r="AV725" s="306"/>
      <c r="AW725" s="180"/>
      <c r="AX725" s="306"/>
      <c r="AY725" s="306"/>
      <c r="AZ725" s="306"/>
      <c r="BA725" s="306"/>
      <c r="BB725" s="306"/>
    </row>
    <row r="726" spans="1:54" s="175" customFormat="1" ht="47.25" customHeight="1" x14ac:dyDescent="0.25">
      <c r="A726" s="306">
        <v>7</v>
      </c>
      <c r="B726" s="306" t="s">
        <v>2453</v>
      </c>
      <c r="C726" s="306" t="s">
        <v>60</v>
      </c>
      <c r="D726" s="306" t="s">
        <v>694</v>
      </c>
      <c r="E726" s="306" t="s">
        <v>200</v>
      </c>
      <c r="F726" s="183" t="s">
        <v>1605</v>
      </c>
      <c r="G726" s="306" t="s">
        <v>1606</v>
      </c>
      <c r="H726" s="306" t="s">
        <v>485</v>
      </c>
      <c r="I726" s="306" t="s">
        <v>486</v>
      </c>
      <c r="J726" s="306">
        <v>2</v>
      </c>
      <c r="K726" s="306"/>
      <c r="L726" s="306" t="s">
        <v>67</v>
      </c>
      <c r="M726" s="306"/>
      <c r="N726" s="306" t="s">
        <v>390</v>
      </c>
      <c r="O726" s="148">
        <v>59016.393442622953</v>
      </c>
      <c r="P726" s="165">
        <v>72000</v>
      </c>
      <c r="Q726" s="165">
        <v>14400</v>
      </c>
      <c r="R726" s="209">
        <v>57600</v>
      </c>
      <c r="S726" s="148"/>
      <c r="T726" s="148"/>
      <c r="U726" s="148"/>
      <c r="V726" s="148"/>
      <c r="W726" s="305" t="s">
        <v>87</v>
      </c>
      <c r="X726" s="307" t="s">
        <v>696</v>
      </c>
      <c r="Y726" s="306" t="s">
        <v>71</v>
      </c>
      <c r="Z726" s="153">
        <v>46266</v>
      </c>
      <c r="AA726" s="153">
        <f t="shared" si="16"/>
        <v>46326</v>
      </c>
      <c r="AB726" s="306"/>
      <c r="AC726" s="306"/>
      <c r="AD726" s="306"/>
      <c r="AE726" s="306"/>
      <c r="AF726" s="306" t="str">
        <f t="shared" si="21"/>
        <v xml:space="preserve">Поставка стоек СК </v>
      </c>
      <c r="AG726" s="306" t="s">
        <v>346</v>
      </c>
      <c r="AH726" s="305">
        <v>796</v>
      </c>
      <c r="AI726" s="305" t="s">
        <v>541</v>
      </c>
      <c r="AJ726" s="238">
        <v>25001</v>
      </c>
      <c r="AK726" s="183" t="s">
        <v>181</v>
      </c>
      <c r="AL726" s="306" t="s">
        <v>392</v>
      </c>
      <c r="AM726" s="153">
        <f t="shared" si="17"/>
        <v>46336</v>
      </c>
      <c r="AN726" s="153">
        <f t="shared" si="20"/>
        <v>46366</v>
      </c>
      <c r="AO726" s="153">
        <f t="shared" si="18"/>
        <v>46701</v>
      </c>
      <c r="AP726" s="306" t="s">
        <v>1531</v>
      </c>
      <c r="AQ726" s="306"/>
      <c r="AR726" s="306"/>
      <c r="AS726" s="306"/>
      <c r="AT726" s="306"/>
      <c r="AU726" s="306"/>
      <c r="AV726" s="306"/>
      <c r="AW726" s="180"/>
      <c r="AX726" s="306"/>
      <c r="AY726" s="306"/>
      <c r="AZ726" s="306"/>
      <c r="BA726" s="306"/>
      <c r="BB726" s="306"/>
    </row>
    <row r="727" spans="1:54" s="175" customFormat="1" ht="47.25" customHeight="1" x14ac:dyDescent="0.25">
      <c r="A727" s="306">
        <v>7</v>
      </c>
      <c r="B727" s="306" t="s">
        <v>2454</v>
      </c>
      <c r="C727" s="306" t="s">
        <v>60</v>
      </c>
      <c r="D727" s="306" t="s">
        <v>694</v>
      </c>
      <c r="E727" s="306" t="s">
        <v>200</v>
      </c>
      <c r="F727" s="183" t="s">
        <v>1607</v>
      </c>
      <c r="G727" s="305" t="s">
        <v>1608</v>
      </c>
      <c r="H727" s="183" t="s">
        <v>430</v>
      </c>
      <c r="I727" s="183" t="s">
        <v>257</v>
      </c>
      <c r="J727" s="163">
        <v>2</v>
      </c>
      <c r="K727" s="306"/>
      <c r="L727" s="306" t="s">
        <v>67</v>
      </c>
      <c r="M727" s="306"/>
      <c r="N727" s="306" t="s">
        <v>390</v>
      </c>
      <c r="O727" s="165">
        <v>10819.672131147541</v>
      </c>
      <c r="P727" s="165">
        <v>13200</v>
      </c>
      <c r="Q727" s="165">
        <v>2640</v>
      </c>
      <c r="R727" s="209">
        <v>10560</v>
      </c>
      <c r="S727" s="148"/>
      <c r="T727" s="148"/>
      <c r="U727" s="148"/>
      <c r="V727" s="148"/>
      <c r="W727" s="305" t="s">
        <v>87</v>
      </c>
      <c r="X727" s="307" t="s">
        <v>696</v>
      </c>
      <c r="Y727" s="306" t="s">
        <v>71</v>
      </c>
      <c r="Z727" s="153">
        <v>46266</v>
      </c>
      <c r="AA727" s="153">
        <f t="shared" si="16"/>
        <v>46326</v>
      </c>
      <c r="AB727" s="306"/>
      <c r="AC727" s="306"/>
      <c r="AD727" s="306"/>
      <c r="AE727" s="306"/>
      <c r="AF727" s="306" t="s">
        <v>1608</v>
      </c>
      <c r="AG727" s="306" t="s">
        <v>346</v>
      </c>
      <c r="AH727" s="305">
        <v>796</v>
      </c>
      <c r="AI727" s="305" t="s">
        <v>541</v>
      </c>
      <c r="AJ727" s="238">
        <v>223</v>
      </c>
      <c r="AK727" s="306" t="s">
        <v>181</v>
      </c>
      <c r="AL727" s="306" t="s">
        <v>392</v>
      </c>
      <c r="AM727" s="153">
        <f t="shared" si="17"/>
        <v>46336</v>
      </c>
      <c r="AN727" s="153">
        <f t="shared" si="20"/>
        <v>46366</v>
      </c>
      <c r="AO727" s="153">
        <f t="shared" si="18"/>
        <v>46701</v>
      </c>
      <c r="AP727" s="306" t="s">
        <v>1531</v>
      </c>
      <c r="AQ727" s="306"/>
      <c r="AR727" s="306"/>
      <c r="AS727" s="306"/>
      <c r="AT727" s="306"/>
      <c r="AU727" s="306"/>
      <c r="AV727" s="306"/>
      <c r="AW727" s="180"/>
      <c r="AX727" s="306"/>
      <c r="AY727" s="306"/>
      <c r="AZ727" s="306"/>
      <c r="BA727" s="306"/>
      <c r="BB727" s="306"/>
    </row>
    <row r="728" spans="1:54" s="175" customFormat="1" ht="47.25" customHeight="1" x14ac:dyDescent="0.25">
      <c r="A728" s="306">
        <v>7</v>
      </c>
      <c r="B728" s="306" t="s">
        <v>2455</v>
      </c>
      <c r="C728" s="306" t="s">
        <v>60</v>
      </c>
      <c r="D728" s="306" t="s">
        <v>694</v>
      </c>
      <c r="E728" s="306" t="s">
        <v>200</v>
      </c>
      <c r="F728" s="183" t="s">
        <v>1609</v>
      </c>
      <c r="G728" s="305" t="s">
        <v>1610</v>
      </c>
      <c r="H728" s="183" t="s">
        <v>430</v>
      </c>
      <c r="I728" s="183" t="s">
        <v>257</v>
      </c>
      <c r="J728" s="163">
        <v>2</v>
      </c>
      <c r="K728" s="306"/>
      <c r="L728" s="306" t="s">
        <v>67</v>
      </c>
      <c r="M728" s="306"/>
      <c r="N728" s="306" t="s">
        <v>390</v>
      </c>
      <c r="O728" s="165">
        <v>11803.27868852459</v>
      </c>
      <c r="P728" s="165">
        <v>14400</v>
      </c>
      <c r="Q728" s="165">
        <v>2880</v>
      </c>
      <c r="R728" s="209">
        <v>11520</v>
      </c>
      <c r="S728" s="148"/>
      <c r="T728" s="148"/>
      <c r="U728" s="148"/>
      <c r="V728" s="148"/>
      <c r="W728" s="305" t="s">
        <v>87</v>
      </c>
      <c r="X728" s="307" t="s">
        <v>696</v>
      </c>
      <c r="Y728" s="306" t="s">
        <v>71</v>
      </c>
      <c r="Z728" s="153">
        <v>46266</v>
      </c>
      <c r="AA728" s="153">
        <f t="shared" si="16"/>
        <v>46326</v>
      </c>
      <c r="AB728" s="306"/>
      <c r="AC728" s="306"/>
      <c r="AD728" s="306"/>
      <c r="AE728" s="306"/>
      <c r="AF728" s="306" t="s">
        <v>1611</v>
      </c>
      <c r="AG728" s="306" t="s">
        <v>346</v>
      </c>
      <c r="AH728" s="305">
        <v>796</v>
      </c>
      <c r="AI728" s="305" t="s">
        <v>541</v>
      </c>
      <c r="AJ728" s="238">
        <v>650</v>
      </c>
      <c r="AK728" s="306" t="s">
        <v>181</v>
      </c>
      <c r="AL728" s="306" t="s">
        <v>392</v>
      </c>
      <c r="AM728" s="153">
        <f t="shared" si="17"/>
        <v>46336</v>
      </c>
      <c r="AN728" s="153">
        <f t="shared" si="20"/>
        <v>46366</v>
      </c>
      <c r="AO728" s="153">
        <f t="shared" si="18"/>
        <v>46701</v>
      </c>
      <c r="AP728" s="306" t="s">
        <v>1531</v>
      </c>
      <c r="AQ728" s="306"/>
      <c r="AR728" s="306"/>
      <c r="AS728" s="306"/>
      <c r="AT728" s="306"/>
      <c r="AU728" s="306"/>
      <c r="AV728" s="306"/>
      <c r="AW728" s="180"/>
      <c r="AX728" s="306"/>
      <c r="AY728" s="306"/>
      <c r="AZ728" s="306"/>
      <c r="BA728" s="306"/>
      <c r="BB728" s="306"/>
    </row>
    <row r="729" spans="1:54" s="175" customFormat="1" ht="38.25" x14ac:dyDescent="0.25">
      <c r="A729" s="306">
        <v>7</v>
      </c>
      <c r="B729" s="306" t="s">
        <v>2456</v>
      </c>
      <c r="C729" s="306" t="s">
        <v>60</v>
      </c>
      <c r="D729" s="306" t="s">
        <v>694</v>
      </c>
      <c r="E729" s="306" t="s">
        <v>1419</v>
      </c>
      <c r="F729" s="183" t="s">
        <v>1612</v>
      </c>
      <c r="G729" s="306" t="s">
        <v>1613</v>
      </c>
      <c r="H729" s="306" t="s">
        <v>297</v>
      </c>
      <c r="I729" s="306" t="s">
        <v>298</v>
      </c>
      <c r="J729" s="306">
        <v>2</v>
      </c>
      <c r="K729" s="306"/>
      <c r="L729" s="306" t="s">
        <v>67</v>
      </c>
      <c r="M729" s="306"/>
      <c r="N729" s="306" t="s">
        <v>390</v>
      </c>
      <c r="O729" s="165">
        <v>24590.163934426229</v>
      </c>
      <c r="P729" s="165">
        <v>30000</v>
      </c>
      <c r="Q729" s="165">
        <v>6000</v>
      </c>
      <c r="R729" s="209">
        <v>24000</v>
      </c>
      <c r="S729" s="148"/>
      <c r="T729" s="148"/>
      <c r="U729" s="148"/>
      <c r="V729" s="148"/>
      <c r="W729" s="305" t="s">
        <v>87</v>
      </c>
      <c r="X729" s="307" t="s">
        <v>696</v>
      </c>
      <c r="Y729" s="306" t="s">
        <v>71</v>
      </c>
      <c r="Z729" s="153">
        <v>46266</v>
      </c>
      <c r="AA729" s="153">
        <f t="shared" si="16"/>
        <v>46326</v>
      </c>
      <c r="AB729" s="306"/>
      <c r="AC729" s="306"/>
      <c r="AD729" s="306"/>
      <c r="AE729" s="306"/>
      <c r="AF729" s="306" t="str">
        <f>G729</f>
        <v>Поставка устройств защиты ВЛ от перенапряжений</v>
      </c>
      <c r="AG729" s="306" t="s">
        <v>346</v>
      </c>
      <c r="AH729" s="305">
        <v>796</v>
      </c>
      <c r="AI729" s="305" t="s">
        <v>541</v>
      </c>
      <c r="AJ729" s="306">
        <v>301</v>
      </c>
      <c r="AK729" s="185" t="s">
        <v>181</v>
      </c>
      <c r="AL729" s="306" t="s">
        <v>392</v>
      </c>
      <c r="AM729" s="153">
        <f t="shared" si="17"/>
        <v>46336</v>
      </c>
      <c r="AN729" s="153">
        <f t="shared" si="20"/>
        <v>46366</v>
      </c>
      <c r="AO729" s="153">
        <f t="shared" si="18"/>
        <v>46701</v>
      </c>
      <c r="AP729" s="306" t="s">
        <v>1531</v>
      </c>
      <c r="AQ729" s="306"/>
      <c r="AR729" s="306"/>
      <c r="AS729" s="306"/>
      <c r="AT729" s="306"/>
      <c r="AU729" s="306"/>
      <c r="AV729" s="306"/>
      <c r="AW729" s="180"/>
      <c r="AX729" s="306"/>
      <c r="AY729" s="306"/>
      <c r="AZ729" s="306"/>
      <c r="BA729" s="306"/>
      <c r="BB729" s="306"/>
    </row>
    <row r="730" spans="1:54" s="175" customFormat="1" ht="38.25" x14ac:dyDescent="0.25">
      <c r="A730" s="306">
        <v>7</v>
      </c>
      <c r="B730" s="306" t="s">
        <v>2457</v>
      </c>
      <c r="C730" s="306" t="s">
        <v>60</v>
      </c>
      <c r="D730" s="306" t="s">
        <v>694</v>
      </c>
      <c r="E730" s="306" t="s">
        <v>1419</v>
      </c>
      <c r="F730" s="183" t="s">
        <v>1586</v>
      </c>
      <c r="G730" s="305" t="s">
        <v>1614</v>
      </c>
      <c r="H730" s="183" t="s">
        <v>616</v>
      </c>
      <c r="I730" s="183" t="s">
        <v>1588</v>
      </c>
      <c r="J730" s="306">
        <v>2</v>
      </c>
      <c r="K730" s="306"/>
      <c r="L730" s="306" t="s">
        <v>67</v>
      </c>
      <c r="M730" s="306"/>
      <c r="N730" s="306" t="s">
        <v>390</v>
      </c>
      <c r="O730" s="148">
        <v>98360.655737704918</v>
      </c>
      <c r="P730" s="165">
        <v>120000</v>
      </c>
      <c r="Q730" s="165">
        <v>24000</v>
      </c>
      <c r="R730" s="209">
        <v>96000</v>
      </c>
      <c r="S730" s="148"/>
      <c r="T730" s="148"/>
      <c r="U730" s="148"/>
      <c r="V730" s="148"/>
      <c r="W730" s="305" t="s">
        <v>87</v>
      </c>
      <c r="X730" s="307" t="s">
        <v>696</v>
      </c>
      <c r="Y730" s="306" t="s">
        <v>71</v>
      </c>
      <c r="Z730" s="153">
        <v>46266</v>
      </c>
      <c r="AA730" s="153">
        <f t="shared" si="16"/>
        <v>46326</v>
      </c>
      <c r="AB730" s="306"/>
      <c r="AC730" s="306"/>
      <c r="AD730" s="306"/>
      <c r="AE730" s="306"/>
      <c r="AF730" s="306" t="str">
        <f>G730</f>
        <v>Поставка устройств сбора и передачи данных</v>
      </c>
      <c r="AG730" s="306" t="s">
        <v>346</v>
      </c>
      <c r="AH730" s="306">
        <v>876</v>
      </c>
      <c r="AI730" s="306" t="s">
        <v>73</v>
      </c>
      <c r="AJ730" s="306">
        <v>1</v>
      </c>
      <c r="AK730" s="182" t="s">
        <v>181</v>
      </c>
      <c r="AL730" s="306" t="s">
        <v>392</v>
      </c>
      <c r="AM730" s="153">
        <f t="shared" si="17"/>
        <v>46336</v>
      </c>
      <c r="AN730" s="153">
        <f t="shared" si="20"/>
        <v>46366</v>
      </c>
      <c r="AO730" s="153">
        <f t="shared" si="18"/>
        <v>46701</v>
      </c>
      <c r="AP730" s="306" t="s">
        <v>1531</v>
      </c>
      <c r="AQ730" s="306"/>
      <c r="AR730" s="306"/>
      <c r="AS730" s="306"/>
      <c r="AT730" s="306"/>
      <c r="AU730" s="306"/>
      <c r="AV730" s="306"/>
      <c r="AW730" s="180"/>
      <c r="AX730" s="306"/>
      <c r="AY730" s="306"/>
      <c r="AZ730" s="306"/>
      <c r="BA730" s="306"/>
      <c r="BB730" s="306"/>
    </row>
    <row r="731" spans="1:54" s="181" customFormat="1" ht="63" customHeight="1" x14ac:dyDescent="0.25">
      <c r="A731" s="306">
        <v>7</v>
      </c>
      <c r="B731" s="306" t="s">
        <v>2458</v>
      </c>
      <c r="C731" s="306" t="s">
        <v>60</v>
      </c>
      <c r="D731" s="306" t="s">
        <v>694</v>
      </c>
      <c r="E731" s="162" t="s">
        <v>1615</v>
      </c>
      <c r="F731" s="162" t="s">
        <v>1616</v>
      </c>
      <c r="G731" s="162" t="s">
        <v>1617</v>
      </c>
      <c r="H731" s="162" t="s">
        <v>1618</v>
      </c>
      <c r="I731" s="162" t="s">
        <v>1619</v>
      </c>
      <c r="J731" s="162">
        <v>1</v>
      </c>
      <c r="K731" s="162">
        <v>5</v>
      </c>
      <c r="L731" s="162" t="s">
        <v>167</v>
      </c>
      <c r="M731" s="162"/>
      <c r="N731" s="162" t="s">
        <v>345</v>
      </c>
      <c r="O731" s="148">
        <v>2300000</v>
      </c>
      <c r="P731" s="148">
        <v>2300000</v>
      </c>
      <c r="Q731" s="148">
        <v>230000</v>
      </c>
      <c r="R731" s="148">
        <v>460000</v>
      </c>
      <c r="S731" s="148">
        <v>460000</v>
      </c>
      <c r="T731" s="148">
        <v>460000</v>
      </c>
      <c r="U731" s="148">
        <v>460000</v>
      </c>
      <c r="V731" s="148">
        <v>230000</v>
      </c>
      <c r="W731" s="162" t="s">
        <v>1620</v>
      </c>
      <c r="X731" s="307" t="s">
        <v>696</v>
      </c>
      <c r="Y731" s="306" t="s">
        <v>71</v>
      </c>
      <c r="Z731" s="155">
        <v>46066</v>
      </c>
      <c r="AA731" s="155">
        <v>46136</v>
      </c>
      <c r="AB731" s="162"/>
      <c r="AC731" s="162"/>
      <c r="AD731" s="162"/>
      <c r="AE731" s="162"/>
      <c r="AF731" s="162" t="s">
        <v>1621</v>
      </c>
      <c r="AG731" s="162" t="s">
        <v>800</v>
      </c>
      <c r="AH731" s="306">
        <v>876</v>
      </c>
      <c r="AI731" s="306" t="s">
        <v>73</v>
      </c>
      <c r="AJ731" s="162">
        <v>1</v>
      </c>
      <c r="AK731" s="162" t="s">
        <v>181</v>
      </c>
      <c r="AL731" s="162" t="s">
        <v>392</v>
      </c>
      <c r="AM731" s="155">
        <v>46156</v>
      </c>
      <c r="AN731" s="155">
        <v>46156</v>
      </c>
      <c r="AO731" s="155">
        <v>47982</v>
      </c>
      <c r="AP731" s="162">
        <v>2026</v>
      </c>
      <c r="AQ731" s="162"/>
      <c r="AR731" s="162"/>
      <c r="AS731" s="162"/>
      <c r="AT731" s="162"/>
      <c r="AU731" s="162"/>
      <c r="AV731" s="162"/>
      <c r="AW731" s="162"/>
      <c r="AX731" s="162"/>
      <c r="AY731" s="162"/>
      <c r="AZ731" s="162"/>
      <c r="BA731" s="162"/>
      <c r="BB731" s="162"/>
    </row>
    <row r="732" spans="1:54" s="181" customFormat="1" ht="63" customHeight="1" x14ac:dyDescent="0.25">
      <c r="A732" s="306">
        <v>7</v>
      </c>
      <c r="B732" s="306" t="s">
        <v>2459</v>
      </c>
      <c r="C732" s="306" t="s">
        <v>60</v>
      </c>
      <c r="D732" s="306" t="s">
        <v>694</v>
      </c>
      <c r="E732" s="162" t="s">
        <v>1615</v>
      </c>
      <c r="F732" s="162" t="s">
        <v>1616</v>
      </c>
      <c r="G732" s="162" t="s">
        <v>1617</v>
      </c>
      <c r="H732" s="162" t="s">
        <v>1618</v>
      </c>
      <c r="I732" s="162" t="s">
        <v>1619</v>
      </c>
      <c r="J732" s="162">
        <v>1</v>
      </c>
      <c r="K732" s="162">
        <v>5</v>
      </c>
      <c r="L732" s="162" t="s">
        <v>167</v>
      </c>
      <c r="M732" s="162"/>
      <c r="N732" s="162" t="s">
        <v>345</v>
      </c>
      <c r="O732" s="148">
        <v>2300000</v>
      </c>
      <c r="P732" s="148">
        <v>2300000</v>
      </c>
      <c r="Q732" s="148">
        <v>230000</v>
      </c>
      <c r="R732" s="148">
        <v>460000</v>
      </c>
      <c r="S732" s="148">
        <v>460000</v>
      </c>
      <c r="T732" s="148">
        <v>460000</v>
      </c>
      <c r="U732" s="148">
        <v>460000</v>
      </c>
      <c r="V732" s="148">
        <v>230000</v>
      </c>
      <c r="W732" s="162" t="s">
        <v>1620</v>
      </c>
      <c r="X732" s="307" t="s">
        <v>696</v>
      </c>
      <c r="Y732" s="306" t="s">
        <v>71</v>
      </c>
      <c r="Z732" s="155">
        <v>46066</v>
      </c>
      <c r="AA732" s="155">
        <v>46136</v>
      </c>
      <c r="AB732" s="162"/>
      <c r="AC732" s="162"/>
      <c r="AD732" s="162"/>
      <c r="AE732" s="162"/>
      <c r="AF732" s="162" t="s">
        <v>1621</v>
      </c>
      <c r="AG732" s="162" t="s">
        <v>800</v>
      </c>
      <c r="AH732" s="306">
        <v>876</v>
      </c>
      <c r="AI732" s="306" t="s">
        <v>73</v>
      </c>
      <c r="AJ732" s="162">
        <v>1</v>
      </c>
      <c r="AK732" s="162" t="s">
        <v>181</v>
      </c>
      <c r="AL732" s="162" t="s">
        <v>392</v>
      </c>
      <c r="AM732" s="155">
        <v>46156</v>
      </c>
      <c r="AN732" s="155">
        <v>46156</v>
      </c>
      <c r="AO732" s="155">
        <v>47982</v>
      </c>
      <c r="AP732" s="162">
        <v>2026</v>
      </c>
      <c r="AQ732" s="162"/>
      <c r="AR732" s="162"/>
      <c r="AS732" s="162"/>
      <c r="AT732" s="162"/>
      <c r="AU732" s="162"/>
      <c r="AV732" s="162"/>
      <c r="AW732" s="162"/>
      <c r="AX732" s="162"/>
      <c r="AY732" s="162"/>
      <c r="AZ732" s="162"/>
      <c r="BA732" s="162"/>
      <c r="BB732" s="162"/>
    </row>
    <row r="733" spans="1:54" s="181" customFormat="1" ht="63" customHeight="1" x14ac:dyDescent="0.25">
      <c r="A733" s="306">
        <v>7</v>
      </c>
      <c r="B733" s="306" t="s">
        <v>2460</v>
      </c>
      <c r="C733" s="306" t="s">
        <v>60</v>
      </c>
      <c r="D733" s="306" t="s">
        <v>694</v>
      </c>
      <c r="E733" s="162" t="s">
        <v>1615</v>
      </c>
      <c r="F733" s="162" t="s">
        <v>1616</v>
      </c>
      <c r="G733" s="162" t="s">
        <v>1617</v>
      </c>
      <c r="H733" s="162" t="s">
        <v>1618</v>
      </c>
      <c r="I733" s="162" t="s">
        <v>1619</v>
      </c>
      <c r="J733" s="162">
        <v>1</v>
      </c>
      <c r="K733" s="162">
        <v>5</v>
      </c>
      <c r="L733" s="162" t="s">
        <v>167</v>
      </c>
      <c r="M733" s="162"/>
      <c r="N733" s="162" t="s">
        <v>345</v>
      </c>
      <c r="O733" s="148">
        <v>2300000</v>
      </c>
      <c r="P733" s="148">
        <v>2300000</v>
      </c>
      <c r="Q733" s="148">
        <v>230000</v>
      </c>
      <c r="R733" s="148">
        <v>460000</v>
      </c>
      <c r="S733" s="148">
        <v>460000</v>
      </c>
      <c r="T733" s="148">
        <v>460000</v>
      </c>
      <c r="U733" s="148">
        <v>460000</v>
      </c>
      <c r="V733" s="148">
        <v>230000</v>
      </c>
      <c r="W733" s="162" t="s">
        <v>1620</v>
      </c>
      <c r="X733" s="307" t="s">
        <v>696</v>
      </c>
      <c r="Y733" s="306" t="s">
        <v>71</v>
      </c>
      <c r="Z733" s="155">
        <v>46066</v>
      </c>
      <c r="AA733" s="155">
        <v>46136</v>
      </c>
      <c r="AB733" s="162"/>
      <c r="AC733" s="162"/>
      <c r="AD733" s="162"/>
      <c r="AE733" s="162"/>
      <c r="AF733" s="162" t="s">
        <v>1621</v>
      </c>
      <c r="AG733" s="162" t="s">
        <v>800</v>
      </c>
      <c r="AH733" s="306">
        <v>876</v>
      </c>
      <c r="AI733" s="306" t="s">
        <v>73</v>
      </c>
      <c r="AJ733" s="162">
        <v>1</v>
      </c>
      <c r="AK733" s="162" t="s">
        <v>181</v>
      </c>
      <c r="AL733" s="162" t="s">
        <v>392</v>
      </c>
      <c r="AM733" s="155">
        <v>46156</v>
      </c>
      <c r="AN733" s="155">
        <v>46156</v>
      </c>
      <c r="AO733" s="155">
        <v>47982</v>
      </c>
      <c r="AP733" s="162">
        <v>2026</v>
      </c>
      <c r="AQ733" s="162"/>
      <c r="AR733" s="162"/>
      <c r="AS733" s="162"/>
      <c r="AT733" s="162"/>
      <c r="AU733" s="162"/>
      <c r="AV733" s="162"/>
      <c r="AW733" s="162"/>
      <c r="AX733" s="162"/>
      <c r="AY733" s="162"/>
      <c r="AZ733" s="162"/>
      <c r="BA733" s="162"/>
      <c r="BB733" s="162"/>
    </row>
    <row r="734" spans="1:54" s="181" customFormat="1" ht="63" customHeight="1" x14ac:dyDescent="0.25">
      <c r="A734" s="306">
        <v>7</v>
      </c>
      <c r="B734" s="306" t="s">
        <v>2461</v>
      </c>
      <c r="C734" s="306" t="s">
        <v>60</v>
      </c>
      <c r="D734" s="306" t="s">
        <v>694</v>
      </c>
      <c r="E734" s="162" t="s">
        <v>1615</v>
      </c>
      <c r="F734" s="162" t="s">
        <v>1616</v>
      </c>
      <c r="G734" s="162" t="s">
        <v>1617</v>
      </c>
      <c r="H734" s="162" t="s">
        <v>1618</v>
      </c>
      <c r="I734" s="162" t="s">
        <v>1619</v>
      </c>
      <c r="J734" s="162">
        <v>1</v>
      </c>
      <c r="K734" s="162">
        <v>5</v>
      </c>
      <c r="L734" s="162" t="s">
        <v>167</v>
      </c>
      <c r="M734" s="162"/>
      <c r="N734" s="162" t="s">
        <v>345</v>
      </c>
      <c r="O734" s="148">
        <v>2300000</v>
      </c>
      <c r="P734" s="148">
        <v>2300000</v>
      </c>
      <c r="Q734" s="148">
        <v>230000</v>
      </c>
      <c r="R734" s="148">
        <v>460000</v>
      </c>
      <c r="S734" s="148">
        <v>460000</v>
      </c>
      <c r="T734" s="148">
        <v>460000</v>
      </c>
      <c r="U734" s="148">
        <v>460000</v>
      </c>
      <c r="V734" s="148">
        <v>230000</v>
      </c>
      <c r="W734" s="162" t="s">
        <v>1620</v>
      </c>
      <c r="X734" s="307" t="s">
        <v>696</v>
      </c>
      <c r="Y734" s="306" t="s">
        <v>71</v>
      </c>
      <c r="Z734" s="155">
        <v>46066</v>
      </c>
      <c r="AA734" s="155">
        <v>46136</v>
      </c>
      <c r="AB734" s="162"/>
      <c r="AC734" s="162"/>
      <c r="AD734" s="162"/>
      <c r="AE734" s="162"/>
      <c r="AF734" s="162" t="s">
        <v>1621</v>
      </c>
      <c r="AG734" s="162" t="s">
        <v>800</v>
      </c>
      <c r="AH734" s="306">
        <v>876</v>
      </c>
      <c r="AI734" s="306" t="s">
        <v>73</v>
      </c>
      <c r="AJ734" s="162">
        <v>1</v>
      </c>
      <c r="AK734" s="162" t="s">
        <v>181</v>
      </c>
      <c r="AL734" s="162" t="s">
        <v>392</v>
      </c>
      <c r="AM734" s="155">
        <v>46156</v>
      </c>
      <c r="AN734" s="155">
        <v>46156</v>
      </c>
      <c r="AO734" s="155">
        <v>47982</v>
      </c>
      <c r="AP734" s="162">
        <v>2026</v>
      </c>
      <c r="AQ734" s="162"/>
      <c r="AR734" s="162"/>
      <c r="AS734" s="162"/>
      <c r="AT734" s="162"/>
      <c r="AU734" s="162"/>
      <c r="AV734" s="162"/>
      <c r="AW734" s="162"/>
      <c r="AX734" s="162"/>
      <c r="AY734" s="162"/>
      <c r="AZ734" s="162"/>
      <c r="BA734" s="162"/>
      <c r="BB734" s="162"/>
    </row>
    <row r="735" spans="1:54" s="181" customFormat="1" ht="63" customHeight="1" x14ac:dyDescent="0.25">
      <c r="A735" s="306">
        <v>7</v>
      </c>
      <c r="B735" s="306" t="s">
        <v>2462</v>
      </c>
      <c r="C735" s="306" t="s">
        <v>60</v>
      </c>
      <c r="D735" s="306" t="s">
        <v>694</v>
      </c>
      <c r="E735" s="162" t="s">
        <v>1615</v>
      </c>
      <c r="F735" s="162" t="s">
        <v>1616</v>
      </c>
      <c r="G735" s="162" t="s">
        <v>1617</v>
      </c>
      <c r="H735" s="162" t="s">
        <v>1618</v>
      </c>
      <c r="I735" s="162" t="s">
        <v>1619</v>
      </c>
      <c r="J735" s="162">
        <v>1</v>
      </c>
      <c r="K735" s="162">
        <v>5</v>
      </c>
      <c r="L735" s="162" t="s">
        <v>167</v>
      </c>
      <c r="M735" s="162"/>
      <c r="N735" s="162" t="s">
        <v>345</v>
      </c>
      <c r="O735" s="148">
        <v>2300000</v>
      </c>
      <c r="P735" s="148">
        <v>2300000</v>
      </c>
      <c r="Q735" s="148">
        <v>230000</v>
      </c>
      <c r="R735" s="148">
        <v>460000</v>
      </c>
      <c r="S735" s="148">
        <v>460000</v>
      </c>
      <c r="T735" s="148">
        <v>460000</v>
      </c>
      <c r="U735" s="148">
        <v>460000</v>
      </c>
      <c r="V735" s="148">
        <v>230000</v>
      </c>
      <c r="W735" s="162" t="s">
        <v>1620</v>
      </c>
      <c r="X735" s="307" t="s">
        <v>696</v>
      </c>
      <c r="Y735" s="306" t="s">
        <v>71</v>
      </c>
      <c r="Z735" s="155">
        <v>46129</v>
      </c>
      <c r="AA735" s="155">
        <v>46199</v>
      </c>
      <c r="AB735" s="162"/>
      <c r="AC735" s="162"/>
      <c r="AD735" s="162"/>
      <c r="AE735" s="162"/>
      <c r="AF735" s="162" t="s">
        <v>1621</v>
      </c>
      <c r="AG735" s="162" t="s">
        <v>800</v>
      </c>
      <c r="AH735" s="306">
        <v>876</v>
      </c>
      <c r="AI735" s="306" t="s">
        <v>73</v>
      </c>
      <c r="AJ735" s="162">
        <v>1</v>
      </c>
      <c r="AK735" s="162" t="s">
        <v>181</v>
      </c>
      <c r="AL735" s="162" t="s">
        <v>392</v>
      </c>
      <c r="AM735" s="155">
        <v>46219</v>
      </c>
      <c r="AN735" s="155">
        <v>46219</v>
      </c>
      <c r="AO735" s="155">
        <v>48045</v>
      </c>
      <c r="AP735" s="162">
        <v>2026</v>
      </c>
      <c r="AQ735" s="162"/>
      <c r="AR735" s="162"/>
      <c r="AS735" s="162"/>
      <c r="AT735" s="162"/>
      <c r="AU735" s="162"/>
      <c r="AV735" s="162"/>
      <c r="AW735" s="162"/>
      <c r="AX735" s="162"/>
      <c r="AY735" s="162"/>
      <c r="AZ735" s="162"/>
      <c r="BA735" s="162"/>
      <c r="BB735" s="162"/>
    </row>
    <row r="736" spans="1:54" s="181" customFormat="1" ht="63" customHeight="1" x14ac:dyDescent="0.25">
      <c r="A736" s="306">
        <v>7</v>
      </c>
      <c r="B736" s="306" t="s">
        <v>2463</v>
      </c>
      <c r="C736" s="306" t="s">
        <v>60</v>
      </c>
      <c r="D736" s="306" t="s">
        <v>694</v>
      </c>
      <c r="E736" s="162" t="s">
        <v>1615</v>
      </c>
      <c r="F736" s="162" t="s">
        <v>1616</v>
      </c>
      <c r="G736" s="162" t="s">
        <v>1617</v>
      </c>
      <c r="H736" s="162" t="s">
        <v>1618</v>
      </c>
      <c r="I736" s="162" t="s">
        <v>1619</v>
      </c>
      <c r="J736" s="162">
        <v>1</v>
      </c>
      <c r="K736" s="162">
        <v>5</v>
      </c>
      <c r="L736" s="162" t="s">
        <v>167</v>
      </c>
      <c r="M736" s="162"/>
      <c r="N736" s="162" t="s">
        <v>345</v>
      </c>
      <c r="O736" s="148">
        <v>2300000</v>
      </c>
      <c r="P736" s="148">
        <v>2300000</v>
      </c>
      <c r="Q736" s="148">
        <v>230000</v>
      </c>
      <c r="R736" s="148">
        <v>460000</v>
      </c>
      <c r="S736" s="148">
        <v>460000</v>
      </c>
      <c r="T736" s="148">
        <v>460000</v>
      </c>
      <c r="U736" s="148">
        <v>460000</v>
      </c>
      <c r="V736" s="148">
        <v>230000</v>
      </c>
      <c r="W736" s="162" t="s">
        <v>1620</v>
      </c>
      <c r="X736" s="307" t="s">
        <v>696</v>
      </c>
      <c r="Y736" s="306" t="s">
        <v>71</v>
      </c>
      <c r="Z736" s="155">
        <v>46129</v>
      </c>
      <c r="AA736" s="155">
        <v>46199</v>
      </c>
      <c r="AB736" s="162"/>
      <c r="AC736" s="162"/>
      <c r="AD736" s="162"/>
      <c r="AE736" s="162"/>
      <c r="AF736" s="162" t="s">
        <v>1621</v>
      </c>
      <c r="AG736" s="162" t="s">
        <v>800</v>
      </c>
      <c r="AH736" s="306">
        <v>876</v>
      </c>
      <c r="AI736" s="306" t="s">
        <v>73</v>
      </c>
      <c r="AJ736" s="162">
        <v>1</v>
      </c>
      <c r="AK736" s="162" t="s">
        <v>181</v>
      </c>
      <c r="AL736" s="162" t="s">
        <v>392</v>
      </c>
      <c r="AM736" s="155">
        <v>46219</v>
      </c>
      <c r="AN736" s="155">
        <v>46219</v>
      </c>
      <c r="AO736" s="155">
        <v>48045</v>
      </c>
      <c r="AP736" s="162">
        <v>2026</v>
      </c>
      <c r="AQ736" s="162"/>
      <c r="AR736" s="162"/>
      <c r="AS736" s="162"/>
      <c r="AT736" s="162"/>
      <c r="AU736" s="162"/>
      <c r="AV736" s="162"/>
      <c r="AW736" s="162"/>
      <c r="AX736" s="162"/>
      <c r="AY736" s="162"/>
      <c r="AZ736" s="162"/>
      <c r="BA736" s="162"/>
      <c r="BB736" s="162"/>
    </row>
    <row r="737" spans="1:54" s="181" customFormat="1" ht="63" customHeight="1" x14ac:dyDescent="0.25">
      <c r="A737" s="306">
        <v>7</v>
      </c>
      <c r="B737" s="306" t="s">
        <v>2464</v>
      </c>
      <c r="C737" s="306" t="s">
        <v>60</v>
      </c>
      <c r="D737" s="306" t="s">
        <v>694</v>
      </c>
      <c r="E737" s="162" t="s">
        <v>1615</v>
      </c>
      <c r="F737" s="162" t="s">
        <v>1616</v>
      </c>
      <c r="G737" s="162" t="s">
        <v>1617</v>
      </c>
      <c r="H737" s="162" t="s">
        <v>1618</v>
      </c>
      <c r="I737" s="162" t="s">
        <v>1619</v>
      </c>
      <c r="J737" s="162">
        <v>1</v>
      </c>
      <c r="K737" s="162">
        <v>5</v>
      </c>
      <c r="L737" s="162" t="s">
        <v>167</v>
      </c>
      <c r="M737" s="162"/>
      <c r="N737" s="162" t="s">
        <v>345</v>
      </c>
      <c r="O737" s="148">
        <v>2300000</v>
      </c>
      <c r="P737" s="148">
        <v>2300000</v>
      </c>
      <c r="Q737" s="148">
        <v>230000</v>
      </c>
      <c r="R737" s="148">
        <v>460000</v>
      </c>
      <c r="S737" s="148">
        <v>460000</v>
      </c>
      <c r="T737" s="148">
        <v>460000</v>
      </c>
      <c r="U737" s="148">
        <v>460000</v>
      </c>
      <c r="V737" s="148">
        <v>230000</v>
      </c>
      <c r="W737" s="162" t="s">
        <v>1620</v>
      </c>
      <c r="X737" s="307" t="s">
        <v>696</v>
      </c>
      <c r="Y737" s="306" t="s">
        <v>71</v>
      </c>
      <c r="Z737" s="155">
        <v>46129</v>
      </c>
      <c r="AA737" s="155">
        <v>46199</v>
      </c>
      <c r="AB737" s="162"/>
      <c r="AC737" s="162"/>
      <c r="AD737" s="162"/>
      <c r="AE737" s="162"/>
      <c r="AF737" s="162" t="s">
        <v>1621</v>
      </c>
      <c r="AG737" s="162" t="s">
        <v>800</v>
      </c>
      <c r="AH737" s="306">
        <v>876</v>
      </c>
      <c r="AI737" s="306" t="s">
        <v>73</v>
      </c>
      <c r="AJ737" s="162">
        <v>1</v>
      </c>
      <c r="AK737" s="162" t="s">
        <v>181</v>
      </c>
      <c r="AL737" s="162" t="s">
        <v>392</v>
      </c>
      <c r="AM737" s="155">
        <v>46219</v>
      </c>
      <c r="AN737" s="155">
        <v>46219</v>
      </c>
      <c r="AO737" s="155">
        <v>48045</v>
      </c>
      <c r="AP737" s="162">
        <v>2026</v>
      </c>
      <c r="AQ737" s="162"/>
      <c r="AR737" s="162"/>
      <c r="AS737" s="162"/>
      <c r="AT737" s="162"/>
      <c r="AU737" s="162"/>
      <c r="AV737" s="162"/>
      <c r="AW737" s="162"/>
      <c r="AX737" s="162"/>
      <c r="AY737" s="162"/>
      <c r="AZ737" s="162"/>
      <c r="BA737" s="162"/>
      <c r="BB737" s="162"/>
    </row>
    <row r="738" spans="1:54" s="181" customFormat="1" ht="63" customHeight="1" x14ac:dyDescent="0.25">
      <c r="A738" s="306">
        <v>7</v>
      </c>
      <c r="B738" s="306" t="s">
        <v>2465</v>
      </c>
      <c r="C738" s="306" t="s">
        <v>60</v>
      </c>
      <c r="D738" s="306" t="s">
        <v>694</v>
      </c>
      <c r="E738" s="162" t="s">
        <v>1615</v>
      </c>
      <c r="F738" s="162" t="s">
        <v>1616</v>
      </c>
      <c r="G738" s="162" t="s">
        <v>1617</v>
      </c>
      <c r="H738" s="162" t="s">
        <v>1618</v>
      </c>
      <c r="I738" s="162" t="s">
        <v>1619</v>
      </c>
      <c r="J738" s="162">
        <v>1</v>
      </c>
      <c r="K738" s="162">
        <v>5</v>
      </c>
      <c r="L738" s="162" t="s">
        <v>167</v>
      </c>
      <c r="M738" s="162"/>
      <c r="N738" s="162" t="s">
        <v>345</v>
      </c>
      <c r="O738" s="148">
        <v>2300000</v>
      </c>
      <c r="P738" s="148">
        <v>2300000</v>
      </c>
      <c r="Q738" s="148">
        <v>230000</v>
      </c>
      <c r="R738" s="148">
        <v>460000</v>
      </c>
      <c r="S738" s="148">
        <v>460000</v>
      </c>
      <c r="T738" s="148">
        <v>460000</v>
      </c>
      <c r="U738" s="148">
        <v>460000</v>
      </c>
      <c r="V738" s="148">
        <v>230000</v>
      </c>
      <c r="W738" s="162" t="s">
        <v>1620</v>
      </c>
      <c r="X738" s="307" t="s">
        <v>696</v>
      </c>
      <c r="Y738" s="306" t="s">
        <v>71</v>
      </c>
      <c r="Z738" s="155">
        <v>46129</v>
      </c>
      <c r="AA738" s="155">
        <v>46199</v>
      </c>
      <c r="AB738" s="162"/>
      <c r="AC738" s="162"/>
      <c r="AD738" s="162"/>
      <c r="AE738" s="162"/>
      <c r="AF738" s="162" t="s">
        <v>1621</v>
      </c>
      <c r="AG738" s="162" t="s">
        <v>800</v>
      </c>
      <c r="AH738" s="306">
        <v>876</v>
      </c>
      <c r="AI738" s="306" t="s">
        <v>73</v>
      </c>
      <c r="AJ738" s="162">
        <v>1</v>
      </c>
      <c r="AK738" s="162" t="s">
        <v>181</v>
      </c>
      <c r="AL738" s="162" t="s">
        <v>392</v>
      </c>
      <c r="AM738" s="155">
        <v>46219</v>
      </c>
      <c r="AN738" s="155">
        <v>46219</v>
      </c>
      <c r="AO738" s="155">
        <v>48045</v>
      </c>
      <c r="AP738" s="162">
        <v>2026</v>
      </c>
      <c r="AQ738" s="162"/>
      <c r="AR738" s="162"/>
      <c r="AS738" s="162"/>
      <c r="AT738" s="162"/>
      <c r="AU738" s="162"/>
      <c r="AV738" s="162"/>
      <c r="AW738" s="162"/>
      <c r="AX738" s="162"/>
      <c r="AY738" s="162"/>
      <c r="AZ738" s="162"/>
      <c r="BA738" s="162"/>
      <c r="BB738" s="162"/>
    </row>
    <row r="739" spans="1:54" s="181" customFormat="1" ht="63" customHeight="1" x14ac:dyDescent="0.25">
      <c r="A739" s="306">
        <v>7</v>
      </c>
      <c r="B739" s="306" t="s">
        <v>2466</v>
      </c>
      <c r="C739" s="306" t="s">
        <v>60</v>
      </c>
      <c r="D739" s="306" t="s">
        <v>694</v>
      </c>
      <c r="E739" s="162" t="s">
        <v>1615</v>
      </c>
      <c r="F739" s="162" t="s">
        <v>1616</v>
      </c>
      <c r="G739" s="162" t="s">
        <v>1617</v>
      </c>
      <c r="H739" s="162" t="s">
        <v>1618</v>
      </c>
      <c r="I739" s="162" t="s">
        <v>1619</v>
      </c>
      <c r="J739" s="162">
        <v>1</v>
      </c>
      <c r="K739" s="162">
        <v>5</v>
      </c>
      <c r="L739" s="162" t="s">
        <v>167</v>
      </c>
      <c r="M739" s="162"/>
      <c r="N739" s="162" t="s">
        <v>345</v>
      </c>
      <c r="O739" s="148">
        <v>2300000</v>
      </c>
      <c r="P739" s="148">
        <v>2300000</v>
      </c>
      <c r="Q739" s="148">
        <v>230000</v>
      </c>
      <c r="R739" s="148">
        <v>460000</v>
      </c>
      <c r="S739" s="148">
        <v>460000</v>
      </c>
      <c r="T739" s="148">
        <v>460000</v>
      </c>
      <c r="U739" s="148">
        <v>460000</v>
      </c>
      <c r="V739" s="148">
        <v>230000</v>
      </c>
      <c r="W739" s="162" t="s">
        <v>1620</v>
      </c>
      <c r="X739" s="307" t="s">
        <v>696</v>
      </c>
      <c r="Y739" s="306" t="s">
        <v>71</v>
      </c>
      <c r="Z739" s="155">
        <v>46283</v>
      </c>
      <c r="AA739" s="155">
        <v>46353</v>
      </c>
      <c r="AB739" s="162"/>
      <c r="AC739" s="162"/>
      <c r="AD739" s="162"/>
      <c r="AE739" s="162"/>
      <c r="AF739" s="162" t="s">
        <v>1621</v>
      </c>
      <c r="AG739" s="162" t="s">
        <v>800</v>
      </c>
      <c r="AH739" s="306">
        <v>876</v>
      </c>
      <c r="AI739" s="306" t="s">
        <v>73</v>
      </c>
      <c r="AJ739" s="162">
        <v>1</v>
      </c>
      <c r="AK739" s="162" t="s">
        <v>181</v>
      </c>
      <c r="AL739" s="162" t="s">
        <v>392</v>
      </c>
      <c r="AM739" s="155">
        <v>46373</v>
      </c>
      <c r="AN739" s="155">
        <v>46373</v>
      </c>
      <c r="AO739" s="155">
        <v>48199</v>
      </c>
      <c r="AP739" s="162">
        <v>2026</v>
      </c>
      <c r="AQ739" s="162"/>
      <c r="AR739" s="162"/>
      <c r="AS739" s="162"/>
      <c r="AT739" s="162"/>
      <c r="AU739" s="162"/>
      <c r="AV739" s="162"/>
      <c r="AW739" s="162"/>
      <c r="AX739" s="162"/>
      <c r="AY739" s="162"/>
      <c r="AZ739" s="162"/>
      <c r="BA739" s="162"/>
      <c r="BB739" s="162"/>
    </row>
    <row r="740" spans="1:54" s="181" customFormat="1" ht="63" customHeight="1" x14ac:dyDescent="0.25">
      <c r="A740" s="306">
        <v>7</v>
      </c>
      <c r="B740" s="306" t="s">
        <v>2467</v>
      </c>
      <c r="C740" s="306" t="s">
        <v>60</v>
      </c>
      <c r="D740" s="306" t="s">
        <v>694</v>
      </c>
      <c r="E740" s="162" t="s">
        <v>1615</v>
      </c>
      <c r="F740" s="162" t="s">
        <v>1616</v>
      </c>
      <c r="G740" s="162" t="s">
        <v>1617</v>
      </c>
      <c r="H740" s="162" t="s">
        <v>1618</v>
      </c>
      <c r="I740" s="162" t="s">
        <v>1619</v>
      </c>
      <c r="J740" s="162">
        <v>1</v>
      </c>
      <c r="K740" s="162">
        <v>5</v>
      </c>
      <c r="L740" s="162" t="s">
        <v>167</v>
      </c>
      <c r="M740" s="162"/>
      <c r="N740" s="162" t="s">
        <v>345</v>
      </c>
      <c r="O740" s="148">
        <v>2300000</v>
      </c>
      <c r="P740" s="148">
        <v>2300000</v>
      </c>
      <c r="Q740" s="148">
        <v>230000</v>
      </c>
      <c r="R740" s="148">
        <v>460000</v>
      </c>
      <c r="S740" s="148">
        <v>460000</v>
      </c>
      <c r="T740" s="148">
        <v>460000</v>
      </c>
      <c r="U740" s="148">
        <v>460000</v>
      </c>
      <c r="V740" s="148">
        <v>230000</v>
      </c>
      <c r="W740" s="162" t="s">
        <v>1620</v>
      </c>
      <c r="X740" s="307" t="s">
        <v>696</v>
      </c>
      <c r="Y740" s="306" t="s">
        <v>71</v>
      </c>
      <c r="Z740" s="155">
        <v>46283</v>
      </c>
      <c r="AA740" s="155">
        <v>46353</v>
      </c>
      <c r="AB740" s="162"/>
      <c r="AC740" s="162"/>
      <c r="AD740" s="162"/>
      <c r="AE740" s="162"/>
      <c r="AF740" s="162" t="s">
        <v>1621</v>
      </c>
      <c r="AG740" s="162" t="s">
        <v>800</v>
      </c>
      <c r="AH740" s="306">
        <v>876</v>
      </c>
      <c r="AI740" s="306" t="s">
        <v>73</v>
      </c>
      <c r="AJ740" s="162">
        <v>1</v>
      </c>
      <c r="AK740" s="162" t="s">
        <v>181</v>
      </c>
      <c r="AL740" s="162" t="s">
        <v>392</v>
      </c>
      <c r="AM740" s="155">
        <v>46373</v>
      </c>
      <c r="AN740" s="155">
        <v>46373</v>
      </c>
      <c r="AO740" s="155">
        <v>48199</v>
      </c>
      <c r="AP740" s="162">
        <v>2026</v>
      </c>
      <c r="AQ740" s="162"/>
      <c r="AR740" s="162"/>
      <c r="AS740" s="162"/>
      <c r="AT740" s="162"/>
      <c r="AU740" s="162"/>
      <c r="AV740" s="162"/>
      <c r="AW740" s="162"/>
      <c r="AX740" s="162"/>
      <c r="AY740" s="162"/>
      <c r="AZ740" s="162"/>
      <c r="BA740" s="162"/>
      <c r="BB740" s="162"/>
    </row>
    <row r="741" spans="1:54" s="181" customFormat="1" ht="63" customHeight="1" x14ac:dyDescent="0.25">
      <c r="A741" s="306">
        <v>7</v>
      </c>
      <c r="B741" s="306" t="s">
        <v>2468</v>
      </c>
      <c r="C741" s="306" t="s">
        <v>60</v>
      </c>
      <c r="D741" s="306" t="s">
        <v>694</v>
      </c>
      <c r="E741" s="162" t="s">
        <v>1615</v>
      </c>
      <c r="F741" s="162" t="s">
        <v>1616</v>
      </c>
      <c r="G741" s="162" t="s">
        <v>1617</v>
      </c>
      <c r="H741" s="162" t="s">
        <v>1618</v>
      </c>
      <c r="I741" s="162" t="s">
        <v>1619</v>
      </c>
      <c r="J741" s="162">
        <v>1</v>
      </c>
      <c r="K741" s="162">
        <v>5</v>
      </c>
      <c r="L741" s="162" t="s">
        <v>167</v>
      </c>
      <c r="M741" s="162"/>
      <c r="N741" s="162" t="s">
        <v>345</v>
      </c>
      <c r="O741" s="148">
        <v>2300000</v>
      </c>
      <c r="P741" s="148">
        <v>2300000</v>
      </c>
      <c r="Q741" s="148">
        <v>230000</v>
      </c>
      <c r="R741" s="148">
        <v>460000</v>
      </c>
      <c r="S741" s="148">
        <v>460000</v>
      </c>
      <c r="T741" s="148">
        <v>460000</v>
      </c>
      <c r="U741" s="148">
        <v>460000</v>
      </c>
      <c r="V741" s="148">
        <v>230000</v>
      </c>
      <c r="W741" s="162" t="s">
        <v>1620</v>
      </c>
      <c r="X741" s="307" t="s">
        <v>696</v>
      </c>
      <c r="Y741" s="306" t="s">
        <v>71</v>
      </c>
      <c r="Z741" s="155">
        <v>46283</v>
      </c>
      <c r="AA741" s="155">
        <v>46353</v>
      </c>
      <c r="AB741" s="162"/>
      <c r="AC741" s="162"/>
      <c r="AD741" s="162"/>
      <c r="AE741" s="162"/>
      <c r="AF741" s="162" t="s">
        <v>1621</v>
      </c>
      <c r="AG741" s="162" t="s">
        <v>800</v>
      </c>
      <c r="AH741" s="306">
        <v>876</v>
      </c>
      <c r="AI741" s="306" t="s">
        <v>73</v>
      </c>
      <c r="AJ741" s="162">
        <v>1</v>
      </c>
      <c r="AK741" s="162" t="s">
        <v>181</v>
      </c>
      <c r="AL741" s="162" t="s">
        <v>392</v>
      </c>
      <c r="AM741" s="155">
        <v>46373</v>
      </c>
      <c r="AN741" s="155">
        <v>46373</v>
      </c>
      <c r="AO741" s="155">
        <v>48199</v>
      </c>
      <c r="AP741" s="162">
        <v>2026</v>
      </c>
      <c r="AQ741" s="162"/>
      <c r="AR741" s="162"/>
      <c r="AS741" s="162"/>
      <c r="AT741" s="162"/>
      <c r="AU741" s="162"/>
      <c r="AV741" s="162"/>
      <c r="AW741" s="162"/>
      <c r="AX741" s="162"/>
      <c r="AY741" s="162"/>
      <c r="AZ741" s="162"/>
      <c r="BA741" s="162"/>
      <c r="BB741" s="162"/>
    </row>
    <row r="742" spans="1:54" s="181" customFormat="1" ht="63" customHeight="1" x14ac:dyDescent="0.25">
      <c r="A742" s="306">
        <v>7</v>
      </c>
      <c r="B742" s="306" t="s">
        <v>2469</v>
      </c>
      <c r="C742" s="306" t="s">
        <v>60</v>
      </c>
      <c r="D742" s="306" t="s">
        <v>694</v>
      </c>
      <c r="E742" s="162" t="s">
        <v>1615</v>
      </c>
      <c r="F742" s="162" t="s">
        <v>1616</v>
      </c>
      <c r="G742" s="162" t="s">
        <v>1617</v>
      </c>
      <c r="H742" s="162" t="s">
        <v>1618</v>
      </c>
      <c r="I742" s="162" t="s">
        <v>1619</v>
      </c>
      <c r="J742" s="162">
        <v>1</v>
      </c>
      <c r="K742" s="162">
        <v>5</v>
      </c>
      <c r="L742" s="162" t="s">
        <v>167</v>
      </c>
      <c r="M742" s="162"/>
      <c r="N742" s="162" t="s">
        <v>345</v>
      </c>
      <c r="O742" s="148">
        <v>2300000</v>
      </c>
      <c r="P742" s="148">
        <v>2300000</v>
      </c>
      <c r="Q742" s="148">
        <v>230000</v>
      </c>
      <c r="R742" s="148">
        <v>460000</v>
      </c>
      <c r="S742" s="148">
        <v>460000</v>
      </c>
      <c r="T742" s="148">
        <v>460000</v>
      </c>
      <c r="U742" s="148">
        <v>460000</v>
      </c>
      <c r="V742" s="148">
        <v>230000</v>
      </c>
      <c r="W742" s="162" t="s">
        <v>1620</v>
      </c>
      <c r="X742" s="307" t="s">
        <v>696</v>
      </c>
      <c r="Y742" s="306" t="s">
        <v>71</v>
      </c>
      <c r="Z742" s="155">
        <v>46283</v>
      </c>
      <c r="AA742" s="155">
        <v>46353</v>
      </c>
      <c r="AB742" s="162"/>
      <c r="AC742" s="162"/>
      <c r="AD742" s="162"/>
      <c r="AE742" s="162"/>
      <c r="AF742" s="162" t="s">
        <v>1621</v>
      </c>
      <c r="AG742" s="162" t="s">
        <v>800</v>
      </c>
      <c r="AH742" s="306">
        <v>876</v>
      </c>
      <c r="AI742" s="306" t="s">
        <v>73</v>
      </c>
      <c r="AJ742" s="162">
        <v>1</v>
      </c>
      <c r="AK742" s="162" t="s">
        <v>181</v>
      </c>
      <c r="AL742" s="162" t="s">
        <v>392</v>
      </c>
      <c r="AM742" s="155">
        <v>46373</v>
      </c>
      <c r="AN742" s="155">
        <v>46373</v>
      </c>
      <c r="AO742" s="155">
        <v>48199</v>
      </c>
      <c r="AP742" s="162">
        <v>2026</v>
      </c>
      <c r="AQ742" s="162"/>
      <c r="AR742" s="162"/>
      <c r="AS742" s="162"/>
      <c r="AT742" s="162"/>
      <c r="AU742" s="162"/>
      <c r="AV742" s="162"/>
      <c r="AW742" s="162"/>
      <c r="AX742" s="162"/>
      <c r="AY742" s="162"/>
      <c r="AZ742" s="162"/>
      <c r="BA742" s="162"/>
      <c r="BB742" s="162"/>
    </row>
    <row r="743" spans="1:54" s="181" customFormat="1" ht="63" customHeight="1" x14ac:dyDescent="0.25">
      <c r="A743" s="306">
        <v>7</v>
      </c>
      <c r="B743" s="306" t="s">
        <v>2470</v>
      </c>
      <c r="C743" s="306" t="s">
        <v>60</v>
      </c>
      <c r="D743" s="306" t="s">
        <v>694</v>
      </c>
      <c r="E743" s="162" t="s">
        <v>1615</v>
      </c>
      <c r="F743" s="162" t="s">
        <v>1616</v>
      </c>
      <c r="G743" s="162" t="s">
        <v>1622</v>
      </c>
      <c r="H743" s="162" t="s">
        <v>1618</v>
      </c>
      <c r="I743" s="162" t="s">
        <v>1619</v>
      </c>
      <c r="J743" s="162">
        <v>1</v>
      </c>
      <c r="K743" s="162">
        <v>5</v>
      </c>
      <c r="L743" s="162" t="s">
        <v>167</v>
      </c>
      <c r="M743" s="162"/>
      <c r="N743" s="162" t="s">
        <v>345</v>
      </c>
      <c r="O743" s="148">
        <v>1150000</v>
      </c>
      <c r="P743" s="148">
        <v>1150000</v>
      </c>
      <c r="Q743" s="148">
        <v>115000</v>
      </c>
      <c r="R743" s="148">
        <v>230000</v>
      </c>
      <c r="S743" s="148">
        <v>230000</v>
      </c>
      <c r="T743" s="148">
        <v>230000</v>
      </c>
      <c r="U743" s="148">
        <v>230000</v>
      </c>
      <c r="V743" s="148">
        <v>115000</v>
      </c>
      <c r="W743" s="162" t="s">
        <v>1620</v>
      </c>
      <c r="X743" s="307" t="s">
        <v>696</v>
      </c>
      <c r="Y743" s="306" t="s">
        <v>71</v>
      </c>
      <c r="Z743" s="155">
        <v>46066</v>
      </c>
      <c r="AA743" s="155">
        <v>46136</v>
      </c>
      <c r="AB743" s="162"/>
      <c r="AC743" s="162"/>
      <c r="AD743" s="162"/>
      <c r="AE743" s="162"/>
      <c r="AF743" s="162" t="s">
        <v>1623</v>
      </c>
      <c r="AG743" s="162" t="s">
        <v>800</v>
      </c>
      <c r="AH743" s="306">
        <v>876</v>
      </c>
      <c r="AI743" s="306" t="s">
        <v>73</v>
      </c>
      <c r="AJ743" s="162">
        <v>1</v>
      </c>
      <c r="AK743" s="162" t="s">
        <v>181</v>
      </c>
      <c r="AL743" s="162" t="s">
        <v>392</v>
      </c>
      <c r="AM743" s="155">
        <v>46156</v>
      </c>
      <c r="AN743" s="155">
        <v>46156</v>
      </c>
      <c r="AO743" s="155">
        <v>47982</v>
      </c>
      <c r="AP743" s="162">
        <v>2026</v>
      </c>
      <c r="AQ743" s="162"/>
      <c r="AR743" s="162"/>
      <c r="AS743" s="162"/>
      <c r="AT743" s="162"/>
      <c r="AU743" s="162"/>
      <c r="AV743" s="162"/>
      <c r="AW743" s="162"/>
      <c r="AX743" s="162"/>
      <c r="AY743" s="162"/>
      <c r="AZ743" s="162"/>
      <c r="BA743" s="162"/>
      <c r="BB743" s="162"/>
    </row>
    <row r="744" spans="1:54" s="181" customFormat="1" ht="63" customHeight="1" x14ac:dyDescent="0.25">
      <c r="A744" s="306">
        <v>7</v>
      </c>
      <c r="B744" s="306" t="s">
        <v>2471</v>
      </c>
      <c r="C744" s="306" t="s">
        <v>60</v>
      </c>
      <c r="D744" s="306" t="s">
        <v>694</v>
      </c>
      <c r="E744" s="162" t="s">
        <v>1615</v>
      </c>
      <c r="F744" s="162" t="s">
        <v>1616</v>
      </c>
      <c r="G744" s="162" t="s">
        <v>1622</v>
      </c>
      <c r="H744" s="162" t="s">
        <v>1618</v>
      </c>
      <c r="I744" s="162" t="s">
        <v>1619</v>
      </c>
      <c r="J744" s="162">
        <v>1</v>
      </c>
      <c r="K744" s="162">
        <v>5</v>
      </c>
      <c r="L744" s="162" t="s">
        <v>167</v>
      </c>
      <c r="M744" s="162"/>
      <c r="N744" s="162" t="s">
        <v>345</v>
      </c>
      <c r="O744" s="148">
        <v>1150000</v>
      </c>
      <c r="P744" s="148">
        <v>1150000</v>
      </c>
      <c r="Q744" s="148">
        <v>115000</v>
      </c>
      <c r="R744" s="148">
        <v>230000</v>
      </c>
      <c r="S744" s="148">
        <v>230000</v>
      </c>
      <c r="T744" s="148">
        <v>230000</v>
      </c>
      <c r="U744" s="148">
        <v>230000</v>
      </c>
      <c r="V744" s="148">
        <v>115000</v>
      </c>
      <c r="W744" s="162" t="s">
        <v>1620</v>
      </c>
      <c r="X744" s="307" t="s">
        <v>696</v>
      </c>
      <c r="Y744" s="306" t="s">
        <v>71</v>
      </c>
      <c r="Z744" s="155">
        <v>46066</v>
      </c>
      <c r="AA744" s="155">
        <v>46136</v>
      </c>
      <c r="AB744" s="162"/>
      <c r="AC744" s="162"/>
      <c r="AD744" s="162"/>
      <c r="AE744" s="162"/>
      <c r="AF744" s="162" t="s">
        <v>1623</v>
      </c>
      <c r="AG744" s="162" t="s">
        <v>800</v>
      </c>
      <c r="AH744" s="306">
        <v>876</v>
      </c>
      <c r="AI744" s="306" t="s">
        <v>73</v>
      </c>
      <c r="AJ744" s="162">
        <v>1</v>
      </c>
      <c r="AK744" s="162" t="s">
        <v>181</v>
      </c>
      <c r="AL744" s="162" t="s">
        <v>392</v>
      </c>
      <c r="AM744" s="155">
        <v>46156</v>
      </c>
      <c r="AN744" s="155">
        <v>46156</v>
      </c>
      <c r="AO744" s="155">
        <v>47982</v>
      </c>
      <c r="AP744" s="162">
        <v>2026</v>
      </c>
      <c r="AQ744" s="162"/>
      <c r="AR744" s="162"/>
      <c r="AS744" s="162"/>
      <c r="AT744" s="162"/>
      <c r="AU744" s="162"/>
      <c r="AV744" s="162"/>
      <c r="AW744" s="162"/>
      <c r="AX744" s="162"/>
      <c r="AY744" s="162"/>
      <c r="AZ744" s="162"/>
      <c r="BA744" s="162"/>
      <c r="BB744" s="162"/>
    </row>
    <row r="745" spans="1:54" s="181" customFormat="1" ht="63" customHeight="1" x14ac:dyDescent="0.25">
      <c r="A745" s="306">
        <v>7</v>
      </c>
      <c r="B745" s="306" t="s">
        <v>2472</v>
      </c>
      <c r="C745" s="306" t="s">
        <v>60</v>
      </c>
      <c r="D745" s="306" t="s">
        <v>694</v>
      </c>
      <c r="E745" s="162" t="s">
        <v>1615</v>
      </c>
      <c r="F745" s="162" t="s">
        <v>1616</v>
      </c>
      <c r="G745" s="162" t="s">
        <v>1622</v>
      </c>
      <c r="H745" s="162" t="s">
        <v>1618</v>
      </c>
      <c r="I745" s="162" t="s">
        <v>1619</v>
      </c>
      <c r="J745" s="162">
        <v>1</v>
      </c>
      <c r="K745" s="162">
        <v>5</v>
      </c>
      <c r="L745" s="162" t="s">
        <v>167</v>
      </c>
      <c r="M745" s="162"/>
      <c r="N745" s="162" t="s">
        <v>345</v>
      </c>
      <c r="O745" s="148">
        <v>1150000</v>
      </c>
      <c r="P745" s="148">
        <v>1150000</v>
      </c>
      <c r="Q745" s="148">
        <v>115000</v>
      </c>
      <c r="R745" s="148">
        <v>230000</v>
      </c>
      <c r="S745" s="148">
        <v>230000</v>
      </c>
      <c r="T745" s="148">
        <v>230000</v>
      </c>
      <c r="U745" s="148">
        <v>230000</v>
      </c>
      <c r="V745" s="148">
        <v>115000</v>
      </c>
      <c r="W745" s="162" t="s">
        <v>1620</v>
      </c>
      <c r="X745" s="307" t="s">
        <v>696</v>
      </c>
      <c r="Y745" s="306" t="s">
        <v>71</v>
      </c>
      <c r="Z745" s="155">
        <v>46129</v>
      </c>
      <c r="AA745" s="155">
        <v>46199</v>
      </c>
      <c r="AB745" s="162"/>
      <c r="AC745" s="162"/>
      <c r="AD745" s="162"/>
      <c r="AE745" s="162"/>
      <c r="AF745" s="162" t="s">
        <v>1623</v>
      </c>
      <c r="AG745" s="162" t="s">
        <v>800</v>
      </c>
      <c r="AH745" s="306">
        <v>876</v>
      </c>
      <c r="AI745" s="306" t="s">
        <v>73</v>
      </c>
      <c r="AJ745" s="162">
        <v>1</v>
      </c>
      <c r="AK745" s="162" t="s">
        <v>181</v>
      </c>
      <c r="AL745" s="162" t="s">
        <v>392</v>
      </c>
      <c r="AM745" s="155">
        <v>46219</v>
      </c>
      <c r="AN745" s="155">
        <v>46219</v>
      </c>
      <c r="AO745" s="155">
        <v>48045</v>
      </c>
      <c r="AP745" s="162">
        <v>2026</v>
      </c>
      <c r="AQ745" s="162"/>
      <c r="AR745" s="162"/>
      <c r="AS745" s="162"/>
      <c r="AT745" s="162"/>
      <c r="AU745" s="162"/>
      <c r="AV745" s="162"/>
      <c r="AW745" s="162"/>
      <c r="AX745" s="162"/>
      <c r="AY745" s="162"/>
      <c r="AZ745" s="162"/>
      <c r="BA745" s="162"/>
      <c r="BB745" s="162"/>
    </row>
    <row r="746" spans="1:54" s="181" customFormat="1" ht="63" customHeight="1" x14ac:dyDescent="0.25">
      <c r="A746" s="306">
        <v>7</v>
      </c>
      <c r="B746" s="306" t="s">
        <v>2473</v>
      </c>
      <c r="C746" s="306" t="s">
        <v>60</v>
      </c>
      <c r="D746" s="306" t="s">
        <v>694</v>
      </c>
      <c r="E746" s="162" t="s">
        <v>1615</v>
      </c>
      <c r="F746" s="162" t="s">
        <v>1616</v>
      </c>
      <c r="G746" s="162" t="s">
        <v>1622</v>
      </c>
      <c r="H746" s="162" t="s">
        <v>1618</v>
      </c>
      <c r="I746" s="162" t="s">
        <v>1619</v>
      </c>
      <c r="J746" s="162">
        <v>1</v>
      </c>
      <c r="K746" s="162">
        <v>5</v>
      </c>
      <c r="L746" s="162" t="s">
        <v>167</v>
      </c>
      <c r="M746" s="162"/>
      <c r="N746" s="162" t="s">
        <v>345</v>
      </c>
      <c r="O746" s="148">
        <v>1150000</v>
      </c>
      <c r="P746" s="148">
        <v>1150000</v>
      </c>
      <c r="Q746" s="148">
        <v>115000</v>
      </c>
      <c r="R746" s="148">
        <v>230000</v>
      </c>
      <c r="S746" s="148">
        <v>230000</v>
      </c>
      <c r="T746" s="148">
        <v>230000</v>
      </c>
      <c r="U746" s="148">
        <v>230000</v>
      </c>
      <c r="V746" s="148">
        <v>115000</v>
      </c>
      <c r="W746" s="162" t="s">
        <v>1620</v>
      </c>
      <c r="X746" s="307" t="s">
        <v>696</v>
      </c>
      <c r="Y746" s="306" t="s">
        <v>71</v>
      </c>
      <c r="Z746" s="155">
        <v>46129</v>
      </c>
      <c r="AA746" s="155">
        <v>46199</v>
      </c>
      <c r="AB746" s="162"/>
      <c r="AC746" s="162"/>
      <c r="AD746" s="162"/>
      <c r="AE746" s="162"/>
      <c r="AF746" s="162" t="s">
        <v>1623</v>
      </c>
      <c r="AG746" s="162" t="s">
        <v>800</v>
      </c>
      <c r="AH746" s="306">
        <v>876</v>
      </c>
      <c r="AI746" s="306" t="s">
        <v>73</v>
      </c>
      <c r="AJ746" s="162">
        <v>1</v>
      </c>
      <c r="AK746" s="162" t="s">
        <v>181</v>
      </c>
      <c r="AL746" s="162" t="s">
        <v>392</v>
      </c>
      <c r="AM746" s="155">
        <v>46219</v>
      </c>
      <c r="AN746" s="155">
        <v>46219</v>
      </c>
      <c r="AO746" s="155">
        <v>48045</v>
      </c>
      <c r="AP746" s="162">
        <v>2026</v>
      </c>
      <c r="AQ746" s="162"/>
      <c r="AR746" s="162"/>
      <c r="AS746" s="162"/>
      <c r="AT746" s="162"/>
      <c r="AU746" s="162"/>
      <c r="AV746" s="162"/>
      <c r="AW746" s="162"/>
      <c r="AX746" s="162"/>
      <c r="AY746" s="162"/>
      <c r="AZ746" s="162"/>
      <c r="BA746" s="162"/>
      <c r="BB746" s="162"/>
    </row>
    <row r="747" spans="1:54" s="181" customFormat="1" ht="63" customHeight="1" x14ac:dyDescent="0.25">
      <c r="A747" s="306">
        <v>7</v>
      </c>
      <c r="B747" s="306" t="s">
        <v>2474</v>
      </c>
      <c r="C747" s="306" t="s">
        <v>60</v>
      </c>
      <c r="D747" s="306" t="s">
        <v>694</v>
      </c>
      <c r="E747" s="162" t="s">
        <v>1615</v>
      </c>
      <c r="F747" s="162" t="s">
        <v>1616</v>
      </c>
      <c r="G747" s="162" t="s">
        <v>1622</v>
      </c>
      <c r="H747" s="162" t="s">
        <v>1618</v>
      </c>
      <c r="I747" s="162" t="s">
        <v>1619</v>
      </c>
      <c r="J747" s="162">
        <v>1</v>
      </c>
      <c r="K747" s="162">
        <v>5</v>
      </c>
      <c r="L747" s="162" t="s">
        <v>167</v>
      </c>
      <c r="M747" s="162"/>
      <c r="N747" s="162" t="s">
        <v>345</v>
      </c>
      <c r="O747" s="148">
        <v>1150000</v>
      </c>
      <c r="P747" s="148">
        <v>1150000</v>
      </c>
      <c r="Q747" s="148">
        <v>115000</v>
      </c>
      <c r="R747" s="148">
        <v>230000</v>
      </c>
      <c r="S747" s="148">
        <v>230000</v>
      </c>
      <c r="T747" s="148">
        <v>230000</v>
      </c>
      <c r="U747" s="148">
        <v>230000</v>
      </c>
      <c r="V747" s="148">
        <v>115000</v>
      </c>
      <c r="W747" s="162" t="s">
        <v>1620</v>
      </c>
      <c r="X747" s="307" t="s">
        <v>696</v>
      </c>
      <c r="Y747" s="306" t="s">
        <v>71</v>
      </c>
      <c r="Z747" s="155">
        <v>46283</v>
      </c>
      <c r="AA747" s="155">
        <v>46353</v>
      </c>
      <c r="AB747" s="162"/>
      <c r="AC747" s="162"/>
      <c r="AD747" s="162"/>
      <c r="AE747" s="162"/>
      <c r="AF747" s="162" t="s">
        <v>1623</v>
      </c>
      <c r="AG747" s="162" t="s">
        <v>800</v>
      </c>
      <c r="AH747" s="306">
        <v>876</v>
      </c>
      <c r="AI747" s="306" t="s">
        <v>73</v>
      </c>
      <c r="AJ747" s="162">
        <v>1</v>
      </c>
      <c r="AK747" s="162" t="s">
        <v>181</v>
      </c>
      <c r="AL747" s="162" t="s">
        <v>392</v>
      </c>
      <c r="AM747" s="155">
        <v>46373</v>
      </c>
      <c r="AN747" s="155">
        <v>46373</v>
      </c>
      <c r="AO747" s="155">
        <v>48199</v>
      </c>
      <c r="AP747" s="162">
        <v>2026</v>
      </c>
      <c r="AQ747" s="162"/>
      <c r="AR747" s="162"/>
      <c r="AS747" s="162"/>
      <c r="AT747" s="162"/>
      <c r="AU747" s="162"/>
      <c r="AV747" s="162"/>
      <c r="AW747" s="162"/>
      <c r="AX747" s="162"/>
      <c r="AY747" s="162"/>
      <c r="AZ747" s="162"/>
      <c r="BA747" s="162"/>
      <c r="BB747" s="162"/>
    </row>
    <row r="748" spans="1:54" s="181" customFormat="1" ht="63" customHeight="1" x14ac:dyDescent="0.25">
      <c r="A748" s="306">
        <v>7</v>
      </c>
      <c r="B748" s="306" t="s">
        <v>2475</v>
      </c>
      <c r="C748" s="306" t="s">
        <v>60</v>
      </c>
      <c r="D748" s="306" t="s">
        <v>694</v>
      </c>
      <c r="E748" s="162" t="s">
        <v>1615</v>
      </c>
      <c r="F748" s="162" t="s">
        <v>1616</v>
      </c>
      <c r="G748" s="162" t="s">
        <v>1622</v>
      </c>
      <c r="H748" s="162" t="s">
        <v>1618</v>
      </c>
      <c r="I748" s="162" t="s">
        <v>1619</v>
      </c>
      <c r="J748" s="162">
        <v>1</v>
      </c>
      <c r="K748" s="162">
        <v>5</v>
      </c>
      <c r="L748" s="162" t="s">
        <v>167</v>
      </c>
      <c r="M748" s="162"/>
      <c r="N748" s="162" t="s">
        <v>345</v>
      </c>
      <c r="O748" s="148">
        <v>1150000</v>
      </c>
      <c r="P748" s="148">
        <v>1150000</v>
      </c>
      <c r="Q748" s="148">
        <v>115000</v>
      </c>
      <c r="R748" s="148">
        <v>230000</v>
      </c>
      <c r="S748" s="148">
        <v>230000</v>
      </c>
      <c r="T748" s="148">
        <v>230000</v>
      </c>
      <c r="U748" s="148">
        <v>230000</v>
      </c>
      <c r="V748" s="148">
        <v>115000</v>
      </c>
      <c r="W748" s="162" t="s">
        <v>1620</v>
      </c>
      <c r="X748" s="307" t="s">
        <v>696</v>
      </c>
      <c r="Y748" s="306" t="s">
        <v>71</v>
      </c>
      <c r="Z748" s="155">
        <v>46283</v>
      </c>
      <c r="AA748" s="155">
        <v>46353</v>
      </c>
      <c r="AB748" s="162"/>
      <c r="AC748" s="162"/>
      <c r="AD748" s="162"/>
      <c r="AE748" s="162"/>
      <c r="AF748" s="162" t="s">
        <v>1623</v>
      </c>
      <c r="AG748" s="162" t="s">
        <v>800</v>
      </c>
      <c r="AH748" s="306">
        <v>876</v>
      </c>
      <c r="AI748" s="306" t="s">
        <v>73</v>
      </c>
      <c r="AJ748" s="162">
        <v>1</v>
      </c>
      <c r="AK748" s="162" t="s">
        <v>181</v>
      </c>
      <c r="AL748" s="162" t="s">
        <v>392</v>
      </c>
      <c r="AM748" s="155">
        <v>46373</v>
      </c>
      <c r="AN748" s="155">
        <v>46373</v>
      </c>
      <c r="AO748" s="155">
        <v>48199</v>
      </c>
      <c r="AP748" s="162">
        <v>2026</v>
      </c>
      <c r="AQ748" s="162"/>
      <c r="AR748" s="162"/>
      <c r="AS748" s="162"/>
      <c r="AT748" s="162"/>
      <c r="AU748" s="162"/>
      <c r="AV748" s="162"/>
      <c r="AW748" s="162"/>
      <c r="AX748" s="162"/>
      <c r="AY748" s="162"/>
      <c r="AZ748" s="162"/>
      <c r="BA748" s="162"/>
      <c r="BB748" s="162"/>
    </row>
    <row r="749" spans="1:54" s="181" customFormat="1" ht="54.95" customHeight="1" x14ac:dyDescent="0.25">
      <c r="A749" s="306">
        <v>7</v>
      </c>
      <c r="B749" s="306" t="s">
        <v>2476</v>
      </c>
      <c r="C749" s="306" t="s">
        <v>60</v>
      </c>
      <c r="D749" s="306" t="s">
        <v>694</v>
      </c>
      <c r="E749" s="306" t="s">
        <v>341</v>
      </c>
      <c r="F749" s="163" t="s">
        <v>1624</v>
      </c>
      <c r="G749" s="163" t="s">
        <v>1625</v>
      </c>
      <c r="H749" s="163" t="s">
        <v>1626</v>
      </c>
      <c r="I749" s="163" t="s">
        <v>1627</v>
      </c>
      <c r="J749" s="306">
        <v>1</v>
      </c>
      <c r="K749" s="163">
        <v>5</v>
      </c>
      <c r="L749" s="163" t="s">
        <v>167</v>
      </c>
      <c r="M749" s="163"/>
      <c r="N749" s="163" t="s">
        <v>345</v>
      </c>
      <c r="O749" s="148">
        <v>58575</v>
      </c>
      <c r="P749" s="148">
        <v>58575</v>
      </c>
      <c r="Q749" s="148">
        <v>58575</v>
      </c>
      <c r="R749" s="148"/>
      <c r="S749" s="148"/>
      <c r="T749" s="148"/>
      <c r="U749" s="303"/>
      <c r="V749" s="303"/>
      <c r="W749" s="305" t="s">
        <v>87</v>
      </c>
      <c r="X749" s="307" t="s">
        <v>696</v>
      </c>
      <c r="Y749" s="306" t="s">
        <v>71</v>
      </c>
      <c r="Z749" s="153">
        <v>46285</v>
      </c>
      <c r="AA749" s="161">
        <v>46346</v>
      </c>
      <c r="AB749" s="305"/>
      <c r="AC749" s="305"/>
      <c r="AD749" s="306"/>
      <c r="AE749" s="306"/>
      <c r="AF749" s="163" t="s">
        <v>1625</v>
      </c>
      <c r="AG749" s="163" t="s">
        <v>1628</v>
      </c>
      <c r="AH749" s="306">
        <v>876</v>
      </c>
      <c r="AI749" s="306" t="s">
        <v>73</v>
      </c>
      <c r="AJ749" s="163">
        <v>1</v>
      </c>
      <c r="AK749" s="185" t="s">
        <v>181</v>
      </c>
      <c r="AL749" s="306" t="s">
        <v>392</v>
      </c>
      <c r="AM749" s="153">
        <v>46366</v>
      </c>
      <c r="AN749" s="153">
        <v>46388</v>
      </c>
      <c r="AO749" s="153">
        <v>46752</v>
      </c>
      <c r="AP749" s="185">
        <v>2027</v>
      </c>
      <c r="AQ749" s="305"/>
      <c r="AR749" s="183"/>
      <c r="AS749" s="306"/>
      <c r="AT749" s="306"/>
      <c r="AU749" s="153"/>
      <c r="AV749" s="197"/>
      <c r="AW749" s="180"/>
      <c r="AX749" s="306"/>
      <c r="AY749" s="306"/>
      <c r="AZ749" s="306"/>
      <c r="BA749" s="305"/>
      <c r="BB749" s="305"/>
    </row>
    <row r="750" spans="1:54" s="181" customFormat="1" ht="72.95" customHeight="1" x14ac:dyDescent="0.25">
      <c r="A750" s="306">
        <v>7</v>
      </c>
      <c r="B750" s="306" t="s">
        <v>2477</v>
      </c>
      <c r="C750" s="306" t="s">
        <v>60</v>
      </c>
      <c r="D750" s="306" t="s">
        <v>694</v>
      </c>
      <c r="E750" s="306" t="s">
        <v>341</v>
      </c>
      <c r="F750" s="163" t="s">
        <v>1629</v>
      </c>
      <c r="G750" s="163" t="s">
        <v>1630</v>
      </c>
      <c r="H750" s="163" t="s">
        <v>1631</v>
      </c>
      <c r="I750" s="163" t="s">
        <v>1627</v>
      </c>
      <c r="J750" s="306">
        <v>1</v>
      </c>
      <c r="K750" s="163">
        <v>5</v>
      </c>
      <c r="L750" s="163" t="s">
        <v>167</v>
      </c>
      <c r="M750" s="163"/>
      <c r="N750" s="163" t="s">
        <v>345</v>
      </c>
      <c r="O750" s="148">
        <v>51768</v>
      </c>
      <c r="P750" s="148">
        <v>51768</v>
      </c>
      <c r="Q750" s="148">
        <v>51768</v>
      </c>
      <c r="R750" s="148"/>
      <c r="S750" s="148"/>
      <c r="T750" s="148"/>
      <c r="U750" s="303"/>
      <c r="V750" s="303"/>
      <c r="W750" s="305" t="s">
        <v>87</v>
      </c>
      <c r="X750" s="307" t="s">
        <v>696</v>
      </c>
      <c r="Y750" s="306" t="s">
        <v>71</v>
      </c>
      <c r="Z750" s="153">
        <v>46285</v>
      </c>
      <c r="AA750" s="161">
        <v>46346</v>
      </c>
      <c r="AB750" s="305"/>
      <c r="AC750" s="305"/>
      <c r="AD750" s="306"/>
      <c r="AE750" s="306"/>
      <c r="AF750" s="163" t="s">
        <v>1630</v>
      </c>
      <c r="AG750" s="163" t="s">
        <v>1628</v>
      </c>
      <c r="AH750" s="306">
        <v>876</v>
      </c>
      <c r="AI750" s="306" t="s">
        <v>73</v>
      </c>
      <c r="AJ750" s="163">
        <v>1</v>
      </c>
      <c r="AK750" s="185" t="s">
        <v>181</v>
      </c>
      <c r="AL750" s="306" t="s">
        <v>392</v>
      </c>
      <c r="AM750" s="153">
        <v>46366</v>
      </c>
      <c r="AN750" s="153">
        <v>46388</v>
      </c>
      <c r="AO750" s="153">
        <v>46752</v>
      </c>
      <c r="AP750" s="185">
        <v>2027</v>
      </c>
      <c r="AQ750" s="305"/>
      <c r="AR750" s="183"/>
      <c r="AS750" s="306"/>
      <c r="AT750" s="306"/>
      <c r="AU750" s="153"/>
      <c r="AV750" s="197"/>
      <c r="AW750" s="180"/>
      <c r="AX750" s="306"/>
      <c r="AY750" s="306"/>
      <c r="AZ750" s="306"/>
      <c r="BA750" s="305"/>
      <c r="BB750" s="305"/>
    </row>
    <row r="751" spans="1:54" s="181" customFormat="1" ht="91.5" customHeight="1" x14ac:dyDescent="0.25">
      <c r="A751" s="306">
        <v>7</v>
      </c>
      <c r="B751" s="306" t="s">
        <v>2478</v>
      </c>
      <c r="C751" s="306" t="s">
        <v>60</v>
      </c>
      <c r="D751" s="306" t="s">
        <v>694</v>
      </c>
      <c r="E751" s="306" t="s">
        <v>341</v>
      </c>
      <c r="F751" s="163" t="s">
        <v>1632</v>
      </c>
      <c r="G751" s="163" t="s">
        <v>1633</v>
      </c>
      <c r="H751" s="163" t="s">
        <v>1631</v>
      </c>
      <c r="I751" s="163" t="s">
        <v>1626</v>
      </c>
      <c r="J751" s="306">
        <v>1</v>
      </c>
      <c r="K751" s="163">
        <v>5</v>
      </c>
      <c r="L751" s="163" t="s">
        <v>167</v>
      </c>
      <c r="M751" s="163"/>
      <c r="N751" s="163" t="s">
        <v>345</v>
      </c>
      <c r="O751" s="148">
        <v>350</v>
      </c>
      <c r="P751" s="148">
        <v>350</v>
      </c>
      <c r="Q751" s="148">
        <v>350</v>
      </c>
      <c r="R751" s="148"/>
      <c r="S751" s="148"/>
      <c r="T751" s="148"/>
      <c r="U751" s="303"/>
      <c r="V751" s="303"/>
      <c r="W751" s="162" t="s">
        <v>404</v>
      </c>
      <c r="X751" s="307" t="s">
        <v>696</v>
      </c>
      <c r="Y751" s="306" t="s">
        <v>71</v>
      </c>
      <c r="Z751" s="153">
        <v>46054</v>
      </c>
      <c r="AA751" s="153">
        <v>46101</v>
      </c>
      <c r="AB751" s="305"/>
      <c r="AC751" s="305"/>
      <c r="AD751" s="162"/>
      <c r="AE751" s="162"/>
      <c r="AF751" s="163" t="s">
        <v>1633</v>
      </c>
      <c r="AG751" s="163" t="s">
        <v>1628</v>
      </c>
      <c r="AH751" s="306">
        <v>876</v>
      </c>
      <c r="AI751" s="306" t="s">
        <v>73</v>
      </c>
      <c r="AJ751" s="163">
        <v>1</v>
      </c>
      <c r="AK751" s="185" t="s">
        <v>181</v>
      </c>
      <c r="AL751" s="306" t="s">
        <v>392</v>
      </c>
      <c r="AM751" s="153">
        <v>46122</v>
      </c>
      <c r="AN751" s="153">
        <v>46142</v>
      </c>
      <c r="AO751" s="153">
        <v>46506</v>
      </c>
      <c r="AP751" s="185">
        <v>2027</v>
      </c>
      <c r="AQ751" s="305"/>
      <c r="AR751" s="183"/>
      <c r="AS751" s="306"/>
      <c r="AT751" s="306"/>
      <c r="AU751" s="153"/>
      <c r="AV751" s="197"/>
      <c r="AW751" s="180"/>
      <c r="AX751" s="306"/>
      <c r="AY751" s="306"/>
      <c r="AZ751" s="306"/>
      <c r="BA751" s="305"/>
      <c r="BB751" s="305"/>
    </row>
    <row r="752" spans="1:54" s="181" customFormat="1" ht="45.95" customHeight="1" x14ac:dyDescent="0.25">
      <c r="A752" s="306">
        <v>7</v>
      </c>
      <c r="B752" s="306" t="s">
        <v>2479</v>
      </c>
      <c r="C752" s="306" t="s">
        <v>60</v>
      </c>
      <c r="D752" s="306" t="s">
        <v>694</v>
      </c>
      <c r="E752" s="306" t="s">
        <v>341</v>
      </c>
      <c r="F752" s="163" t="s">
        <v>1634</v>
      </c>
      <c r="G752" s="163" t="s">
        <v>1635</v>
      </c>
      <c r="H752" s="163" t="s">
        <v>1627</v>
      </c>
      <c r="I752" s="163" t="s">
        <v>1636</v>
      </c>
      <c r="J752" s="306">
        <v>1</v>
      </c>
      <c r="K752" s="163">
        <v>5</v>
      </c>
      <c r="L752" s="163" t="s">
        <v>167</v>
      </c>
      <c r="M752" s="163"/>
      <c r="N752" s="163" t="s">
        <v>345</v>
      </c>
      <c r="O752" s="148">
        <v>523397.01407999999</v>
      </c>
      <c r="P752" s="148">
        <v>523397.01407999999</v>
      </c>
      <c r="Q752" s="148">
        <v>174465.67136000001</v>
      </c>
      <c r="R752" s="148">
        <v>174465.67136000001</v>
      </c>
      <c r="S752" s="148">
        <v>174465.67136000001</v>
      </c>
      <c r="T752" s="148"/>
      <c r="U752" s="303"/>
      <c r="V752" s="303"/>
      <c r="W752" s="305" t="s">
        <v>87</v>
      </c>
      <c r="X752" s="307" t="s">
        <v>696</v>
      </c>
      <c r="Y752" s="306" t="s">
        <v>71</v>
      </c>
      <c r="Z752" s="153">
        <v>46285</v>
      </c>
      <c r="AA752" s="161">
        <v>46346</v>
      </c>
      <c r="AB752" s="305"/>
      <c r="AC752" s="305"/>
      <c r="AD752" s="162"/>
      <c r="AE752" s="162"/>
      <c r="AF752" s="163" t="s">
        <v>1635</v>
      </c>
      <c r="AG752" s="163" t="s">
        <v>1628</v>
      </c>
      <c r="AH752" s="306">
        <v>876</v>
      </c>
      <c r="AI752" s="306" t="s">
        <v>73</v>
      </c>
      <c r="AJ752" s="163">
        <v>1</v>
      </c>
      <c r="AK752" s="185" t="s">
        <v>181</v>
      </c>
      <c r="AL752" s="306" t="s">
        <v>392</v>
      </c>
      <c r="AM752" s="153">
        <v>46366</v>
      </c>
      <c r="AN752" s="153">
        <v>46388</v>
      </c>
      <c r="AO752" s="153">
        <v>47483</v>
      </c>
      <c r="AP752" s="185" t="s">
        <v>1637</v>
      </c>
      <c r="AQ752" s="305"/>
      <c r="AR752" s="183"/>
      <c r="AS752" s="306"/>
      <c r="AT752" s="306"/>
      <c r="AU752" s="153"/>
      <c r="AV752" s="197"/>
      <c r="AW752" s="180"/>
      <c r="AX752" s="306"/>
      <c r="AY752" s="306"/>
      <c r="AZ752" s="306"/>
      <c r="BA752" s="305"/>
      <c r="BB752" s="305"/>
    </row>
    <row r="753" spans="1:54" s="181" customFormat="1" ht="132.75" customHeight="1" x14ac:dyDescent="0.25">
      <c r="A753" s="306">
        <v>7</v>
      </c>
      <c r="B753" s="306" t="s">
        <v>2480</v>
      </c>
      <c r="C753" s="306" t="s">
        <v>60</v>
      </c>
      <c r="D753" s="306" t="s">
        <v>694</v>
      </c>
      <c r="E753" s="306" t="s">
        <v>341</v>
      </c>
      <c r="F753" s="163" t="s">
        <v>1638</v>
      </c>
      <c r="G753" s="163" t="s">
        <v>1639</v>
      </c>
      <c r="H753" s="163" t="s">
        <v>1631</v>
      </c>
      <c r="I753" s="163" t="s">
        <v>1631</v>
      </c>
      <c r="J753" s="306">
        <v>1</v>
      </c>
      <c r="K753" s="163">
        <v>5</v>
      </c>
      <c r="L753" s="163" t="s">
        <v>167</v>
      </c>
      <c r="M753" s="163"/>
      <c r="N753" s="163" t="s">
        <v>345</v>
      </c>
      <c r="O753" s="148">
        <v>499.8</v>
      </c>
      <c r="P753" s="148">
        <v>499.8</v>
      </c>
      <c r="Q753" s="148">
        <v>499.8</v>
      </c>
      <c r="R753" s="148"/>
      <c r="S753" s="148"/>
      <c r="T753" s="148"/>
      <c r="U753" s="303"/>
      <c r="V753" s="303"/>
      <c r="W753" s="162" t="s">
        <v>404</v>
      </c>
      <c r="X753" s="307" t="s">
        <v>696</v>
      </c>
      <c r="Y753" s="306" t="s">
        <v>71</v>
      </c>
      <c r="Z753" s="153">
        <v>46285</v>
      </c>
      <c r="AA753" s="161">
        <v>46346</v>
      </c>
      <c r="AB753" s="305"/>
      <c r="AC753" s="305"/>
      <c r="AD753" s="162"/>
      <c r="AE753" s="162"/>
      <c r="AF753" s="163" t="s">
        <v>1639</v>
      </c>
      <c r="AG753" s="163" t="s">
        <v>1628</v>
      </c>
      <c r="AH753" s="306">
        <v>876</v>
      </c>
      <c r="AI753" s="306" t="s">
        <v>73</v>
      </c>
      <c r="AJ753" s="163">
        <v>1</v>
      </c>
      <c r="AK753" s="185" t="s">
        <v>181</v>
      </c>
      <c r="AL753" s="306" t="s">
        <v>392</v>
      </c>
      <c r="AM753" s="153">
        <v>46366</v>
      </c>
      <c r="AN753" s="153">
        <v>46388</v>
      </c>
      <c r="AO753" s="153">
        <v>46752</v>
      </c>
      <c r="AP753" s="185">
        <v>2027</v>
      </c>
      <c r="AQ753" s="305"/>
      <c r="AR753" s="183"/>
      <c r="AS753" s="306"/>
      <c r="AT753" s="306"/>
      <c r="AU753" s="153"/>
      <c r="AV753" s="197"/>
      <c r="AW753" s="180"/>
      <c r="AX753" s="306"/>
      <c r="AY753" s="306"/>
      <c r="AZ753" s="306"/>
      <c r="BA753" s="305"/>
      <c r="BB753" s="305"/>
    </row>
    <row r="754" spans="1:54" s="241" customFormat="1" ht="63.75" x14ac:dyDescent="0.25">
      <c r="A754" s="158">
        <v>7</v>
      </c>
      <c r="B754" s="306" t="s">
        <v>2481</v>
      </c>
      <c r="C754" s="306" t="s">
        <v>60</v>
      </c>
      <c r="D754" s="306" t="s">
        <v>694</v>
      </c>
      <c r="E754" s="158" t="s">
        <v>796</v>
      </c>
      <c r="F754" s="158" t="s">
        <v>1640</v>
      </c>
      <c r="G754" s="158" t="s">
        <v>1641</v>
      </c>
      <c r="H754" s="158" t="s">
        <v>1642</v>
      </c>
      <c r="I754" s="158" t="s">
        <v>1642</v>
      </c>
      <c r="J754" s="158">
        <v>1</v>
      </c>
      <c r="K754" s="158">
        <v>16</v>
      </c>
      <c r="L754" s="158" t="s">
        <v>67</v>
      </c>
      <c r="M754" s="158"/>
      <c r="N754" s="158" t="s">
        <v>345</v>
      </c>
      <c r="O754" s="199">
        <v>25667.2131147541</v>
      </c>
      <c r="P754" s="199">
        <v>31314</v>
      </c>
      <c r="Q754" s="199"/>
      <c r="R754" s="199"/>
      <c r="S754" s="199"/>
      <c r="T754" s="199"/>
      <c r="U754" s="250"/>
      <c r="V754" s="250"/>
      <c r="W754" s="158" t="s">
        <v>87</v>
      </c>
      <c r="X754" s="307" t="s">
        <v>696</v>
      </c>
      <c r="Y754" s="158" t="s">
        <v>71</v>
      </c>
      <c r="Z754" s="150">
        <v>46174</v>
      </c>
      <c r="AA754" s="150">
        <v>46204</v>
      </c>
      <c r="AB754" s="158" t="s">
        <v>179</v>
      </c>
      <c r="AC754" s="158" t="s">
        <v>179</v>
      </c>
      <c r="AD754" s="158" t="s">
        <v>179</v>
      </c>
      <c r="AE754" s="158" t="s">
        <v>179</v>
      </c>
      <c r="AF754" s="158" t="s">
        <v>1643</v>
      </c>
      <c r="AG754" s="158" t="s">
        <v>800</v>
      </c>
      <c r="AH754" s="306">
        <v>876</v>
      </c>
      <c r="AI754" s="306" t="s">
        <v>73</v>
      </c>
      <c r="AJ754" s="158">
        <v>1</v>
      </c>
      <c r="AK754" s="182" t="s">
        <v>181</v>
      </c>
      <c r="AL754" s="158" t="s">
        <v>182</v>
      </c>
      <c r="AM754" s="150">
        <v>46204</v>
      </c>
      <c r="AN754" s="150">
        <v>46204</v>
      </c>
      <c r="AO754" s="150">
        <v>46752</v>
      </c>
      <c r="AP754" s="158" t="s">
        <v>1644</v>
      </c>
      <c r="AQ754" s="158" t="s">
        <v>179</v>
      </c>
      <c r="AR754" s="158"/>
      <c r="AS754" s="150"/>
      <c r="AT754" s="239"/>
      <c r="AU754" s="240"/>
      <c r="AV754" s="158"/>
      <c r="AW754" s="158"/>
      <c r="AX754" s="158"/>
      <c r="AY754" s="158"/>
      <c r="AZ754" s="158"/>
      <c r="BA754" s="158"/>
      <c r="BB754" s="158"/>
    </row>
    <row r="755" spans="1:54" s="241" customFormat="1" ht="161.25" customHeight="1" x14ac:dyDescent="0.25">
      <c r="A755" s="158">
        <v>7</v>
      </c>
      <c r="B755" s="306" t="s">
        <v>2482</v>
      </c>
      <c r="C755" s="306" t="s">
        <v>60</v>
      </c>
      <c r="D755" s="306" t="s">
        <v>694</v>
      </c>
      <c r="E755" s="158" t="s">
        <v>796</v>
      </c>
      <c r="F755" s="158" t="s">
        <v>1645</v>
      </c>
      <c r="G755" s="158" t="s">
        <v>1646</v>
      </c>
      <c r="H755" s="198" t="s">
        <v>1647</v>
      </c>
      <c r="I755" s="198" t="s">
        <v>1647</v>
      </c>
      <c r="J755" s="158">
        <v>1</v>
      </c>
      <c r="K755" s="158">
        <v>16</v>
      </c>
      <c r="L755" s="158" t="s">
        <v>67</v>
      </c>
      <c r="M755" s="158"/>
      <c r="N755" s="158" t="s">
        <v>345</v>
      </c>
      <c r="O755" s="199">
        <v>1809.8360655737706</v>
      </c>
      <c r="P755" s="199">
        <v>2208</v>
      </c>
      <c r="Q755" s="199"/>
      <c r="R755" s="199"/>
      <c r="S755" s="199"/>
      <c r="T755" s="199"/>
      <c r="U755" s="250"/>
      <c r="V755" s="250"/>
      <c r="W755" s="158" t="s">
        <v>87</v>
      </c>
      <c r="X755" s="307" t="s">
        <v>696</v>
      </c>
      <c r="Y755" s="241" t="s">
        <v>71</v>
      </c>
      <c r="Z755" s="150">
        <v>46174</v>
      </c>
      <c r="AA755" s="150">
        <v>46204</v>
      </c>
      <c r="AB755" s="158" t="s">
        <v>179</v>
      </c>
      <c r="AC755" s="158" t="s">
        <v>179</v>
      </c>
      <c r="AD755" s="158" t="s">
        <v>179</v>
      </c>
      <c r="AE755" s="158" t="s">
        <v>179</v>
      </c>
      <c r="AF755" s="158" t="s">
        <v>1646</v>
      </c>
      <c r="AG755" s="158" t="s">
        <v>800</v>
      </c>
      <c r="AH755" s="306">
        <v>876</v>
      </c>
      <c r="AI755" s="306" t="s">
        <v>73</v>
      </c>
      <c r="AJ755" s="198">
        <v>1</v>
      </c>
      <c r="AK755" s="242" t="s">
        <v>181</v>
      </c>
      <c r="AL755" s="158" t="s">
        <v>182</v>
      </c>
      <c r="AM755" s="150">
        <v>46204</v>
      </c>
      <c r="AN755" s="150">
        <v>46204</v>
      </c>
      <c r="AO755" s="150">
        <v>46752</v>
      </c>
      <c r="AP755" s="158" t="s">
        <v>1644</v>
      </c>
      <c r="AQ755" s="158"/>
      <c r="AR755" s="158"/>
      <c r="AS755" s="150"/>
      <c r="AT755" s="239"/>
      <c r="AU755" s="240"/>
      <c r="AV755" s="158"/>
      <c r="AW755" s="158"/>
      <c r="AX755" s="158"/>
      <c r="AY755" s="158"/>
      <c r="AZ755" s="158"/>
      <c r="BA755" s="158"/>
      <c r="BB755" s="158"/>
    </row>
    <row r="756" spans="1:54" s="246" customFormat="1" ht="63.75" x14ac:dyDescent="0.25">
      <c r="A756" s="158">
        <v>7</v>
      </c>
      <c r="B756" s="306" t="s">
        <v>2483</v>
      </c>
      <c r="C756" s="306" t="s">
        <v>60</v>
      </c>
      <c r="D756" s="306" t="s">
        <v>694</v>
      </c>
      <c r="E756" s="158" t="s">
        <v>200</v>
      </c>
      <c r="F756" s="200">
        <v>184</v>
      </c>
      <c r="G756" s="158" t="s">
        <v>1258</v>
      </c>
      <c r="H756" s="200" t="s">
        <v>1648</v>
      </c>
      <c r="I756" s="200" t="s">
        <v>1648</v>
      </c>
      <c r="J756" s="200">
        <v>1</v>
      </c>
      <c r="K756" s="157"/>
      <c r="L756" s="157" t="s">
        <v>67</v>
      </c>
      <c r="M756" s="158"/>
      <c r="N756" s="198" t="s">
        <v>1067</v>
      </c>
      <c r="O756" s="243">
        <v>746.56721311475417</v>
      </c>
      <c r="P756" s="243">
        <v>910.81200000000001</v>
      </c>
      <c r="Q756" s="248"/>
      <c r="R756" s="248"/>
      <c r="S756" s="248"/>
      <c r="T756" s="248"/>
      <c r="U756" s="248"/>
      <c r="V756" s="248"/>
      <c r="W756" s="306" t="s">
        <v>2521</v>
      </c>
      <c r="X756" s="307" t="s">
        <v>696</v>
      </c>
      <c r="Y756" s="158" t="s">
        <v>71</v>
      </c>
      <c r="Z756" s="244">
        <v>46258</v>
      </c>
      <c r="AA756" s="244">
        <v>46279</v>
      </c>
      <c r="AB756" s="157"/>
      <c r="AC756" s="157"/>
      <c r="AD756" s="157"/>
      <c r="AE756" s="157"/>
      <c r="AF756" s="198" t="s">
        <v>1258</v>
      </c>
      <c r="AG756" s="158" t="s">
        <v>800</v>
      </c>
      <c r="AH756" s="305">
        <v>796</v>
      </c>
      <c r="AI756" s="305" t="s">
        <v>541</v>
      </c>
      <c r="AJ756" s="157">
        <v>1</v>
      </c>
      <c r="AK756" s="182" t="s">
        <v>181</v>
      </c>
      <c r="AL756" s="158" t="s">
        <v>182</v>
      </c>
      <c r="AM756" s="245">
        <v>46325</v>
      </c>
      <c r="AN756" s="245">
        <v>46357</v>
      </c>
      <c r="AO756" s="245">
        <v>46361</v>
      </c>
      <c r="AP756" s="157">
        <v>2026</v>
      </c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</row>
    <row r="757" spans="1:54" s="246" customFormat="1" ht="63.75" x14ac:dyDescent="0.25">
      <c r="A757" s="200">
        <v>7</v>
      </c>
      <c r="B757" s="306" t="s">
        <v>2484</v>
      </c>
      <c r="C757" s="306" t="s">
        <v>60</v>
      </c>
      <c r="D757" s="306" t="s">
        <v>694</v>
      </c>
      <c r="E757" s="158" t="s">
        <v>796</v>
      </c>
      <c r="F757" s="200" t="s">
        <v>1021</v>
      </c>
      <c r="G757" s="160" t="s">
        <v>1649</v>
      </c>
      <c r="H757" s="247" t="s">
        <v>1650</v>
      </c>
      <c r="I757" s="200" t="s">
        <v>1651</v>
      </c>
      <c r="J757" s="200">
        <v>1</v>
      </c>
      <c r="K757" s="157"/>
      <c r="L757" s="157" t="s">
        <v>67</v>
      </c>
      <c r="M757" s="158"/>
      <c r="N757" s="158" t="s">
        <v>345</v>
      </c>
      <c r="O757" s="243">
        <v>409.18032786885249</v>
      </c>
      <c r="P757" s="243">
        <v>499.2</v>
      </c>
      <c r="Q757" s="248"/>
      <c r="R757" s="248"/>
      <c r="S757" s="248"/>
      <c r="T757" s="248"/>
      <c r="U757" s="248"/>
      <c r="V757" s="248"/>
      <c r="W757" s="162" t="s">
        <v>404</v>
      </c>
      <c r="X757" s="307" t="s">
        <v>696</v>
      </c>
      <c r="Y757" s="306" t="s">
        <v>71</v>
      </c>
      <c r="Z757" s="244">
        <v>46090</v>
      </c>
      <c r="AA757" s="244">
        <v>46110</v>
      </c>
      <c r="AB757" s="157"/>
      <c r="AC757" s="157"/>
      <c r="AD757" s="157"/>
      <c r="AE757" s="157"/>
      <c r="AF757" s="158" t="s">
        <v>1652</v>
      </c>
      <c r="AG757" s="158" t="s">
        <v>800</v>
      </c>
      <c r="AH757" s="305">
        <v>796</v>
      </c>
      <c r="AI757" s="305" t="s">
        <v>541</v>
      </c>
      <c r="AJ757" s="157">
        <v>1</v>
      </c>
      <c r="AK757" s="249">
        <v>40260000000</v>
      </c>
      <c r="AL757" s="158" t="s">
        <v>1653</v>
      </c>
      <c r="AM757" s="245">
        <v>46127</v>
      </c>
      <c r="AN757" s="245">
        <v>46158</v>
      </c>
      <c r="AO757" s="245">
        <v>46203</v>
      </c>
      <c r="AP757" s="157">
        <v>2026</v>
      </c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</row>
    <row r="758" spans="1:54" s="246" customFormat="1" ht="63.75" x14ac:dyDescent="0.25">
      <c r="A758" s="200">
        <v>7</v>
      </c>
      <c r="B758" s="306" t="s">
        <v>2485</v>
      </c>
      <c r="C758" s="306" t="s">
        <v>60</v>
      </c>
      <c r="D758" s="306" t="s">
        <v>694</v>
      </c>
      <c r="E758" s="158" t="s">
        <v>796</v>
      </c>
      <c r="F758" s="200" t="s">
        <v>1021</v>
      </c>
      <c r="G758" s="160" t="s">
        <v>1649</v>
      </c>
      <c r="H758" s="247" t="s">
        <v>1650</v>
      </c>
      <c r="I758" s="247" t="s">
        <v>1651</v>
      </c>
      <c r="J758" s="200">
        <v>1</v>
      </c>
      <c r="K758" s="157"/>
      <c r="L758" s="157" t="s">
        <v>67</v>
      </c>
      <c r="M758" s="158"/>
      <c r="N758" s="158" t="s">
        <v>345</v>
      </c>
      <c r="O758" s="243">
        <v>409.18032786885249</v>
      </c>
      <c r="P758" s="243">
        <v>499.2</v>
      </c>
      <c r="Q758" s="248"/>
      <c r="R758" s="248"/>
      <c r="S758" s="248"/>
      <c r="T758" s="248"/>
      <c r="U758" s="248"/>
      <c r="V758" s="248"/>
      <c r="W758" s="162" t="s">
        <v>404</v>
      </c>
      <c r="X758" s="307" t="s">
        <v>696</v>
      </c>
      <c r="Y758" s="306" t="s">
        <v>71</v>
      </c>
      <c r="Z758" s="244">
        <v>46054</v>
      </c>
      <c r="AA758" s="244">
        <v>46081</v>
      </c>
      <c r="AB758" s="157"/>
      <c r="AC758" s="157"/>
      <c r="AD758" s="157"/>
      <c r="AE758" s="157"/>
      <c r="AF758" s="158" t="s">
        <v>1654</v>
      </c>
      <c r="AG758" s="158" t="s">
        <v>800</v>
      </c>
      <c r="AH758" s="305">
        <v>796</v>
      </c>
      <c r="AI758" s="305" t="s">
        <v>541</v>
      </c>
      <c r="AJ758" s="157">
        <v>1</v>
      </c>
      <c r="AK758" s="249">
        <v>3426000000</v>
      </c>
      <c r="AL758" s="158" t="s">
        <v>1655</v>
      </c>
      <c r="AM758" s="245">
        <v>46092</v>
      </c>
      <c r="AN758" s="245">
        <v>46093</v>
      </c>
      <c r="AO758" s="245">
        <v>46264</v>
      </c>
      <c r="AP758" s="157">
        <v>2026</v>
      </c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</row>
    <row r="759" spans="1:54" s="246" customFormat="1" ht="51" x14ac:dyDescent="0.25">
      <c r="A759" s="157">
        <v>7</v>
      </c>
      <c r="B759" s="306" t="s">
        <v>2486</v>
      </c>
      <c r="C759" s="306" t="s">
        <v>60</v>
      </c>
      <c r="D759" s="306" t="s">
        <v>694</v>
      </c>
      <c r="E759" s="158" t="s">
        <v>796</v>
      </c>
      <c r="F759" s="200" t="s">
        <v>1028</v>
      </c>
      <c r="G759" s="160" t="s">
        <v>1656</v>
      </c>
      <c r="H759" s="157" t="s">
        <v>1229</v>
      </c>
      <c r="I759" s="157" t="s">
        <v>1229</v>
      </c>
      <c r="J759" s="157">
        <v>2</v>
      </c>
      <c r="K759" s="157"/>
      <c r="L759" s="157" t="s">
        <v>67</v>
      </c>
      <c r="M759" s="158"/>
      <c r="N759" s="158" t="s">
        <v>345</v>
      </c>
      <c r="O759" s="243">
        <v>409.5540983606557</v>
      </c>
      <c r="P759" s="243">
        <v>499.65599999999995</v>
      </c>
      <c r="Q759" s="248"/>
      <c r="R759" s="248"/>
      <c r="S759" s="248"/>
      <c r="T759" s="248"/>
      <c r="U759" s="248"/>
      <c r="V759" s="248"/>
      <c r="W759" s="162" t="s">
        <v>404</v>
      </c>
      <c r="X759" s="307" t="s">
        <v>696</v>
      </c>
      <c r="Y759" s="306" t="s">
        <v>71</v>
      </c>
      <c r="Z759" s="150">
        <v>46041</v>
      </c>
      <c r="AA759" s="244">
        <v>46063</v>
      </c>
      <c r="AB759" s="157"/>
      <c r="AC759" s="157"/>
      <c r="AD759" s="157"/>
      <c r="AE759" s="157"/>
      <c r="AF759" s="160" t="s">
        <v>1657</v>
      </c>
      <c r="AG759" s="157"/>
      <c r="AH759" s="306">
        <v>876</v>
      </c>
      <c r="AI759" s="306" t="s">
        <v>73</v>
      </c>
      <c r="AJ759" s="157">
        <v>1</v>
      </c>
      <c r="AK759" s="182" t="s">
        <v>181</v>
      </c>
      <c r="AL759" s="160" t="s">
        <v>182</v>
      </c>
      <c r="AM759" s="245">
        <v>46067</v>
      </c>
      <c r="AN759" s="245">
        <v>46067</v>
      </c>
      <c r="AO759" s="245">
        <v>46066</v>
      </c>
      <c r="AP759" s="157" t="s">
        <v>645</v>
      </c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</row>
    <row r="760" spans="1:54" s="246" customFormat="1" ht="38.25" x14ac:dyDescent="0.25">
      <c r="A760" s="157">
        <v>7</v>
      </c>
      <c r="B760" s="306" t="s">
        <v>2487</v>
      </c>
      <c r="C760" s="306" t="s">
        <v>60</v>
      </c>
      <c r="D760" s="306" t="s">
        <v>694</v>
      </c>
      <c r="E760" s="158" t="s">
        <v>796</v>
      </c>
      <c r="F760" s="200" t="s">
        <v>699</v>
      </c>
      <c r="G760" s="160" t="s">
        <v>1658</v>
      </c>
      <c r="H760" s="157" t="s">
        <v>1229</v>
      </c>
      <c r="I760" s="157" t="s">
        <v>1229</v>
      </c>
      <c r="J760" s="157">
        <v>2</v>
      </c>
      <c r="K760" s="157"/>
      <c r="L760" s="157" t="s">
        <v>67</v>
      </c>
      <c r="M760" s="158"/>
      <c r="N760" s="158" t="s">
        <v>345</v>
      </c>
      <c r="O760" s="243">
        <v>409.18032786885249</v>
      </c>
      <c r="P760" s="243">
        <v>499.2</v>
      </c>
      <c r="Q760" s="248"/>
      <c r="R760" s="248"/>
      <c r="S760" s="248"/>
      <c r="T760" s="248"/>
      <c r="U760" s="248"/>
      <c r="V760" s="248"/>
      <c r="W760" s="200" t="s">
        <v>404</v>
      </c>
      <c r="X760" s="307" t="s">
        <v>696</v>
      </c>
      <c r="Y760" s="200" t="s">
        <v>71</v>
      </c>
      <c r="Z760" s="244">
        <v>46096</v>
      </c>
      <c r="AA760" s="244">
        <v>46112</v>
      </c>
      <c r="AB760" s="157"/>
      <c r="AC760" s="157"/>
      <c r="AD760" s="157"/>
      <c r="AE760" s="157"/>
      <c r="AF760" s="160" t="s">
        <v>1658</v>
      </c>
      <c r="AG760" s="157"/>
      <c r="AH760" s="306">
        <v>876</v>
      </c>
      <c r="AI760" s="306" t="s">
        <v>73</v>
      </c>
      <c r="AJ760" s="157">
        <v>1</v>
      </c>
      <c r="AK760" s="182" t="s">
        <v>181</v>
      </c>
      <c r="AL760" s="160" t="s">
        <v>182</v>
      </c>
      <c r="AM760" s="245">
        <v>46127</v>
      </c>
      <c r="AN760" s="245">
        <v>46128</v>
      </c>
      <c r="AO760" s="245">
        <v>46126</v>
      </c>
      <c r="AP760" s="157" t="s">
        <v>645</v>
      </c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</row>
    <row r="761" spans="1:54" s="246" customFormat="1" ht="38.25" x14ac:dyDescent="0.25">
      <c r="A761" s="157">
        <v>7</v>
      </c>
      <c r="B761" s="306" t="s">
        <v>2488</v>
      </c>
      <c r="C761" s="306" t="s">
        <v>60</v>
      </c>
      <c r="D761" s="306" t="s">
        <v>694</v>
      </c>
      <c r="E761" s="158" t="s">
        <v>796</v>
      </c>
      <c r="F761" s="200" t="s">
        <v>855</v>
      </c>
      <c r="G761" s="160" t="s">
        <v>1659</v>
      </c>
      <c r="H761" s="157" t="s">
        <v>857</v>
      </c>
      <c r="I761" s="157" t="s">
        <v>857</v>
      </c>
      <c r="J761" s="157">
        <v>2</v>
      </c>
      <c r="K761" s="157"/>
      <c r="L761" s="157" t="s">
        <v>67</v>
      </c>
      <c r="M761" s="158"/>
      <c r="N761" s="158" t="s">
        <v>345</v>
      </c>
      <c r="O761" s="248">
        <v>12042.196721311475</v>
      </c>
      <c r="P761" s="248">
        <v>14691.48</v>
      </c>
      <c r="Q761" s="248"/>
      <c r="R761" s="248"/>
      <c r="S761" s="248"/>
      <c r="T761" s="248"/>
      <c r="U761" s="248"/>
      <c r="V761" s="248"/>
      <c r="W761" s="158" t="s">
        <v>87</v>
      </c>
      <c r="X761" s="307" t="s">
        <v>696</v>
      </c>
      <c r="Y761" s="200" t="s">
        <v>71</v>
      </c>
      <c r="Z761" s="244">
        <v>46162</v>
      </c>
      <c r="AA761" s="244">
        <v>46223</v>
      </c>
      <c r="AB761" s="157"/>
      <c r="AC761" s="157"/>
      <c r="AD761" s="157"/>
      <c r="AE761" s="157"/>
      <c r="AF761" s="160" t="s">
        <v>1659</v>
      </c>
      <c r="AG761" s="160" t="s">
        <v>864</v>
      </c>
      <c r="AH761" s="157">
        <v>55</v>
      </c>
      <c r="AI761" s="157" t="s">
        <v>1660</v>
      </c>
      <c r="AJ761" s="157">
        <v>1</v>
      </c>
      <c r="AK761" s="182" t="s">
        <v>181</v>
      </c>
      <c r="AL761" s="160" t="s">
        <v>182</v>
      </c>
      <c r="AM761" s="245">
        <v>46241</v>
      </c>
      <c r="AN761" s="245">
        <v>46241</v>
      </c>
      <c r="AO761" s="245">
        <v>46605</v>
      </c>
      <c r="AP761" s="157" t="s">
        <v>645</v>
      </c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</row>
    <row r="762" spans="1:54" s="246" customFormat="1" ht="38.25" x14ac:dyDescent="0.25">
      <c r="A762" s="157">
        <v>7</v>
      </c>
      <c r="B762" s="306" t="s">
        <v>2489</v>
      </c>
      <c r="C762" s="306" t="s">
        <v>60</v>
      </c>
      <c r="D762" s="306" t="s">
        <v>694</v>
      </c>
      <c r="E762" s="158" t="s">
        <v>796</v>
      </c>
      <c r="F762" s="200" t="s">
        <v>865</v>
      </c>
      <c r="G762" s="160" t="s">
        <v>1661</v>
      </c>
      <c r="H762" s="157" t="s">
        <v>498</v>
      </c>
      <c r="I762" s="157" t="s">
        <v>498</v>
      </c>
      <c r="J762" s="157">
        <v>2</v>
      </c>
      <c r="K762" s="157"/>
      <c r="L762" s="157" t="s">
        <v>67</v>
      </c>
      <c r="M762" s="158"/>
      <c r="N762" s="158" t="s">
        <v>345</v>
      </c>
      <c r="O762" s="248">
        <v>409.18032786885249</v>
      </c>
      <c r="P762" s="248">
        <v>499.2</v>
      </c>
      <c r="Q762" s="248"/>
      <c r="R762" s="248"/>
      <c r="S762" s="248"/>
      <c r="T762" s="248"/>
      <c r="U762" s="248"/>
      <c r="V762" s="248"/>
      <c r="W762" s="162" t="s">
        <v>404</v>
      </c>
      <c r="X762" s="307" t="s">
        <v>696</v>
      </c>
      <c r="Y762" s="306" t="s">
        <v>71</v>
      </c>
      <c r="Z762" s="244">
        <v>46097</v>
      </c>
      <c r="AA762" s="244">
        <v>46112</v>
      </c>
      <c r="AB762" s="157"/>
      <c r="AC762" s="157"/>
      <c r="AD762" s="157"/>
      <c r="AE762" s="157"/>
      <c r="AF762" s="160" t="s">
        <v>1661</v>
      </c>
      <c r="AG762" s="160"/>
      <c r="AH762" s="306">
        <v>876</v>
      </c>
      <c r="AI762" s="306" t="s">
        <v>73</v>
      </c>
      <c r="AJ762" s="157">
        <v>1</v>
      </c>
      <c r="AK762" s="182" t="s">
        <v>181</v>
      </c>
      <c r="AL762" s="160" t="s">
        <v>182</v>
      </c>
      <c r="AM762" s="245">
        <v>46127</v>
      </c>
      <c r="AN762" s="245">
        <v>46128</v>
      </c>
      <c r="AO762" s="245">
        <v>46492</v>
      </c>
      <c r="AP762" s="157" t="s">
        <v>645</v>
      </c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</row>
    <row r="763" spans="1:54" s="246" customFormat="1" ht="38.25" x14ac:dyDescent="0.25">
      <c r="A763" s="157">
        <v>7</v>
      </c>
      <c r="B763" s="306" t="s">
        <v>2490</v>
      </c>
      <c r="C763" s="306" t="s">
        <v>60</v>
      </c>
      <c r="D763" s="306" t="s">
        <v>694</v>
      </c>
      <c r="E763" s="158" t="s">
        <v>796</v>
      </c>
      <c r="F763" s="200" t="s">
        <v>865</v>
      </c>
      <c r="G763" s="160" t="s">
        <v>1662</v>
      </c>
      <c r="H763" s="157" t="s">
        <v>1501</v>
      </c>
      <c r="I763" s="157" t="s">
        <v>1501</v>
      </c>
      <c r="J763" s="157">
        <v>1</v>
      </c>
      <c r="K763" s="157"/>
      <c r="L763" s="157" t="s">
        <v>67</v>
      </c>
      <c r="M763" s="158"/>
      <c r="N763" s="200" t="s">
        <v>345</v>
      </c>
      <c r="O763" s="248">
        <v>409.82786885245901</v>
      </c>
      <c r="P763" s="248">
        <v>499.99</v>
      </c>
      <c r="Q763" s="248"/>
      <c r="R763" s="248"/>
      <c r="S763" s="248"/>
      <c r="T763" s="248"/>
      <c r="U763" s="248"/>
      <c r="V763" s="248"/>
      <c r="W763" s="162" t="s">
        <v>404</v>
      </c>
      <c r="X763" s="307" t="s">
        <v>696</v>
      </c>
      <c r="Y763" s="306" t="s">
        <v>71</v>
      </c>
      <c r="Z763" s="244">
        <v>46296</v>
      </c>
      <c r="AA763" s="244">
        <v>46326</v>
      </c>
      <c r="AB763" s="157"/>
      <c r="AC763" s="157"/>
      <c r="AD763" s="157"/>
      <c r="AE763" s="157"/>
      <c r="AF763" s="160" t="s">
        <v>1662</v>
      </c>
      <c r="AG763" s="157"/>
      <c r="AH763" s="306">
        <v>876</v>
      </c>
      <c r="AI763" s="306" t="s">
        <v>73</v>
      </c>
      <c r="AJ763" s="157">
        <v>1</v>
      </c>
      <c r="AK763" s="182" t="s">
        <v>181</v>
      </c>
      <c r="AL763" s="160" t="s">
        <v>182</v>
      </c>
      <c r="AM763" s="245">
        <v>46356</v>
      </c>
      <c r="AN763" s="245">
        <v>46357</v>
      </c>
      <c r="AO763" s="245">
        <v>46407</v>
      </c>
      <c r="AP763" s="157" t="s">
        <v>645</v>
      </c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</row>
    <row r="764" spans="1:54" s="252" customFormat="1" ht="84.75" customHeight="1" x14ac:dyDescent="0.25">
      <c r="A764" s="204" t="s">
        <v>1663</v>
      </c>
      <c r="B764" s="306" t="s">
        <v>2491</v>
      </c>
      <c r="C764" s="306" t="s">
        <v>60</v>
      </c>
      <c r="D764" s="306" t="s">
        <v>694</v>
      </c>
      <c r="E764" s="158" t="s">
        <v>200</v>
      </c>
      <c r="F764" s="204" t="s">
        <v>1664</v>
      </c>
      <c r="G764" s="158" t="s">
        <v>1665</v>
      </c>
      <c r="H764" s="158" t="s">
        <v>1666</v>
      </c>
      <c r="I764" s="158" t="s">
        <v>1488</v>
      </c>
      <c r="J764" s="162">
        <v>1</v>
      </c>
      <c r="K764" s="158"/>
      <c r="L764" s="157" t="s">
        <v>67</v>
      </c>
      <c r="M764" s="158"/>
      <c r="N764" s="198" t="s">
        <v>1067</v>
      </c>
      <c r="O764" s="250">
        <v>409.33770491803278</v>
      </c>
      <c r="P764" s="250">
        <v>499.392</v>
      </c>
      <c r="Q764" s="250"/>
      <c r="R764" s="250"/>
      <c r="S764" s="250"/>
      <c r="T764" s="250"/>
      <c r="U764" s="251"/>
      <c r="V764" s="251"/>
      <c r="W764" s="162" t="s">
        <v>404</v>
      </c>
      <c r="X764" s="307" t="s">
        <v>696</v>
      </c>
      <c r="Y764" s="306" t="s">
        <v>71</v>
      </c>
      <c r="Z764" s="150">
        <v>46041</v>
      </c>
      <c r="AA764" s="150">
        <v>46053</v>
      </c>
      <c r="AB764" s="158"/>
      <c r="AC764" s="158"/>
      <c r="AD764" s="158"/>
      <c r="AE764" s="158"/>
      <c r="AF764" s="198" t="s">
        <v>1667</v>
      </c>
      <c r="AG764" s="158"/>
      <c r="AH764" s="305">
        <v>796</v>
      </c>
      <c r="AI764" s="305" t="s">
        <v>541</v>
      </c>
      <c r="AJ764" s="158">
        <v>1</v>
      </c>
      <c r="AK764" s="242" t="s">
        <v>181</v>
      </c>
      <c r="AL764" s="204" t="s">
        <v>392</v>
      </c>
      <c r="AM764" s="150">
        <v>46068</v>
      </c>
      <c r="AN764" s="150">
        <v>46079</v>
      </c>
      <c r="AO764" s="150">
        <v>46084</v>
      </c>
      <c r="AP764" s="158">
        <v>2026</v>
      </c>
      <c r="AQ764" s="158"/>
      <c r="AR764" s="158"/>
      <c r="AS764" s="158"/>
      <c r="AT764" s="158"/>
      <c r="AU764" s="158"/>
      <c r="AV764" s="158"/>
      <c r="AW764" s="158"/>
      <c r="AX764" s="158"/>
      <c r="AY764" s="158"/>
      <c r="AZ764" s="158"/>
      <c r="BA764" s="158"/>
      <c r="BB764" s="158"/>
    </row>
    <row r="765" spans="1:54" s="246" customFormat="1" ht="38.25" x14ac:dyDescent="0.25">
      <c r="A765" s="204" t="s">
        <v>1663</v>
      </c>
      <c r="B765" s="306" t="s">
        <v>2492</v>
      </c>
      <c r="C765" s="306" t="s">
        <v>60</v>
      </c>
      <c r="D765" s="306" t="s">
        <v>694</v>
      </c>
      <c r="E765" s="158" t="s">
        <v>341</v>
      </c>
      <c r="F765" s="158" t="s">
        <v>865</v>
      </c>
      <c r="G765" s="158" t="s">
        <v>1668</v>
      </c>
      <c r="H765" s="158" t="s">
        <v>1669</v>
      </c>
      <c r="I765" s="158" t="s">
        <v>1669</v>
      </c>
      <c r="J765" s="162">
        <v>1</v>
      </c>
      <c r="K765" s="158"/>
      <c r="L765" s="157" t="s">
        <v>67</v>
      </c>
      <c r="M765" s="158"/>
      <c r="N765" s="158" t="s">
        <v>345</v>
      </c>
      <c r="O765" s="250">
        <v>295.08196721311475</v>
      </c>
      <c r="P765" s="250">
        <v>360</v>
      </c>
      <c r="Q765" s="250"/>
      <c r="R765" s="250"/>
      <c r="S765" s="250"/>
      <c r="T765" s="250"/>
      <c r="U765" s="248"/>
      <c r="V765" s="248"/>
      <c r="W765" s="162" t="s">
        <v>404</v>
      </c>
      <c r="X765" s="307" t="s">
        <v>696</v>
      </c>
      <c r="Y765" s="306" t="s">
        <v>71</v>
      </c>
      <c r="Z765" s="150">
        <v>46054</v>
      </c>
      <c r="AA765" s="150">
        <v>46067</v>
      </c>
      <c r="AB765" s="158"/>
      <c r="AC765" s="158"/>
      <c r="AD765" s="158"/>
      <c r="AE765" s="158"/>
      <c r="AF765" s="158" t="s">
        <v>1668</v>
      </c>
      <c r="AG765" s="158"/>
      <c r="AH765" s="306">
        <v>876</v>
      </c>
      <c r="AI765" s="306" t="s">
        <v>73</v>
      </c>
      <c r="AJ765" s="158">
        <v>1</v>
      </c>
      <c r="AK765" s="242" t="s">
        <v>181</v>
      </c>
      <c r="AL765" s="204" t="s">
        <v>392</v>
      </c>
      <c r="AM765" s="150">
        <v>46079</v>
      </c>
      <c r="AN765" s="150">
        <v>46086</v>
      </c>
      <c r="AO765" s="150">
        <v>46086</v>
      </c>
      <c r="AP765" s="158">
        <v>2026</v>
      </c>
      <c r="AQ765" s="158"/>
      <c r="AR765" s="158"/>
      <c r="AS765" s="158"/>
      <c r="AT765" s="158"/>
      <c r="AU765" s="158"/>
      <c r="AV765" s="158"/>
      <c r="AW765" s="158"/>
      <c r="AX765" s="158"/>
      <c r="AY765" s="158"/>
      <c r="AZ765" s="158"/>
      <c r="BA765" s="158"/>
      <c r="BB765" s="158"/>
    </row>
    <row r="766" spans="1:54" s="246" customFormat="1" ht="38.25" x14ac:dyDescent="0.25">
      <c r="A766" s="157">
        <v>7</v>
      </c>
      <c r="B766" s="306" t="s">
        <v>2493</v>
      </c>
      <c r="C766" s="306" t="s">
        <v>60</v>
      </c>
      <c r="D766" s="306" t="s">
        <v>694</v>
      </c>
      <c r="E766" s="158" t="s">
        <v>200</v>
      </c>
      <c r="F766" s="157">
        <v>124</v>
      </c>
      <c r="G766" s="160" t="s">
        <v>1115</v>
      </c>
      <c r="H766" s="247" t="s">
        <v>1229</v>
      </c>
      <c r="I766" s="249" t="s">
        <v>1670</v>
      </c>
      <c r="J766" s="306">
        <v>2</v>
      </c>
      <c r="K766" s="306"/>
      <c r="L766" s="157" t="s">
        <v>67</v>
      </c>
      <c r="M766" s="158"/>
      <c r="N766" s="158" t="s">
        <v>345</v>
      </c>
      <c r="O766" s="243">
        <v>243.39344262295083</v>
      </c>
      <c r="P766" s="243">
        <v>296.94</v>
      </c>
      <c r="Q766" s="248"/>
      <c r="R766" s="248"/>
      <c r="S766" s="248"/>
      <c r="T766" s="248"/>
      <c r="U766" s="248"/>
      <c r="V766" s="248"/>
      <c r="W766" s="162" t="s">
        <v>404</v>
      </c>
      <c r="X766" s="307" t="s">
        <v>696</v>
      </c>
      <c r="Y766" s="306" t="s">
        <v>71</v>
      </c>
      <c r="Z766" s="150">
        <v>46113</v>
      </c>
      <c r="AA766" s="150">
        <v>46126</v>
      </c>
      <c r="AB766" s="157"/>
      <c r="AC766" s="157"/>
      <c r="AD766" s="157"/>
      <c r="AE766" s="157"/>
      <c r="AF766" s="160" t="s">
        <v>1115</v>
      </c>
      <c r="AG766" s="157"/>
      <c r="AH766" s="305">
        <v>796</v>
      </c>
      <c r="AI766" s="305" t="s">
        <v>541</v>
      </c>
      <c r="AJ766" s="157">
        <v>1</v>
      </c>
      <c r="AK766" s="242" t="s">
        <v>181</v>
      </c>
      <c r="AL766" s="204" t="s">
        <v>392</v>
      </c>
      <c r="AM766" s="150">
        <v>46138</v>
      </c>
      <c r="AN766" s="150">
        <v>46147</v>
      </c>
      <c r="AO766" s="150">
        <v>46208</v>
      </c>
      <c r="AP766" s="158">
        <v>2026</v>
      </c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</row>
    <row r="767" spans="1:54" s="246" customFormat="1" ht="38.25" x14ac:dyDescent="0.25">
      <c r="A767" s="157">
        <v>7</v>
      </c>
      <c r="B767" s="306" t="s">
        <v>2494</v>
      </c>
      <c r="C767" s="306" t="s">
        <v>60</v>
      </c>
      <c r="D767" s="306" t="s">
        <v>694</v>
      </c>
      <c r="E767" s="158" t="s">
        <v>200</v>
      </c>
      <c r="F767" s="253" t="s">
        <v>1671</v>
      </c>
      <c r="G767" s="160" t="s">
        <v>1672</v>
      </c>
      <c r="H767" s="253" t="s">
        <v>1123</v>
      </c>
      <c r="I767" s="253" t="s">
        <v>1123</v>
      </c>
      <c r="J767" s="157">
        <v>1</v>
      </c>
      <c r="K767" s="157"/>
      <c r="L767" s="157" t="s">
        <v>67</v>
      </c>
      <c r="M767" s="158"/>
      <c r="N767" s="254" t="s">
        <v>1067</v>
      </c>
      <c r="O767" s="243">
        <v>1474.8000000000002</v>
      </c>
      <c r="P767" s="243">
        <v>1799.2560000000001</v>
      </c>
      <c r="Q767" s="248"/>
      <c r="R767" s="248"/>
      <c r="S767" s="248"/>
      <c r="T767" s="248"/>
      <c r="U767" s="248"/>
      <c r="V767" s="248"/>
      <c r="W767" s="306" t="s">
        <v>2521</v>
      </c>
      <c r="X767" s="307" t="s">
        <v>696</v>
      </c>
      <c r="Y767" s="158" t="s">
        <v>71</v>
      </c>
      <c r="Z767" s="150">
        <v>46143</v>
      </c>
      <c r="AA767" s="150">
        <f>Z767+60</f>
        <v>46203</v>
      </c>
      <c r="AB767" s="157"/>
      <c r="AC767" s="157"/>
      <c r="AD767" s="157"/>
      <c r="AE767" s="157"/>
      <c r="AF767" s="158" t="s">
        <v>1673</v>
      </c>
      <c r="AG767" s="158" t="s">
        <v>346</v>
      </c>
      <c r="AH767" s="305">
        <v>796</v>
      </c>
      <c r="AI767" s="305" t="s">
        <v>541</v>
      </c>
      <c r="AJ767" s="158">
        <v>1</v>
      </c>
      <c r="AK767" s="158" t="s">
        <v>181</v>
      </c>
      <c r="AL767" s="158" t="s">
        <v>392</v>
      </c>
      <c r="AM767" s="150">
        <f>AA767+10</f>
        <v>46213</v>
      </c>
      <c r="AN767" s="150">
        <f>AM767</f>
        <v>46213</v>
      </c>
      <c r="AO767" s="150">
        <v>46275</v>
      </c>
      <c r="AP767" s="158">
        <v>2026</v>
      </c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</row>
    <row r="768" spans="1:54" s="246" customFormat="1" ht="38.25" x14ac:dyDescent="0.25">
      <c r="A768" s="157">
        <v>7</v>
      </c>
      <c r="B768" s="306" t="s">
        <v>2495</v>
      </c>
      <c r="C768" s="306" t="s">
        <v>60</v>
      </c>
      <c r="D768" s="306" t="s">
        <v>694</v>
      </c>
      <c r="E768" s="158" t="s">
        <v>200</v>
      </c>
      <c r="F768" s="253" t="s">
        <v>904</v>
      </c>
      <c r="G768" s="255" t="s">
        <v>905</v>
      </c>
      <c r="H768" s="157" t="s">
        <v>1674</v>
      </c>
      <c r="I768" s="157" t="s">
        <v>1098</v>
      </c>
      <c r="J768" s="157">
        <v>2</v>
      </c>
      <c r="K768" s="157"/>
      <c r="L768" s="157" t="s">
        <v>67</v>
      </c>
      <c r="M768" s="158"/>
      <c r="N768" s="158" t="s">
        <v>345</v>
      </c>
      <c r="O768" s="248">
        <v>1204.7606557377048</v>
      </c>
      <c r="P768" s="248">
        <v>1469.8079999999998</v>
      </c>
      <c r="Q768" s="248"/>
      <c r="R768" s="248"/>
      <c r="S768" s="248"/>
      <c r="T768" s="248"/>
      <c r="U768" s="248"/>
      <c r="V768" s="248"/>
      <c r="W768" s="162" t="s">
        <v>87</v>
      </c>
      <c r="X768" s="307" t="s">
        <v>696</v>
      </c>
      <c r="Y768" s="158" t="s">
        <v>71</v>
      </c>
      <c r="Z768" s="150">
        <v>46127</v>
      </c>
      <c r="AA768" s="150">
        <f>Z768+60</f>
        <v>46187</v>
      </c>
      <c r="AB768" s="157"/>
      <c r="AC768" s="157"/>
      <c r="AD768" s="157"/>
      <c r="AE768" s="157"/>
      <c r="AF768" s="160" t="s">
        <v>1675</v>
      </c>
      <c r="AG768" s="157"/>
      <c r="AH768" s="305">
        <v>796</v>
      </c>
      <c r="AI768" s="305" t="s">
        <v>541</v>
      </c>
      <c r="AJ768" s="158">
        <v>1</v>
      </c>
      <c r="AK768" s="158" t="s">
        <v>181</v>
      </c>
      <c r="AL768" s="158" t="s">
        <v>392</v>
      </c>
      <c r="AM768" s="150">
        <v>46204</v>
      </c>
      <c r="AN768" s="150">
        <f>AM768</f>
        <v>46204</v>
      </c>
      <c r="AO768" s="150">
        <f>AM768+365</f>
        <v>46569</v>
      </c>
      <c r="AP768" s="200" t="s">
        <v>645</v>
      </c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</row>
    <row r="769" spans="1:54" s="246" customFormat="1" ht="38.25" x14ac:dyDescent="0.25">
      <c r="A769" s="157">
        <v>7</v>
      </c>
      <c r="B769" s="306" t="s">
        <v>2496</v>
      </c>
      <c r="C769" s="306" t="s">
        <v>60</v>
      </c>
      <c r="D769" s="306" t="s">
        <v>694</v>
      </c>
      <c r="E769" s="158" t="s">
        <v>200</v>
      </c>
      <c r="F769" s="253" t="s">
        <v>1676</v>
      </c>
      <c r="G769" s="200" t="s">
        <v>1677</v>
      </c>
      <c r="H769" s="157" t="s">
        <v>1678</v>
      </c>
      <c r="I769" s="256" t="s">
        <v>1679</v>
      </c>
      <c r="J769" s="157">
        <v>2</v>
      </c>
      <c r="K769" s="157"/>
      <c r="L769" s="157" t="s">
        <v>67</v>
      </c>
      <c r="M769" s="158"/>
      <c r="N769" s="158" t="s">
        <v>345</v>
      </c>
      <c r="O769" s="248">
        <v>333.47901639344258</v>
      </c>
      <c r="P769" s="248">
        <v>406.84439999999995</v>
      </c>
      <c r="Q769" s="248"/>
      <c r="R769" s="248"/>
      <c r="S769" s="248"/>
      <c r="T769" s="248"/>
      <c r="U769" s="248"/>
      <c r="V769" s="248"/>
      <c r="W769" s="162" t="s">
        <v>404</v>
      </c>
      <c r="X769" s="307" t="s">
        <v>696</v>
      </c>
      <c r="Y769" s="306" t="s">
        <v>71</v>
      </c>
      <c r="Z769" s="150">
        <v>46081</v>
      </c>
      <c r="AA769" s="150">
        <f>Z769+60</f>
        <v>46141</v>
      </c>
      <c r="AB769" s="150"/>
      <c r="AC769" s="157"/>
      <c r="AD769" s="157"/>
      <c r="AE769" s="157"/>
      <c r="AF769" s="200" t="s">
        <v>1677</v>
      </c>
      <c r="AG769" s="157"/>
      <c r="AH769" s="157">
        <v>55</v>
      </c>
      <c r="AI769" s="157" t="s">
        <v>1660</v>
      </c>
      <c r="AJ769" s="157">
        <v>1</v>
      </c>
      <c r="AK769" s="158" t="s">
        <v>181</v>
      </c>
      <c r="AL769" s="158" t="s">
        <v>392</v>
      </c>
      <c r="AM769" s="150">
        <v>46109</v>
      </c>
      <c r="AN769" s="150">
        <f>AM769</f>
        <v>46109</v>
      </c>
      <c r="AO769" s="150">
        <f>AM769+365</f>
        <v>46474</v>
      </c>
      <c r="AP769" s="200" t="s">
        <v>645</v>
      </c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</row>
    <row r="770" spans="1:54" s="246" customFormat="1" ht="38.25" x14ac:dyDescent="0.25">
      <c r="A770" s="157">
        <v>7</v>
      </c>
      <c r="B770" s="306" t="s">
        <v>2497</v>
      </c>
      <c r="C770" s="306" t="s">
        <v>60</v>
      </c>
      <c r="D770" s="306" t="s">
        <v>694</v>
      </c>
      <c r="E770" s="158" t="s">
        <v>796</v>
      </c>
      <c r="F770" s="200" t="s">
        <v>329</v>
      </c>
      <c r="G770" s="158" t="s">
        <v>1680</v>
      </c>
      <c r="H770" s="247" t="s">
        <v>1681</v>
      </c>
      <c r="I770" s="247" t="s">
        <v>1681</v>
      </c>
      <c r="J770" s="200">
        <v>1</v>
      </c>
      <c r="K770" s="200"/>
      <c r="L770" s="200" t="s">
        <v>67</v>
      </c>
      <c r="M770" s="158"/>
      <c r="N770" s="158" t="s">
        <v>345</v>
      </c>
      <c r="O770" s="243">
        <v>98.360655737704917</v>
      </c>
      <c r="P770" s="243">
        <v>120</v>
      </c>
      <c r="Q770" s="248"/>
      <c r="R770" s="248"/>
      <c r="S770" s="248"/>
      <c r="T770" s="248"/>
      <c r="U770" s="248"/>
      <c r="V770" s="248"/>
      <c r="W770" s="162" t="s">
        <v>404</v>
      </c>
      <c r="X770" s="307" t="s">
        <v>696</v>
      </c>
      <c r="Y770" s="306" t="s">
        <v>71</v>
      </c>
      <c r="Z770" s="244">
        <v>46122</v>
      </c>
      <c r="AA770" s="244">
        <v>46142</v>
      </c>
      <c r="AB770" s="157"/>
      <c r="AC770" s="157"/>
      <c r="AD770" s="157"/>
      <c r="AE770" s="157"/>
      <c r="AF770" s="160" t="s">
        <v>1682</v>
      </c>
      <c r="AG770" s="157"/>
      <c r="AH770" s="157">
        <v>55</v>
      </c>
      <c r="AI770" s="157" t="s">
        <v>1660</v>
      </c>
      <c r="AJ770" s="157">
        <v>1</v>
      </c>
      <c r="AK770" s="182" t="s">
        <v>181</v>
      </c>
      <c r="AL770" s="160" t="s">
        <v>182</v>
      </c>
      <c r="AM770" s="244">
        <v>46152</v>
      </c>
      <c r="AN770" s="244">
        <v>46152</v>
      </c>
      <c r="AO770" s="244">
        <v>46517</v>
      </c>
      <c r="AP770" s="200" t="s">
        <v>645</v>
      </c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</row>
    <row r="771" spans="1:54" s="246" customFormat="1" ht="38.25" x14ac:dyDescent="0.25">
      <c r="A771" s="157">
        <v>7</v>
      </c>
      <c r="B771" s="306" t="s">
        <v>2498</v>
      </c>
      <c r="C771" s="306" t="s">
        <v>60</v>
      </c>
      <c r="D771" s="306" t="s">
        <v>694</v>
      </c>
      <c r="E771" s="158" t="s">
        <v>200</v>
      </c>
      <c r="F771" s="253" t="s">
        <v>904</v>
      </c>
      <c r="G771" s="255" t="s">
        <v>905</v>
      </c>
      <c r="H771" s="157" t="s">
        <v>1674</v>
      </c>
      <c r="I771" s="157" t="s">
        <v>1098</v>
      </c>
      <c r="J771" s="157">
        <v>2</v>
      </c>
      <c r="K771" s="157"/>
      <c r="L771" s="157" t="s">
        <v>67</v>
      </c>
      <c r="M771" s="158"/>
      <c r="N771" s="158" t="s">
        <v>345</v>
      </c>
      <c r="O771" s="248">
        <v>478.99672131147543</v>
      </c>
      <c r="P771" s="248">
        <v>584.37599999999998</v>
      </c>
      <c r="Q771" s="248"/>
      <c r="R771" s="248"/>
      <c r="S771" s="248"/>
      <c r="T771" s="248"/>
      <c r="U771" s="248"/>
      <c r="V771" s="248"/>
      <c r="W771" s="162" t="s">
        <v>87</v>
      </c>
      <c r="X771" s="307" t="s">
        <v>696</v>
      </c>
      <c r="Y771" s="158" t="s">
        <v>71</v>
      </c>
      <c r="Z771" s="150">
        <v>46041</v>
      </c>
      <c r="AA771" s="150">
        <v>46091</v>
      </c>
      <c r="AB771" s="157"/>
      <c r="AC771" s="157"/>
      <c r="AD771" s="157"/>
      <c r="AE771" s="157"/>
      <c r="AF771" s="160" t="s">
        <v>1683</v>
      </c>
      <c r="AG771" s="157"/>
      <c r="AH771" s="305">
        <v>796</v>
      </c>
      <c r="AI771" s="305" t="s">
        <v>541</v>
      </c>
      <c r="AJ771" s="158">
        <v>1</v>
      </c>
      <c r="AK771" s="158" t="s">
        <v>181</v>
      </c>
      <c r="AL771" s="158" t="s">
        <v>392</v>
      </c>
      <c r="AM771" s="150">
        <v>46096</v>
      </c>
      <c r="AN771" s="150">
        <f>AM771</f>
        <v>46096</v>
      </c>
      <c r="AO771" s="150">
        <f>AM771+365</f>
        <v>46461</v>
      </c>
      <c r="AP771" s="200" t="s">
        <v>645</v>
      </c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</row>
    <row r="772" spans="1:54" s="246" customFormat="1" ht="38.25" x14ac:dyDescent="0.25">
      <c r="A772" s="157">
        <v>7</v>
      </c>
      <c r="B772" s="306" t="s">
        <v>2499</v>
      </c>
      <c r="C772" s="306" t="s">
        <v>60</v>
      </c>
      <c r="D772" s="306" t="s">
        <v>694</v>
      </c>
      <c r="E772" s="158" t="s">
        <v>796</v>
      </c>
      <c r="F772" s="200" t="s">
        <v>1290</v>
      </c>
      <c r="G772" s="158" t="s">
        <v>1684</v>
      </c>
      <c r="H772" s="247" t="s">
        <v>1685</v>
      </c>
      <c r="I772" s="247" t="s">
        <v>1685</v>
      </c>
      <c r="J772" s="200">
        <v>2</v>
      </c>
      <c r="K772" s="200"/>
      <c r="L772" s="200" t="s">
        <v>67</v>
      </c>
      <c r="M772" s="158"/>
      <c r="N772" s="158" t="s">
        <v>345</v>
      </c>
      <c r="O772" s="243">
        <v>98.360655737704917</v>
      </c>
      <c r="P772" s="243">
        <v>120</v>
      </c>
      <c r="Q772" s="248"/>
      <c r="R772" s="248"/>
      <c r="S772" s="248"/>
      <c r="T772" s="248"/>
      <c r="U772" s="248"/>
      <c r="V772" s="248"/>
      <c r="W772" s="162" t="s">
        <v>404</v>
      </c>
      <c r="X772" s="307" t="s">
        <v>696</v>
      </c>
      <c r="Y772" s="306" t="s">
        <v>71</v>
      </c>
      <c r="Z772" s="244">
        <v>46054</v>
      </c>
      <c r="AA772" s="244">
        <v>46081</v>
      </c>
      <c r="AB772" s="157"/>
      <c r="AC772" s="157"/>
      <c r="AD772" s="157"/>
      <c r="AE772" s="157"/>
      <c r="AF772" s="158" t="s">
        <v>1684</v>
      </c>
      <c r="AG772" s="157"/>
      <c r="AH772" s="305">
        <v>796</v>
      </c>
      <c r="AI772" s="305" t="s">
        <v>541</v>
      </c>
      <c r="AJ772" s="157">
        <v>1</v>
      </c>
      <c r="AK772" s="182" t="s">
        <v>181</v>
      </c>
      <c r="AL772" s="160" t="s">
        <v>182</v>
      </c>
      <c r="AM772" s="244">
        <v>46091</v>
      </c>
      <c r="AN772" s="244">
        <v>46091</v>
      </c>
      <c r="AO772" s="244">
        <v>46456</v>
      </c>
      <c r="AP772" s="200" t="s">
        <v>645</v>
      </c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</row>
    <row r="773" spans="1:54" s="261" customFormat="1" ht="38.25" x14ac:dyDescent="0.2">
      <c r="A773" s="160">
        <v>7</v>
      </c>
      <c r="B773" s="306" t="s">
        <v>2500</v>
      </c>
      <c r="C773" s="306" t="s">
        <v>60</v>
      </c>
      <c r="D773" s="306" t="s">
        <v>694</v>
      </c>
      <c r="E773" s="160" t="s">
        <v>341</v>
      </c>
      <c r="F773" s="160" t="s">
        <v>858</v>
      </c>
      <c r="G773" s="160" t="s">
        <v>859</v>
      </c>
      <c r="H773" s="160" t="s">
        <v>860</v>
      </c>
      <c r="I773" s="160" t="s">
        <v>860</v>
      </c>
      <c r="J773" s="160">
        <v>1</v>
      </c>
      <c r="K773" s="160">
        <v>3</v>
      </c>
      <c r="L773" s="160" t="s">
        <v>67</v>
      </c>
      <c r="M773" s="158">
        <v>3</v>
      </c>
      <c r="N773" s="160" t="s">
        <v>168</v>
      </c>
      <c r="O773" s="271">
        <v>413.11475409836066</v>
      </c>
      <c r="P773" s="271">
        <v>504</v>
      </c>
      <c r="Q773" s="271"/>
      <c r="R773" s="271">
        <v>504</v>
      </c>
      <c r="S773" s="271"/>
      <c r="T773" s="271"/>
      <c r="U773" s="272"/>
      <c r="V773" s="272"/>
      <c r="W773" s="160" t="s">
        <v>377</v>
      </c>
      <c r="X773" s="307" t="s">
        <v>696</v>
      </c>
      <c r="Y773" s="160" t="s">
        <v>378</v>
      </c>
      <c r="Z773" s="156">
        <v>46327</v>
      </c>
      <c r="AA773" s="156">
        <v>46357</v>
      </c>
      <c r="AB773" s="152" t="s">
        <v>1749</v>
      </c>
      <c r="AC773" s="160" t="s">
        <v>1279</v>
      </c>
      <c r="AD773" s="160">
        <v>7724490000</v>
      </c>
      <c r="AE773" s="160">
        <v>246643001</v>
      </c>
      <c r="AF773" s="160" t="s">
        <v>859</v>
      </c>
      <c r="AG773" s="160" t="s">
        <v>167</v>
      </c>
      <c r="AH773" s="306">
        <v>876</v>
      </c>
      <c r="AI773" s="306" t="s">
        <v>73</v>
      </c>
      <c r="AJ773" s="160">
        <v>1</v>
      </c>
      <c r="AK773" s="258" t="s">
        <v>181</v>
      </c>
      <c r="AL773" s="160" t="s">
        <v>182</v>
      </c>
      <c r="AM773" s="156">
        <v>46357</v>
      </c>
      <c r="AN773" s="156">
        <v>46388</v>
      </c>
      <c r="AO773" s="156">
        <v>46752</v>
      </c>
      <c r="AP773" s="160">
        <v>2027</v>
      </c>
      <c r="AQ773" s="160" t="s">
        <v>167</v>
      </c>
      <c r="AR773" s="160"/>
      <c r="AS773" s="156"/>
      <c r="AT773" s="259"/>
      <c r="AU773" s="260"/>
      <c r="AV773" s="160"/>
      <c r="AW773" s="160"/>
      <c r="AX773" s="160"/>
      <c r="AY773" s="160"/>
      <c r="AZ773" s="160"/>
      <c r="BA773" s="257"/>
      <c r="BB773" s="257"/>
    </row>
    <row r="774" spans="1:54" s="261" customFormat="1" ht="38.25" x14ac:dyDescent="0.2">
      <c r="A774" s="160">
        <v>7</v>
      </c>
      <c r="B774" s="306" t="s">
        <v>2501</v>
      </c>
      <c r="C774" s="306" t="s">
        <v>60</v>
      </c>
      <c r="D774" s="306" t="s">
        <v>694</v>
      </c>
      <c r="E774" s="160" t="s">
        <v>341</v>
      </c>
      <c r="F774" s="160" t="s">
        <v>858</v>
      </c>
      <c r="G774" s="160" t="s">
        <v>1686</v>
      </c>
      <c r="H774" s="160" t="s">
        <v>1687</v>
      </c>
      <c r="I774" s="160" t="s">
        <v>1687</v>
      </c>
      <c r="J774" s="160">
        <v>2</v>
      </c>
      <c r="K774" s="160"/>
      <c r="L774" s="160" t="s">
        <v>67</v>
      </c>
      <c r="M774" s="160"/>
      <c r="N774" s="160" t="s">
        <v>1688</v>
      </c>
      <c r="O774" s="271">
        <v>1146.8852459016393</v>
      </c>
      <c r="P774" s="271">
        <v>1399.2</v>
      </c>
      <c r="Q774" s="271">
        <v>300</v>
      </c>
      <c r="R774" s="271">
        <v>1099.2</v>
      </c>
      <c r="S774" s="271"/>
      <c r="T774" s="271"/>
      <c r="U774" s="272"/>
      <c r="V774" s="272"/>
      <c r="W774" s="160" t="s">
        <v>87</v>
      </c>
      <c r="X774" s="307" t="s">
        <v>696</v>
      </c>
      <c r="Y774" s="160" t="s">
        <v>71</v>
      </c>
      <c r="Z774" s="156">
        <v>46235</v>
      </c>
      <c r="AA774" s="156">
        <v>46296</v>
      </c>
      <c r="AB774" s="160"/>
      <c r="AC774" s="160"/>
      <c r="AD774" s="160"/>
      <c r="AE774" s="160"/>
      <c r="AF774" s="160" t="s">
        <v>1686</v>
      </c>
      <c r="AG774" s="160" t="s">
        <v>167</v>
      </c>
      <c r="AH774" s="306">
        <v>876</v>
      </c>
      <c r="AI774" s="306" t="s">
        <v>73</v>
      </c>
      <c r="AJ774" s="160">
        <v>1</v>
      </c>
      <c r="AK774" s="258" t="s">
        <v>181</v>
      </c>
      <c r="AL774" s="160" t="s">
        <v>182</v>
      </c>
      <c r="AM774" s="156">
        <v>46327</v>
      </c>
      <c r="AN774" s="156">
        <v>46327</v>
      </c>
      <c r="AO774" s="156">
        <v>46692</v>
      </c>
      <c r="AP774" s="160" t="s">
        <v>645</v>
      </c>
      <c r="AQ774" s="160" t="s">
        <v>167</v>
      </c>
      <c r="AR774" s="160"/>
      <c r="AS774" s="156"/>
      <c r="AT774" s="259"/>
      <c r="AU774" s="260"/>
      <c r="AV774" s="160"/>
      <c r="AW774" s="160"/>
      <c r="AX774" s="160"/>
      <c r="AY774" s="160"/>
      <c r="AZ774" s="160"/>
      <c r="BA774" s="257"/>
      <c r="BB774" s="257"/>
    </row>
    <row r="775" spans="1:54" s="261" customFormat="1" ht="38.25" x14ac:dyDescent="0.2">
      <c r="A775" s="160">
        <v>7</v>
      </c>
      <c r="B775" s="306" t="s">
        <v>2502</v>
      </c>
      <c r="C775" s="306" t="s">
        <v>60</v>
      </c>
      <c r="D775" s="306" t="s">
        <v>694</v>
      </c>
      <c r="E775" s="160" t="s">
        <v>341</v>
      </c>
      <c r="F775" s="160" t="s">
        <v>1689</v>
      </c>
      <c r="G775" s="160" t="s">
        <v>1690</v>
      </c>
      <c r="H775" s="160" t="s">
        <v>1691</v>
      </c>
      <c r="I775" s="160" t="s">
        <v>1691</v>
      </c>
      <c r="J775" s="160">
        <v>1</v>
      </c>
      <c r="K775" s="160"/>
      <c r="L775" s="160" t="s">
        <v>167</v>
      </c>
      <c r="M775" s="160"/>
      <c r="N775" s="160" t="s">
        <v>1688</v>
      </c>
      <c r="O775" s="271">
        <v>158.36065573770492</v>
      </c>
      <c r="P775" s="271">
        <v>193.2</v>
      </c>
      <c r="Q775" s="271"/>
      <c r="R775" s="271">
        <v>193.2</v>
      </c>
      <c r="S775" s="271"/>
      <c r="T775" s="271"/>
      <c r="U775" s="272"/>
      <c r="V775" s="272"/>
      <c r="W775" s="160" t="s">
        <v>404</v>
      </c>
      <c r="X775" s="307" t="s">
        <v>696</v>
      </c>
      <c r="Y775" s="160" t="s">
        <v>71</v>
      </c>
      <c r="Z775" s="156">
        <v>46310</v>
      </c>
      <c r="AA775" s="156">
        <v>46341</v>
      </c>
      <c r="AB775" s="160"/>
      <c r="AC775" s="160"/>
      <c r="AD775" s="160"/>
      <c r="AE775" s="160"/>
      <c r="AF775" s="160" t="s">
        <v>1690</v>
      </c>
      <c r="AG775" s="160" t="s">
        <v>167</v>
      </c>
      <c r="AH775" s="306">
        <v>876</v>
      </c>
      <c r="AI775" s="306" t="s">
        <v>73</v>
      </c>
      <c r="AJ775" s="160">
        <v>1</v>
      </c>
      <c r="AK775" s="258" t="s">
        <v>1692</v>
      </c>
      <c r="AL775" s="160" t="s">
        <v>1484</v>
      </c>
      <c r="AM775" s="156">
        <v>46346</v>
      </c>
      <c r="AN775" s="156">
        <v>46388</v>
      </c>
      <c r="AO775" s="156">
        <v>46752</v>
      </c>
      <c r="AP775" s="160">
        <v>2027</v>
      </c>
      <c r="AQ775" s="160" t="s">
        <v>167</v>
      </c>
      <c r="AR775" s="160"/>
      <c r="AS775" s="156"/>
      <c r="AT775" s="259"/>
      <c r="AU775" s="260"/>
      <c r="AV775" s="160"/>
      <c r="AW775" s="160"/>
      <c r="AX775" s="160"/>
      <c r="AY775" s="160"/>
      <c r="AZ775" s="160"/>
      <c r="BA775" s="257"/>
      <c r="BB775" s="257"/>
    </row>
    <row r="776" spans="1:54" s="181" customFormat="1" ht="30" customHeight="1" x14ac:dyDescent="0.25">
      <c r="A776" s="183" t="s">
        <v>1663</v>
      </c>
      <c r="B776" s="162" t="s">
        <v>2503</v>
      </c>
      <c r="C776" s="306" t="s">
        <v>60</v>
      </c>
      <c r="D776" s="306" t="s">
        <v>199</v>
      </c>
      <c r="E776" s="306" t="s">
        <v>200</v>
      </c>
      <c r="F776" s="306" t="s">
        <v>1693</v>
      </c>
      <c r="G776" s="306" t="s">
        <v>1090</v>
      </c>
      <c r="H776" s="183" t="s">
        <v>1091</v>
      </c>
      <c r="I776" s="183" t="s">
        <v>1091</v>
      </c>
      <c r="J776" s="305">
        <v>2</v>
      </c>
      <c r="K776" s="306"/>
      <c r="L776" s="306" t="s">
        <v>167</v>
      </c>
      <c r="M776" s="306"/>
      <c r="N776" s="163" t="s">
        <v>204</v>
      </c>
      <c r="O776" s="303">
        <v>1022.3414557377049</v>
      </c>
      <c r="P776" s="148">
        <v>1247.256576</v>
      </c>
      <c r="Q776" s="303"/>
      <c r="R776" s="165"/>
      <c r="S776" s="303">
        <v>1247.256576</v>
      </c>
      <c r="T776" s="303"/>
      <c r="U776" s="303"/>
      <c r="V776" s="303"/>
      <c r="W776" s="305" t="s">
        <v>87</v>
      </c>
      <c r="X776" s="162" t="s">
        <v>205</v>
      </c>
      <c r="Y776" s="306" t="s">
        <v>71</v>
      </c>
      <c r="Z776" s="153">
        <v>46302</v>
      </c>
      <c r="AA776" s="153">
        <f>Z776+60</f>
        <v>46362</v>
      </c>
      <c r="AB776" s="305"/>
      <c r="AC776" s="305"/>
      <c r="AD776" s="305"/>
      <c r="AE776" s="305"/>
      <c r="AF776" s="306" t="str">
        <f t="shared" ref="AF776:AF786" si="22">G776</f>
        <v>Поставка бензоинструмента</v>
      </c>
      <c r="AG776" s="306" t="s">
        <v>206</v>
      </c>
      <c r="AH776" s="306">
        <v>876</v>
      </c>
      <c r="AI776" s="306" t="s">
        <v>73</v>
      </c>
      <c r="AJ776" s="184">
        <v>1</v>
      </c>
      <c r="AK776" s="306">
        <v>8100000000</v>
      </c>
      <c r="AL776" s="305" t="s">
        <v>207</v>
      </c>
      <c r="AM776" s="153">
        <f>AA776+20</f>
        <v>46382</v>
      </c>
      <c r="AN776" s="153">
        <v>46383</v>
      </c>
      <c r="AO776" s="153">
        <v>46752</v>
      </c>
      <c r="AP776" s="306">
        <v>2027</v>
      </c>
      <c r="AQ776" s="305"/>
      <c r="AR776" s="305"/>
      <c r="AS776" s="305"/>
      <c r="AT776" s="305"/>
      <c r="AU776" s="305"/>
      <c r="AV776" s="305"/>
      <c r="AW776" s="305"/>
      <c r="AX776" s="305"/>
      <c r="AY776" s="305"/>
      <c r="AZ776" s="305"/>
      <c r="BA776" s="305"/>
      <c r="BB776" s="305"/>
    </row>
    <row r="777" spans="1:54" s="181" customFormat="1" ht="30" customHeight="1" x14ac:dyDescent="0.25">
      <c r="A777" s="183" t="s">
        <v>1663</v>
      </c>
      <c r="B777" s="162" t="s">
        <v>2504</v>
      </c>
      <c r="C777" s="306" t="s">
        <v>60</v>
      </c>
      <c r="D777" s="306" t="s">
        <v>199</v>
      </c>
      <c r="E777" s="306" t="s">
        <v>200</v>
      </c>
      <c r="F777" s="183" t="s">
        <v>1536</v>
      </c>
      <c r="G777" s="306" t="s">
        <v>1092</v>
      </c>
      <c r="H777" s="183" t="s">
        <v>1694</v>
      </c>
      <c r="I777" s="183" t="s">
        <v>1694</v>
      </c>
      <c r="J777" s="305">
        <v>2</v>
      </c>
      <c r="K777" s="306"/>
      <c r="L777" s="306" t="s">
        <v>167</v>
      </c>
      <c r="M777" s="306"/>
      <c r="N777" s="163" t="s">
        <v>204</v>
      </c>
      <c r="O777" s="303">
        <v>9091.3868852459018</v>
      </c>
      <c r="P777" s="148">
        <v>11091.492</v>
      </c>
      <c r="Q777" s="303"/>
      <c r="R777" s="165"/>
      <c r="S777" s="303">
        <v>11091.492</v>
      </c>
      <c r="T777" s="303"/>
      <c r="U777" s="303"/>
      <c r="V777" s="303"/>
      <c r="W777" s="305" t="s">
        <v>87</v>
      </c>
      <c r="X777" s="162" t="s">
        <v>205</v>
      </c>
      <c r="Y777" s="306" t="s">
        <v>71</v>
      </c>
      <c r="Z777" s="153">
        <v>46302</v>
      </c>
      <c r="AA777" s="153">
        <f>Z777+60</f>
        <v>46362</v>
      </c>
      <c r="AB777" s="305"/>
      <c r="AC777" s="305"/>
      <c r="AD777" s="305"/>
      <c r="AE777" s="305"/>
      <c r="AF777" s="306" t="str">
        <f t="shared" si="22"/>
        <v>Поставка бумаги для оргтехники</v>
      </c>
      <c r="AG777" s="306" t="s">
        <v>206</v>
      </c>
      <c r="AH777" s="306">
        <v>876</v>
      </c>
      <c r="AI777" s="306" t="s">
        <v>73</v>
      </c>
      <c r="AJ777" s="184">
        <v>1</v>
      </c>
      <c r="AK777" s="306">
        <v>8100000000</v>
      </c>
      <c r="AL777" s="305" t="s">
        <v>207</v>
      </c>
      <c r="AM777" s="153">
        <f>AA777+20</f>
        <v>46382</v>
      </c>
      <c r="AN777" s="153">
        <v>46383</v>
      </c>
      <c r="AO777" s="153">
        <v>46752</v>
      </c>
      <c r="AP777" s="306">
        <v>2027</v>
      </c>
      <c r="AQ777" s="305"/>
      <c r="AR777" s="305"/>
      <c r="AS777" s="305"/>
      <c r="AT777" s="305"/>
      <c r="AU777" s="305"/>
      <c r="AV777" s="305"/>
      <c r="AW777" s="305"/>
      <c r="AX777" s="305"/>
      <c r="AY777" s="305"/>
      <c r="AZ777" s="305"/>
      <c r="BA777" s="305"/>
      <c r="BB777" s="305"/>
    </row>
    <row r="778" spans="1:54" s="181" customFormat="1" ht="30" customHeight="1" x14ac:dyDescent="0.25">
      <c r="A778" s="183" t="s">
        <v>1663</v>
      </c>
      <c r="B778" s="162" t="s">
        <v>2505</v>
      </c>
      <c r="C778" s="306" t="s">
        <v>60</v>
      </c>
      <c r="D778" s="306" t="s">
        <v>199</v>
      </c>
      <c r="E778" s="306" t="s">
        <v>200</v>
      </c>
      <c r="F778" s="306" t="s">
        <v>898</v>
      </c>
      <c r="G778" s="306" t="s">
        <v>899</v>
      </c>
      <c r="H778" s="183" t="s">
        <v>948</v>
      </c>
      <c r="I778" s="306" t="s">
        <v>1167</v>
      </c>
      <c r="J778" s="305">
        <v>2</v>
      </c>
      <c r="K778" s="306"/>
      <c r="L778" s="306" t="s">
        <v>167</v>
      </c>
      <c r="M778" s="306"/>
      <c r="N778" s="163" t="s">
        <v>204</v>
      </c>
      <c r="O778" s="303">
        <v>2133.5752524590166</v>
      </c>
      <c r="P778" s="148">
        <v>2602.961808</v>
      </c>
      <c r="Q778" s="303"/>
      <c r="R778" s="165"/>
      <c r="S778" s="303">
        <v>2602.961808</v>
      </c>
      <c r="T778" s="303"/>
      <c r="U778" s="303"/>
      <c r="V778" s="303"/>
      <c r="W778" s="305" t="s">
        <v>87</v>
      </c>
      <c r="X778" s="162" t="s">
        <v>205</v>
      </c>
      <c r="Y778" s="306" t="s">
        <v>71</v>
      </c>
      <c r="Z778" s="153">
        <v>46302</v>
      </c>
      <c r="AA778" s="153">
        <f>Z778+60</f>
        <v>46362</v>
      </c>
      <c r="AB778" s="305"/>
      <c r="AC778" s="305"/>
      <c r="AD778" s="305"/>
      <c r="AE778" s="305"/>
      <c r="AF778" s="306" t="str">
        <f t="shared" si="22"/>
        <v>Поставка средств для защиты и ухода за кожей, репеллентов</v>
      </c>
      <c r="AG778" s="306" t="s">
        <v>206</v>
      </c>
      <c r="AH778" s="306">
        <v>876</v>
      </c>
      <c r="AI778" s="306" t="s">
        <v>73</v>
      </c>
      <c r="AJ778" s="184">
        <v>1</v>
      </c>
      <c r="AK778" s="306">
        <v>8100000000</v>
      </c>
      <c r="AL778" s="305" t="s">
        <v>207</v>
      </c>
      <c r="AM778" s="153">
        <f>AA778+20</f>
        <v>46382</v>
      </c>
      <c r="AN778" s="153">
        <v>46383</v>
      </c>
      <c r="AO778" s="153">
        <v>46752</v>
      </c>
      <c r="AP778" s="306">
        <v>2027</v>
      </c>
      <c r="AQ778" s="305"/>
      <c r="AR778" s="305"/>
      <c r="AS778" s="305"/>
      <c r="AT778" s="305"/>
      <c r="AU778" s="305"/>
      <c r="AV778" s="305"/>
      <c r="AW778" s="305"/>
      <c r="AX778" s="305"/>
      <c r="AY778" s="305"/>
      <c r="AZ778" s="305"/>
      <c r="BA778" s="305"/>
      <c r="BB778" s="305"/>
    </row>
    <row r="779" spans="1:54" s="181" customFormat="1" ht="30" customHeight="1" x14ac:dyDescent="0.25">
      <c r="A779" s="183" t="s">
        <v>1663</v>
      </c>
      <c r="B779" s="162" t="s">
        <v>2506</v>
      </c>
      <c r="C779" s="306" t="s">
        <v>60</v>
      </c>
      <c r="D779" s="306" t="s">
        <v>199</v>
      </c>
      <c r="E779" s="306" t="s">
        <v>200</v>
      </c>
      <c r="F779" s="306" t="s">
        <v>1695</v>
      </c>
      <c r="G779" s="306" t="s">
        <v>1178</v>
      </c>
      <c r="H779" s="183" t="s">
        <v>1696</v>
      </c>
      <c r="I779" s="183" t="s">
        <v>1697</v>
      </c>
      <c r="J779" s="305">
        <v>2</v>
      </c>
      <c r="K779" s="306"/>
      <c r="L779" s="306" t="s">
        <v>167</v>
      </c>
      <c r="M779" s="306"/>
      <c r="N779" s="163" t="s">
        <v>204</v>
      </c>
      <c r="O779" s="303">
        <v>912.58622950819677</v>
      </c>
      <c r="P779" s="148">
        <v>1113.3552</v>
      </c>
      <c r="Q779" s="303"/>
      <c r="R779" s="165"/>
      <c r="S779" s="303">
        <v>1113.3552</v>
      </c>
      <c r="T779" s="303"/>
      <c r="U779" s="303"/>
      <c r="V779" s="303"/>
      <c r="W779" s="305" t="s">
        <v>87</v>
      </c>
      <c r="X779" s="162" t="s">
        <v>205</v>
      </c>
      <c r="Y779" s="306" t="s">
        <v>71</v>
      </c>
      <c r="Z779" s="153">
        <v>46302</v>
      </c>
      <c r="AA779" s="153">
        <f>Z779+60</f>
        <v>46362</v>
      </c>
      <c r="AB779" s="305"/>
      <c r="AC779" s="305"/>
      <c r="AD779" s="305"/>
      <c r="AE779" s="305"/>
      <c r="AF779" s="306" t="str">
        <f t="shared" si="22"/>
        <v>Поставка товаров и инвентаря хозяйственного</v>
      </c>
      <c r="AG779" s="306" t="s">
        <v>206</v>
      </c>
      <c r="AH779" s="306">
        <v>876</v>
      </c>
      <c r="AI779" s="306" t="s">
        <v>73</v>
      </c>
      <c r="AJ779" s="184">
        <v>1</v>
      </c>
      <c r="AK779" s="306">
        <v>8100000000</v>
      </c>
      <c r="AL779" s="305" t="s">
        <v>207</v>
      </c>
      <c r="AM779" s="153">
        <f>AA779+20</f>
        <v>46382</v>
      </c>
      <c r="AN779" s="153">
        <v>46383</v>
      </c>
      <c r="AO779" s="153">
        <v>46752</v>
      </c>
      <c r="AP779" s="306">
        <v>2027</v>
      </c>
      <c r="AQ779" s="305"/>
      <c r="AR779" s="305"/>
      <c r="AS779" s="305"/>
      <c r="AT779" s="305"/>
      <c r="AU779" s="305"/>
      <c r="AV779" s="305"/>
      <c r="AW779" s="305"/>
      <c r="AX779" s="305"/>
      <c r="AY779" s="305"/>
      <c r="AZ779" s="305"/>
      <c r="BA779" s="305"/>
      <c r="BB779" s="305"/>
    </row>
    <row r="780" spans="1:54" s="181" customFormat="1" ht="38.25" x14ac:dyDescent="0.25">
      <c r="A780" s="183" t="s">
        <v>1663</v>
      </c>
      <c r="B780" s="184" t="s">
        <v>2507</v>
      </c>
      <c r="C780" s="306" t="s">
        <v>60</v>
      </c>
      <c r="D780" s="158" t="s">
        <v>530</v>
      </c>
      <c r="E780" s="306" t="s">
        <v>200</v>
      </c>
      <c r="F780" s="307" t="s">
        <v>1693</v>
      </c>
      <c r="G780" s="305" t="s">
        <v>1090</v>
      </c>
      <c r="H780" s="183" t="s">
        <v>1091</v>
      </c>
      <c r="I780" s="183" t="s">
        <v>1091</v>
      </c>
      <c r="J780" s="305">
        <v>2</v>
      </c>
      <c r="K780" s="306"/>
      <c r="L780" s="306" t="s">
        <v>167</v>
      </c>
      <c r="M780" s="306"/>
      <c r="N780" s="163" t="s">
        <v>204</v>
      </c>
      <c r="O780" s="303">
        <v>1971.5571245901615</v>
      </c>
      <c r="P780" s="303">
        <v>2405.2996919999969</v>
      </c>
      <c r="Q780" s="303"/>
      <c r="R780" s="165"/>
      <c r="S780" s="165">
        <v>2405.2996919999969</v>
      </c>
      <c r="T780" s="303"/>
      <c r="U780" s="303"/>
      <c r="V780" s="303"/>
      <c r="W780" s="305" t="s">
        <v>87</v>
      </c>
      <c r="X780" s="162" t="s">
        <v>540</v>
      </c>
      <c r="Y780" s="306" t="s">
        <v>71</v>
      </c>
      <c r="Z780" s="153">
        <v>46295</v>
      </c>
      <c r="AA780" s="153">
        <v>46353</v>
      </c>
      <c r="AB780" s="305"/>
      <c r="AC780" s="305"/>
      <c r="AD780" s="305"/>
      <c r="AE780" s="305"/>
      <c r="AF780" s="306" t="str">
        <f t="shared" si="22"/>
        <v>Поставка бензоинструмента</v>
      </c>
      <c r="AG780" s="306" t="s">
        <v>206</v>
      </c>
      <c r="AH780" s="305">
        <v>796</v>
      </c>
      <c r="AI780" s="305" t="s">
        <v>541</v>
      </c>
      <c r="AJ780" s="184">
        <v>1622.9</v>
      </c>
      <c r="AK780" s="306">
        <v>5200000000</v>
      </c>
      <c r="AL780" s="305" t="s">
        <v>542</v>
      </c>
      <c r="AM780" s="153">
        <v>46374</v>
      </c>
      <c r="AN780" s="153">
        <v>46381</v>
      </c>
      <c r="AO780" s="153">
        <v>46752</v>
      </c>
      <c r="AP780" s="305">
        <v>2027</v>
      </c>
      <c r="AQ780" s="305"/>
      <c r="AR780" s="305"/>
      <c r="AS780" s="305"/>
      <c r="AT780" s="305"/>
      <c r="AU780" s="305"/>
      <c r="AV780" s="305"/>
      <c r="AW780" s="305"/>
      <c r="AX780" s="305"/>
      <c r="AY780" s="305"/>
      <c r="AZ780" s="305"/>
      <c r="BA780" s="305"/>
      <c r="BB780" s="305"/>
    </row>
    <row r="781" spans="1:54" s="181" customFormat="1" ht="38.25" x14ac:dyDescent="0.25">
      <c r="A781" s="183" t="s">
        <v>1663</v>
      </c>
      <c r="B781" s="184" t="s">
        <v>2511</v>
      </c>
      <c r="C781" s="306" t="s">
        <v>60</v>
      </c>
      <c r="D781" s="306" t="s">
        <v>199</v>
      </c>
      <c r="E781" s="306" t="s">
        <v>200</v>
      </c>
      <c r="F781" s="306" t="s">
        <v>1698</v>
      </c>
      <c r="G781" s="306" t="s">
        <v>1115</v>
      </c>
      <c r="H781" s="183" t="s">
        <v>1699</v>
      </c>
      <c r="I781" s="183" t="s">
        <v>1699</v>
      </c>
      <c r="J781" s="305">
        <v>2</v>
      </c>
      <c r="K781" s="306"/>
      <c r="L781" s="306" t="s">
        <v>167</v>
      </c>
      <c r="M781" s="306"/>
      <c r="N781" s="163" t="s">
        <v>204</v>
      </c>
      <c r="O781" s="303">
        <v>649.08491803278685</v>
      </c>
      <c r="P781" s="148">
        <v>791.8836</v>
      </c>
      <c r="Q781" s="303"/>
      <c r="R781" s="165"/>
      <c r="S781" s="303">
        <v>791.8836</v>
      </c>
      <c r="T781" s="303"/>
      <c r="U781" s="303"/>
      <c r="V781" s="303"/>
      <c r="W781" s="305" t="s">
        <v>87</v>
      </c>
      <c r="X781" s="162" t="s">
        <v>205</v>
      </c>
      <c r="Y781" s="306" t="s">
        <v>71</v>
      </c>
      <c r="Z781" s="153">
        <v>46302</v>
      </c>
      <c r="AA781" s="153">
        <f>Z781+60</f>
        <v>46362</v>
      </c>
      <c r="AB781" s="305"/>
      <c r="AC781" s="305"/>
      <c r="AD781" s="305"/>
      <c r="AE781" s="305"/>
      <c r="AF781" s="306" t="str">
        <f t="shared" si="22"/>
        <v>Поставка климатического оборудования</v>
      </c>
      <c r="AG781" s="306" t="s">
        <v>206</v>
      </c>
      <c r="AH781" s="306">
        <v>876</v>
      </c>
      <c r="AI781" s="306" t="s">
        <v>73</v>
      </c>
      <c r="AJ781" s="184">
        <v>1</v>
      </c>
      <c r="AK781" s="306">
        <v>8100000000</v>
      </c>
      <c r="AL781" s="305" t="s">
        <v>207</v>
      </c>
      <c r="AM781" s="153">
        <f>AA781+20</f>
        <v>46382</v>
      </c>
      <c r="AN781" s="153">
        <v>46383</v>
      </c>
      <c r="AO781" s="153">
        <v>46752</v>
      </c>
      <c r="AP781" s="306">
        <v>2027</v>
      </c>
      <c r="AQ781" s="305"/>
      <c r="AR781" s="305"/>
      <c r="AS781" s="305"/>
      <c r="AT781" s="305"/>
      <c r="AU781" s="305"/>
      <c r="AV781" s="305"/>
      <c r="AW781" s="305"/>
      <c r="AX781" s="305"/>
      <c r="AY781" s="305"/>
      <c r="AZ781" s="305"/>
      <c r="BA781" s="305"/>
      <c r="BB781" s="305"/>
    </row>
    <row r="782" spans="1:54" s="181" customFormat="1" ht="38.25" x14ac:dyDescent="0.25">
      <c r="A782" s="183" t="s">
        <v>1663</v>
      </c>
      <c r="B782" s="184" t="s">
        <v>2508</v>
      </c>
      <c r="C782" s="306" t="s">
        <v>60</v>
      </c>
      <c r="D782" s="158" t="s">
        <v>530</v>
      </c>
      <c r="E782" s="306" t="s">
        <v>200</v>
      </c>
      <c r="F782" s="307" t="s">
        <v>1695</v>
      </c>
      <c r="G782" s="305" t="s">
        <v>1178</v>
      </c>
      <c r="H782" s="205" t="s">
        <v>1700</v>
      </c>
      <c r="I782" s="305" t="s">
        <v>1700</v>
      </c>
      <c r="J782" s="305">
        <v>1</v>
      </c>
      <c r="K782" s="306"/>
      <c r="L782" s="306" t="s">
        <v>167</v>
      </c>
      <c r="M782" s="306"/>
      <c r="N782" s="163" t="s">
        <v>204</v>
      </c>
      <c r="O782" s="303">
        <v>2206.7412983606268</v>
      </c>
      <c r="P782" s="303">
        <v>2692.2243839999646</v>
      </c>
      <c r="Q782" s="303"/>
      <c r="R782" s="165"/>
      <c r="S782" s="165">
        <v>2692.2243839999646</v>
      </c>
      <c r="T782" s="303"/>
      <c r="U782" s="303"/>
      <c r="V782" s="303"/>
      <c r="W782" s="305" t="s">
        <v>87</v>
      </c>
      <c r="X782" s="162" t="s">
        <v>540</v>
      </c>
      <c r="Y782" s="306" t="s">
        <v>71</v>
      </c>
      <c r="Z782" s="153">
        <v>46295</v>
      </c>
      <c r="AA782" s="153">
        <v>46353</v>
      </c>
      <c r="AB782" s="305"/>
      <c r="AC782" s="305"/>
      <c r="AD782" s="305"/>
      <c r="AE782" s="305"/>
      <c r="AF782" s="306" t="str">
        <f t="shared" si="22"/>
        <v>Поставка товаров и инвентаря хозяйственного</v>
      </c>
      <c r="AG782" s="306" t="s">
        <v>206</v>
      </c>
      <c r="AH782" s="305">
        <v>796</v>
      </c>
      <c r="AI782" s="305" t="s">
        <v>541</v>
      </c>
      <c r="AJ782" s="184">
        <v>13992.5</v>
      </c>
      <c r="AK782" s="306">
        <v>5200000000</v>
      </c>
      <c r="AL782" s="305" t="s">
        <v>542</v>
      </c>
      <c r="AM782" s="153">
        <v>46374</v>
      </c>
      <c r="AN782" s="153">
        <v>46381</v>
      </c>
      <c r="AO782" s="153">
        <v>46752</v>
      </c>
      <c r="AP782" s="305">
        <v>2027</v>
      </c>
      <c r="AQ782" s="305"/>
      <c r="AR782" s="305"/>
      <c r="AS782" s="305"/>
      <c r="AT782" s="305"/>
      <c r="AU782" s="305"/>
      <c r="AV782" s="305"/>
      <c r="AW782" s="305"/>
      <c r="AX782" s="305"/>
      <c r="AY782" s="305"/>
      <c r="AZ782" s="305"/>
      <c r="BA782" s="305"/>
      <c r="BB782" s="305"/>
    </row>
    <row r="783" spans="1:54" s="181" customFormat="1" ht="38.25" x14ac:dyDescent="0.25">
      <c r="A783" s="183" t="s">
        <v>1663</v>
      </c>
      <c r="B783" s="184" t="s">
        <v>2509</v>
      </c>
      <c r="C783" s="289" t="s">
        <v>60</v>
      </c>
      <c r="D783" s="158" t="s">
        <v>530</v>
      </c>
      <c r="E783" s="289" t="s">
        <v>200</v>
      </c>
      <c r="F783" s="290" t="s">
        <v>1701</v>
      </c>
      <c r="G783" s="305" t="s">
        <v>1159</v>
      </c>
      <c r="H783" s="205" t="s">
        <v>228</v>
      </c>
      <c r="I783" s="288" t="s">
        <v>228</v>
      </c>
      <c r="J783" s="288">
        <v>1</v>
      </c>
      <c r="K783" s="289"/>
      <c r="L783" s="289" t="s">
        <v>167</v>
      </c>
      <c r="M783" s="289"/>
      <c r="N783" s="163" t="s">
        <v>204</v>
      </c>
      <c r="O783" s="286">
        <v>512.11619999999721</v>
      </c>
      <c r="P783" s="286">
        <v>624.78176399999654</v>
      </c>
      <c r="Q783" s="286"/>
      <c r="R783" s="165"/>
      <c r="S783" s="165">
        <v>624.78176399999654</v>
      </c>
      <c r="T783" s="286"/>
      <c r="U783" s="286"/>
      <c r="V783" s="286"/>
      <c r="W783" s="166" t="s">
        <v>87</v>
      </c>
      <c r="X783" s="162" t="s">
        <v>540</v>
      </c>
      <c r="Y783" s="149" t="s">
        <v>71</v>
      </c>
      <c r="Z783" s="153">
        <v>46295</v>
      </c>
      <c r="AA783" s="153">
        <v>46353</v>
      </c>
      <c r="AB783" s="166"/>
      <c r="AC783" s="166"/>
      <c r="AD783" s="166"/>
      <c r="AE783" s="166"/>
      <c r="AF783" s="149" t="str">
        <f t="shared" si="22"/>
        <v>Поставка сварочного оборудования</v>
      </c>
      <c r="AG783" s="149" t="s">
        <v>206</v>
      </c>
      <c r="AH783" s="149">
        <v>166</v>
      </c>
      <c r="AI783" s="149" t="s">
        <v>560</v>
      </c>
      <c r="AJ783" s="184">
        <v>1258</v>
      </c>
      <c r="AK783" s="149">
        <v>5200000000</v>
      </c>
      <c r="AL783" s="166" t="s">
        <v>542</v>
      </c>
      <c r="AM783" s="153">
        <v>46374</v>
      </c>
      <c r="AN783" s="153">
        <v>46381</v>
      </c>
      <c r="AO783" s="153">
        <v>46752</v>
      </c>
      <c r="AP783" s="166">
        <v>2027</v>
      </c>
      <c r="AQ783" s="166"/>
      <c r="AR783" s="166"/>
      <c r="AS783" s="166"/>
      <c r="AT783" s="166"/>
      <c r="AU783" s="166"/>
      <c r="AV783" s="166"/>
      <c r="AW783" s="166"/>
      <c r="AX783" s="166"/>
      <c r="AY783" s="166"/>
      <c r="AZ783" s="166"/>
      <c r="BA783" s="166"/>
      <c r="BB783" s="166"/>
    </row>
    <row r="784" spans="1:54" s="181" customFormat="1" ht="38.25" x14ac:dyDescent="0.25">
      <c r="A784" s="183" t="s">
        <v>1663</v>
      </c>
      <c r="B784" s="184" t="s">
        <v>2510</v>
      </c>
      <c r="C784" s="289" t="s">
        <v>60</v>
      </c>
      <c r="D784" s="158" t="s">
        <v>530</v>
      </c>
      <c r="E784" s="289" t="s">
        <v>200</v>
      </c>
      <c r="F784" s="290" t="s">
        <v>1702</v>
      </c>
      <c r="G784" s="305" t="s">
        <v>1172</v>
      </c>
      <c r="H784" s="205" t="s">
        <v>949</v>
      </c>
      <c r="I784" s="288" t="s">
        <v>949</v>
      </c>
      <c r="J784" s="288">
        <v>2</v>
      </c>
      <c r="K784" s="289"/>
      <c r="L784" s="289" t="s">
        <v>167</v>
      </c>
      <c r="M784" s="289"/>
      <c r="N784" s="163" t="s">
        <v>204</v>
      </c>
      <c r="O784" s="286">
        <v>470.71760655737791</v>
      </c>
      <c r="P784" s="286">
        <v>574.27548000000104</v>
      </c>
      <c r="Q784" s="286"/>
      <c r="R784" s="165"/>
      <c r="S784" s="165">
        <v>574.27548000000104</v>
      </c>
      <c r="T784" s="286"/>
      <c r="U784" s="286"/>
      <c r="V784" s="286"/>
      <c r="W784" s="166" t="s">
        <v>87</v>
      </c>
      <c r="X784" s="162" t="s">
        <v>540</v>
      </c>
      <c r="Y784" s="149" t="s">
        <v>71</v>
      </c>
      <c r="Z784" s="153">
        <v>46295</v>
      </c>
      <c r="AA784" s="153">
        <v>46353</v>
      </c>
      <c r="AB784" s="166"/>
      <c r="AC784" s="166"/>
      <c r="AD784" s="166"/>
      <c r="AE784" s="166"/>
      <c r="AF784" s="149" t="str">
        <f t="shared" si="22"/>
        <v>Поставка средств моющих</v>
      </c>
      <c r="AG784" s="149" t="s">
        <v>206</v>
      </c>
      <c r="AH784" s="166">
        <v>112</v>
      </c>
      <c r="AI784" s="166" t="s">
        <v>557</v>
      </c>
      <c r="AJ784" s="184">
        <v>2094</v>
      </c>
      <c r="AK784" s="149">
        <v>5200000000</v>
      </c>
      <c r="AL784" s="166" t="s">
        <v>542</v>
      </c>
      <c r="AM784" s="153">
        <v>46374</v>
      </c>
      <c r="AN784" s="153">
        <v>46381</v>
      </c>
      <c r="AO784" s="153">
        <v>46752</v>
      </c>
      <c r="AP784" s="166">
        <v>2027</v>
      </c>
      <c r="AQ784" s="166"/>
      <c r="AR784" s="166"/>
      <c r="AS784" s="166"/>
      <c r="AT784" s="166"/>
      <c r="AU784" s="166"/>
      <c r="AV784" s="166"/>
      <c r="AW784" s="166"/>
      <c r="AX784" s="166"/>
      <c r="AY784" s="166"/>
      <c r="AZ784" s="166"/>
      <c r="BA784" s="166"/>
      <c r="BB784" s="166"/>
    </row>
    <row r="785" spans="1:54" s="181" customFormat="1" ht="38.25" x14ac:dyDescent="0.25">
      <c r="A785" s="183" t="s">
        <v>1663</v>
      </c>
      <c r="B785" s="184" t="s">
        <v>2512</v>
      </c>
      <c r="C785" s="289" t="s">
        <v>60</v>
      </c>
      <c r="D785" s="289" t="s">
        <v>199</v>
      </c>
      <c r="E785" s="289" t="s">
        <v>200</v>
      </c>
      <c r="F785" s="289" t="s">
        <v>1703</v>
      </c>
      <c r="G785" s="306" t="s">
        <v>1152</v>
      </c>
      <c r="H785" s="183" t="s">
        <v>616</v>
      </c>
      <c r="I785" s="183" t="s">
        <v>1704</v>
      </c>
      <c r="J785" s="288">
        <v>2</v>
      </c>
      <c r="K785" s="289"/>
      <c r="L785" s="289" t="s">
        <v>167</v>
      </c>
      <c r="M785" s="289"/>
      <c r="N785" s="163" t="s">
        <v>204</v>
      </c>
      <c r="O785" s="286">
        <v>830.24112786885246</v>
      </c>
      <c r="P785" s="148">
        <v>1012.894176</v>
      </c>
      <c r="Q785" s="286"/>
      <c r="R785" s="165"/>
      <c r="S785" s="286">
        <v>1012.894176</v>
      </c>
      <c r="T785" s="286"/>
      <c r="U785" s="286"/>
      <c r="V785" s="286"/>
      <c r="W785" s="166" t="s">
        <v>87</v>
      </c>
      <c r="X785" s="162" t="s">
        <v>205</v>
      </c>
      <c r="Y785" s="149" t="s">
        <v>71</v>
      </c>
      <c r="Z785" s="153">
        <v>46302</v>
      </c>
      <c r="AA785" s="153">
        <f>Z785+60</f>
        <v>46362</v>
      </c>
      <c r="AB785" s="166"/>
      <c r="AC785" s="166"/>
      <c r="AD785" s="166"/>
      <c r="AE785" s="166"/>
      <c r="AF785" s="149" t="str">
        <f t="shared" si="22"/>
        <v>Поставка приборов контроля и измерения неэлектрических величин</v>
      </c>
      <c r="AG785" s="149" t="s">
        <v>206</v>
      </c>
      <c r="AH785" s="149">
        <v>876</v>
      </c>
      <c r="AI785" s="149" t="s">
        <v>73</v>
      </c>
      <c r="AJ785" s="184">
        <v>1</v>
      </c>
      <c r="AK785" s="149">
        <v>8100000000</v>
      </c>
      <c r="AL785" s="166" t="s">
        <v>207</v>
      </c>
      <c r="AM785" s="153">
        <f>AA785+20</f>
        <v>46382</v>
      </c>
      <c r="AN785" s="153">
        <v>46383</v>
      </c>
      <c r="AO785" s="153">
        <v>46752</v>
      </c>
      <c r="AP785" s="149">
        <v>2027</v>
      </c>
      <c r="AQ785" s="166"/>
      <c r="AR785" s="166"/>
      <c r="AS785" s="166"/>
      <c r="AT785" s="166"/>
      <c r="AU785" s="166"/>
      <c r="AV785" s="166"/>
      <c r="AW785" s="166"/>
      <c r="AX785" s="166"/>
      <c r="AY785" s="166"/>
      <c r="AZ785" s="166"/>
      <c r="BA785" s="166"/>
      <c r="BB785" s="166"/>
    </row>
    <row r="786" spans="1:54" s="181" customFormat="1" ht="38.25" x14ac:dyDescent="0.25">
      <c r="A786" s="183" t="s">
        <v>1663</v>
      </c>
      <c r="B786" s="184" t="s">
        <v>2513</v>
      </c>
      <c r="C786" s="289" t="s">
        <v>60</v>
      </c>
      <c r="D786" s="158" t="s">
        <v>530</v>
      </c>
      <c r="E786" s="289" t="s">
        <v>200</v>
      </c>
      <c r="F786" s="290" t="s">
        <v>1703</v>
      </c>
      <c r="G786" s="305" t="s">
        <v>1152</v>
      </c>
      <c r="H786" s="183" t="s">
        <v>616</v>
      </c>
      <c r="I786" s="183" t="s">
        <v>616</v>
      </c>
      <c r="J786" s="288">
        <v>1</v>
      </c>
      <c r="K786" s="289"/>
      <c r="L786" s="289" t="s">
        <v>167</v>
      </c>
      <c r="M786" s="289"/>
      <c r="N786" s="163" t="s">
        <v>204</v>
      </c>
      <c r="O786" s="286">
        <v>578.18339016393429</v>
      </c>
      <c r="P786" s="286">
        <v>705.38373599999989</v>
      </c>
      <c r="Q786" s="286"/>
      <c r="R786" s="165"/>
      <c r="S786" s="165">
        <v>705.38373599999989</v>
      </c>
      <c r="T786" s="286"/>
      <c r="U786" s="286"/>
      <c r="V786" s="286"/>
      <c r="W786" s="166" t="s">
        <v>87</v>
      </c>
      <c r="X786" s="162" t="s">
        <v>540</v>
      </c>
      <c r="Y786" s="149" t="s">
        <v>71</v>
      </c>
      <c r="Z786" s="153">
        <v>46295</v>
      </c>
      <c r="AA786" s="153">
        <v>46353</v>
      </c>
      <c r="AB786" s="166"/>
      <c r="AC786" s="166"/>
      <c r="AD786" s="166"/>
      <c r="AE786" s="166"/>
      <c r="AF786" s="149" t="str">
        <f t="shared" si="22"/>
        <v>Поставка приборов контроля и измерения неэлектрических величин</v>
      </c>
      <c r="AG786" s="149" t="s">
        <v>206</v>
      </c>
      <c r="AH786" s="166">
        <v>796</v>
      </c>
      <c r="AI786" s="166" t="s">
        <v>541</v>
      </c>
      <c r="AJ786" s="184">
        <v>36</v>
      </c>
      <c r="AK786" s="149">
        <v>5200000000</v>
      </c>
      <c r="AL786" s="166" t="s">
        <v>542</v>
      </c>
      <c r="AM786" s="153">
        <v>46374</v>
      </c>
      <c r="AN786" s="153">
        <v>46381</v>
      </c>
      <c r="AO786" s="153">
        <v>46752</v>
      </c>
      <c r="AP786" s="166">
        <v>2027</v>
      </c>
      <c r="AQ786" s="166"/>
      <c r="AR786" s="166"/>
      <c r="AS786" s="166"/>
      <c r="AT786" s="166"/>
      <c r="AU786" s="166"/>
      <c r="AV786" s="166"/>
      <c r="AW786" s="166"/>
      <c r="AX786" s="166"/>
      <c r="AY786" s="166"/>
      <c r="AZ786" s="166"/>
      <c r="BA786" s="166"/>
      <c r="BB786" s="166"/>
    </row>
    <row r="787" spans="1:54" s="261" customFormat="1" ht="68.25" customHeight="1" x14ac:dyDescent="0.2">
      <c r="A787" s="183" t="s">
        <v>1663</v>
      </c>
      <c r="B787" s="162" t="s">
        <v>2514</v>
      </c>
      <c r="C787" s="289" t="s">
        <v>60</v>
      </c>
      <c r="D787" s="289" t="s">
        <v>694</v>
      </c>
      <c r="E787" s="162" t="s">
        <v>341</v>
      </c>
      <c r="F787" s="162">
        <v>1</v>
      </c>
      <c r="G787" s="162" t="s">
        <v>1705</v>
      </c>
      <c r="H787" s="162" t="s">
        <v>1488</v>
      </c>
      <c r="I787" s="162" t="s">
        <v>1706</v>
      </c>
      <c r="J787" s="162">
        <v>1</v>
      </c>
      <c r="K787" s="262">
        <v>5</v>
      </c>
      <c r="L787" s="162" t="s">
        <v>67</v>
      </c>
      <c r="M787" s="162"/>
      <c r="N787" s="162" t="s">
        <v>357</v>
      </c>
      <c r="O787" s="209">
        <v>6885.2459016393441</v>
      </c>
      <c r="P787" s="209">
        <v>8400</v>
      </c>
      <c r="Q787" s="209">
        <v>840</v>
      </c>
      <c r="R787" s="209">
        <v>1680</v>
      </c>
      <c r="S787" s="209">
        <v>1680</v>
      </c>
      <c r="T787" s="209">
        <v>1680</v>
      </c>
      <c r="U787" s="209">
        <v>1680</v>
      </c>
      <c r="V787" s="209">
        <v>840</v>
      </c>
      <c r="W787" s="283" t="s">
        <v>2522</v>
      </c>
      <c r="X787" s="176" t="s">
        <v>696</v>
      </c>
      <c r="Y787" s="162" t="s">
        <v>71</v>
      </c>
      <c r="Z787" s="155">
        <v>46295</v>
      </c>
      <c r="AA787" s="155">
        <v>46295</v>
      </c>
      <c r="AB787" s="162" t="s">
        <v>179</v>
      </c>
      <c r="AC787" s="162" t="s">
        <v>179</v>
      </c>
      <c r="AD787" s="162" t="s">
        <v>179</v>
      </c>
      <c r="AE787" s="162" t="s">
        <v>179</v>
      </c>
      <c r="AF787" s="162" t="s">
        <v>1707</v>
      </c>
      <c r="AG787" s="162" t="s">
        <v>1708</v>
      </c>
      <c r="AH787" s="149">
        <v>876</v>
      </c>
      <c r="AI787" s="149" t="s">
        <v>73</v>
      </c>
      <c r="AJ787" s="162">
        <v>1</v>
      </c>
      <c r="AK787" s="162">
        <v>4412000000</v>
      </c>
      <c r="AL787" s="162" t="s">
        <v>1709</v>
      </c>
      <c r="AM787" s="155">
        <v>46296</v>
      </c>
      <c r="AN787" s="155">
        <f>AM787</f>
        <v>46296</v>
      </c>
      <c r="AO787" s="155">
        <f>AN787+(365*4)+366</f>
        <v>48122</v>
      </c>
      <c r="AP787" s="155" t="s">
        <v>787</v>
      </c>
      <c r="AQ787" s="162" t="s">
        <v>179</v>
      </c>
      <c r="AR787" s="162" t="s">
        <v>179</v>
      </c>
      <c r="AS787" s="162" t="s">
        <v>179</v>
      </c>
      <c r="AT787" s="162" t="s">
        <v>179</v>
      </c>
      <c r="AU787" s="162" t="s">
        <v>179</v>
      </c>
      <c r="AV787" s="162" t="s">
        <v>179</v>
      </c>
      <c r="AW787" s="162" t="s">
        <v>179</v>
      </c>
      <c r="AX787" s="162" t="s">
        <v>179</v>
      </c>
      <c r="AY787" s="162" t="s">
        <v>179</v>
      </c>
      <c r="AZ787" s="162" t="s">
        <v>179</v>
      </c>
      <c r="BA787" s="162" t="s">
        <v>179</v>
      </c>
      <c r="BB787" s="162" t="s">
        <v>179</v>
      </c>
    </row>
    <row r="788" spans="1:54" s="246" customFormat="1" ht="38.25" x14ac:dyDescent="0.25">
      <c r="A788" s="157">
        <v>7</v>
      </c>
      <c r="B788" s="157" t="s">
        <v>2515</v>
      </c>
      <c r="C788" s="289" t="s">
        <v>60</v>
      </c>
      <c r="D788" s="158" t="s">
        <v>602</v>
      </c>
      <c r="E788" s="162" t="s">
        <v>341</v>
      </c>
      <c r="F788" s="157"/>
      <c r="G788" s="160" t="s">
        <v>387</v>
      </c>
      <c r="H788" s="157" t="s">
        <v>814</v>
      </c>
      <c r="I788" s="157" t="s">
        <v>1293</v>
      </c>
      <c r="J788" s="157">
        <v>1</v>
      </c>
      <c r="K788" s="157"/>
      <c r="L788" s="157" t="s">
        <v>167</v>
      </c>
      <c r="M788" s="158">
        <v>3</v>
      </c>
      <c r="N788" s="160" t="s">
        <v>1249</v>
      </c>
      <c r="O788" s="248">
        <v>499.98466000000002</v>
      </c>
      <c r="P788" s="248">
        <v>499.98466000000002</v>
      </c>
      <c r="Q788" s="248"/>
      <c r="R788" s="248">
        <v>499.98466000000002</v>
      </c>
      <c r="S788" s="248"/>
      <c r="T788" s="248"/>
      <c r="U788" s="248"/>
      <c r="V788" s="248"/>
      <c r="W788" s="158" t="s">
        <v>404</v>
      </c>
      <c r="X788" s="162" t="s">
        <v>682</v>
      </c>
      <c r="Y788" s="175" t="s">
        <v>378</v>
      </c>
      <c r="Z788" s="153">
        <v>46387</v>
      </c>
      <c r="AA788" s="153">
        <v>46387</v>
      </c>
      <c r="AB788" s="152"/>
      <c r="AC788" s="263"/>
      <c r="AD788" s="264"/>
      <c r="AE788" s="264"/>
      <c r="AF788" s="254" t="s">
        <v>387</v>
      </c>
      <c r="AG788" s="163" t="s">
        <v>591</v>
      </c>
      <c r="AH788" s="158">
        <v>876</v>
      </c>
      <c r="AI788" s="158" t="s">
        <v>605</v>
      </c>
      <c r="AJ788" s="158">
        <v>1</v>
      </c>
      <c r="AK788" s="202">
        <v>95000000000</v>
      </c>
      <c r="AL788" s="162" t="s">
        <v>606</v>
      </c>
      <c r="AM788" s="153">
        <v>46387</v>
      </c>
      <c r="AN788" s="153">
        <v>46524</v>
      </c>
      <c r="AO788" s="161">
        <v>46614</v>
      </c>
      <c r="AP788" s="163">
        <v>2027</v>
      </c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</row>
    <row r="789" spans="1:54" s="37" customFormat="1" ht="43.15" customHeight="1" x14ac:dyDescent="0.25">
      <c r="A789" s="159"/>
      <c r="B789" s="159"/>
      <c r="C789" s="159"/>
      <c r="D789" s="159"/>
      <c r="E789" s="159"/>
      <c r="F789" s="159"/>
      <c r="G789" s="159"/>
      <c r="H789" s="159"/>
      <c r="I789" s="159"/>
      <c r="J789" s="159"/>
      <c r="K789" s="159"/>
      <c r="L789" s="159"/>
      <c r="M789" s="159"/>
      <c r="N789" s="159"/>
      <c r="O789" s="285"/>
      <c r="P789" s="285"/>
      <c r="Q789" s="285"/>
      <c r="R789" s="285"/>
      <c r="S789" s="285"/>
      <c r="T789" s="39"/>
      <c r="U789" s="39"/>
      <c r="V789" s="39"/>
      <c r="W789" s="38"/>
      <c r="X789" s="38"/>
      <c r="Y789" s="38"/>
      <c r="Z789" s="40"/>
      <c r="AA789" s="40"/>
      <c r="AB789" s="38"/>
      <c r="AC789" s="38"/>
      <c r="AD789" s="38"/>
      <c r="AE789" s="38"/>
      <c r="AF789" s="38"/>
      <c r="AG789" s="38"/>
      <c r="AH789" s="38"/>
      <c r="AI789" s="38"/>
      <c r="AJ789" s="159"/>
      <c r="AK789" s="38"/>
      <c r="AL789" s="38"/>
      <c r="AM789" s="40"/>
      <c r="AN789" s="40"/>
      <c r="AO789" s="40"/>
      <c r="AP789" s="38"/>
      <c r="AQ789" s="38"/>
      <c r="AR789" s="38"/>
      <c r="AS789" s="265"/>
      <c r="AT789" s="38"/>
      <c r="AU789" s="38"/>
      <c r="AV789" s="38"/>
      <c r="AW789" s="38"/>
      <c r="AX789" s="38"/>
      <c r="AY789" s="38"/>
      <c r="AZ789" s="38"/>
      <c r="BA789" s="38"/>
      <c r="BB789" s="38"/>
    </row>
    <row r="790" spans="1:54" ht="11.25" customHeight="1" x14ac:dyDescent="0.2">
      <c r="A790" s="160"/>
      <c r="B790" s="160"/>
      <c r="C790" s="160"/>
      <c r="D790" s="160"/>
      <c r="E790" s="160"/>
      <c r="F790" s="160"/>
      <c r="G790" s="160"/>
      <c r="H790" s="160"/>
      <c r="I790" s="160"/>
      <c r="J790" s="160"/>
      <c r="K790" s="160"/>
      <c r="L790" s="160"/>
      <c r="M790" s="160"/>
      <c r="N790" s="160"/>
      <c r="O790" s="271"/>
      <c r="P790" s="271"/>
      <c r="Q790" s="271"/>
      <c r="R790" s="271"/>
      <c r="S790" s="271"/>
      <c r="T790" s="41"/>
      <c r="U790" s="41"/>
      <c r="V790" s="41"/>
      <c r="W790" s="31"/>
      <c r="X790" s="31"/>
      <c r="Y790" s="31"/>
      <c r="Z790" s="26"/>
      <c r="AA790" s="26"/>
      <c r="AB790" s="42"/>
      <c r="AC790" s="31"/>
      <c r="AD790" s="31"/>
      <c r="AE790" s="31"/>
      <c r="AF790" s="31"/>
      <c r="AG790" s="31"/>
      <c r="AH790" s="31"/>
      <c r="AI790" s="31"/>
      <c r="AJ790" s="160"/>
      <c r="AK790" s="43"/>
      <c r="AL790" s="31"/>
      <c r="AM790" s="26"/>
      <c r="AN790" s="26"/>
      <c r="AO790" s="26"/>
      <c r="AP790" s="31"/>
      <c r="AQ790" s="42"/>
      <c r="AR790" s="31"/>
      <c r="AS790" s="31"/>
      <c r="AT790" s="31"/>
      <c r="AU790" s="26"/>
      <c r="AV790" s="35"/>
      <c r="AW790" s="36"/>
      <c r="AX790" s="31"/>
      <c r="AY790" s="31"/>
      <c r="AZ790" s="31"/>
      <c r="BA790" s="31"/>
      <c r="BB790" s="31"/>
    </row>
    <row r="791" spans="1:54" ht="11.25" customHeight="1" x14ac:dyDescent="0.2">
      <c r="A791" s="160"/>
      <c r="B791" s="160"/>
      <c r="C791" s="160"/>
      <c r="D791" s="160"/>
      <c r="E791" s="160"/>
      <c r="F791" s="160"/>
      <c r="G791" s="160"/>
      <c r="H791" s="160"/>
      <c r="I791" s="160"/>
      <c r="J791" s="160"/>
      <c r="K791" s="160"/>
      <c r="L791" s="160"/>
      <c r="M791" s="160"/>
      <c r="N791" s="160"/>
      <c r="O791" s="271"/>
      <c r="P791" s="271"/>
      <c r="Q791" s="271"/>
      <c r="R791" s="271"/>
      <c r="S791" s="271"/>
      <c r="T791" s="41"/>
      <c r="U791" s="41"/>
      <c r="V791" s="41"/>
      <c r="W791" s="31"/>
      <c r="X791" s="31"/>
      <c r="Y791" s="31"/>
      <c r="Z791" s="26"/>
      <c r="AA791" s="26"/>
      <c r="AB791" s="42"/>
      <c r="AC791" s="31"/>
      <c r="AD791" s="31"/>
      <c r="AE791" s="31"/>
      <c r="AF791" s="31"/>
      <c r="AG791" s="31"/>
      <c r="AH791" s="31"/>
      <c r="AI791" s="31"/>
      <c r="AJ791" s="31"/>
      <c r="AK791" s="43"/>
      <c r="AL791" s="31"/>
      <c r="AM791" s="26"/>
      <c r="AN791" s="26"/>
      <c r="AO791" s="26"/>
      <c r="AP791" s="31"/>
      <c r="AQ791" s="42"/>
      <c r="AR791" s="31"/>
      <c r="AS791" s="31"/>
      <c r="AT791" s="31"/>
      <c r="AU791" s="26"/>
      <c r="AV791" s="35"/>
      <c r="AW791" s="36"/>
      <c r="AX791" s="31"/>
      <c r="AY791" s="31"/>
      <c r="AZ791" s="31"/>
      <c r="BA791" s="31"/>
      <c r="BB791" s="31"/>
    </row>
    <row r="792" spans="1:54" x14ac:dyDescent="0.2">
      <c r="A792" s="160"/>
      <c r="B792" s="160"/>
      <c r="C792" s="160"/>
      <c r="D792" s="160"/>
      <c r="E792" s="160"/>
      <c r="F792" s="160"/>
      <c r="G792" s="160"/>
      <c r="H792" s="160"/>
      <c r="I792" s="160"/>
      <c r="J792" s="160"/>
      <c r="K792" s="160"/>
      <c r="L792" s="160"/>
      <c r="M792" s="160"/>
      <c r="N792" s="160"/>
      <c r="O792" s="271"/>
      <c r="P792" s="271"/>
      <c r="Q792" s="271"/>
      <c r="R792" s="271"/>
      <c r="S792" s="271"/>
      <c r="T792" s="41"/>
      <c r="U792" s="41"/>
      <c r="V792" s="41"/>
      <c r="W792" s="31"/>
      <c r="X792" s="31"/>
      <c r="Y792" s="31"/>
      <c r="Z792" s="26"/>
      <c r="AA792" s="26"/>
      <c r="AB792" s="42"/>
      <c r="AC792" s="31"/>
      <c r="AD792" s="31"/>
      <c r="AE792" s="31"/>
      <c r="AF792" s="31"/>
      <c r="AG792" s="31"/>
      <c r="AH792" s="31"/>
      <c r="AI792" s="31"/>
      <c r="AJ792" s="31"/>
      <c r="AK792" s="43"/>
      <c r="AL792" s="31"/>
      <c r="AM792" s="26"/>
      <c r="AN792" s="26"/>
      <c r="AO792" s="26"/>
      <c r="AP792" s="31"/>
      <c r="AQ792" s="42"/>
      <c r="AR792" s="31"/>
      <c r="AS792" s="31"/>
      <c r="AT792" s="31"/>
      <c r="AU792" s="26"/>
      <c r="AV792" s="35"/>
      <c r="AW792" s="36"/>
      <c r="AX792" s="31"/>
      <c r="AY792" s="31"/>
      <c r="AZ792" s="31"/>
      <c r="BA792" s="31"/>
      <c r="BB792" s="31"/>
    </row>
    <row r="793" spans="1:54" x14ac:dyDescent="0.2">
      <c r="A793" s="160"/>
      <c r="B793" s="160"/>
      <c r="C793" s="160"/>
      <c r="D793" s="160"/>
      <c r="E793" s="160"/>
      <c r="F793" s="160"/>
      <c r="G793" s="160"/>
      <c r="H793" s="160"/>
      <c r="I793" s="160"/>
      <c r="J793" s="160"/>
      <c r="K793" s="160"/>
      <c r="L793" s="160"/>
      <c r="M793" s="160"/>
      <c r="N793" s="160"/>
      <c r="O793" s="271"/>
      <c r="P793" s="271"/>
      <c r="Q793" s="271"/>
      <c r="R793" s="271"/>
      <c r="S793" s="271"/>
      <c r="T793" s="41"/>
      <c r="U793" s="41"/>
      <c r="V793" s="41"/>
      <c r="W793" s="31"/>
      <c r="X793" s="31"/>
      <c r="Y793" s="31"/>
      <c r="Z793" s="26"/>
      <c r="AA793" s="26"/>
      <c r="AB793" s="42"/>
      <c r="AC793" s="31"/>
      <c r="AD793" s="31"/>
      <c r="AE793" s="31"/>
      <c r="AF793" s="31"/>
      <c r="AG793" s="31"/>
      <c r="AH793" s="31"/>
      <c r="AI793" s="31"/>
      <c r="AJ793" s="31"/>
      <c r="AK793" s="43"/>
      <c r="AL793" s="31"/>
      <c r="AM793" s="26"/>
      <c r="AN793" s="26"/>
      <c r="AO793" s="26"/>
      <c r="AP793" s="31"/>
      <c r="AQ793" s="42"/>
      <c r="AR793" s="31"/>
      <c r="AS793" s="31"/>
      <c r="AT793" s="31"/>
      <c r="AU793" s="26"/>
      <c r="AV793" s="35"/>
      <c r="AW793" s="36"/>
      <c r="AX793" s="31"/>
      <c r="AY793" s="31"/>
      <c r="AZ793" s="31"/>
      <c r="BA793" s="31"/>
      <c r="BB793" s="31"/>
    </row>
    <row r="794" spans="1:54" x14ac:dyDescent="0.2">
      <c r="A794" s="160"/>
      <c r="B794" s="160"/>
      <c r="C794" s="160"/>
      <c r="D794" s="160"/>
      <c r="E794" s="160"/>
      <c r="F794" s="160"/>
      <c r="G794" s="160"/>
      <c r="H794" s="160"/>
      <c r="I794" s="160"/>
      <c r="J794" s="160"/>
      <c r="K794" s="160"/>
      <c r="L794" s="160"/>
      <c r="M794" s="160"/>
      <c r="N794" s="160"/>
      <c r="O794" s="271"/>
      <c r="P794" s="271"/>
      <c r="Q794" s="271"/>
      <c r="R794" s="271"/>
      <c r="S794" s="271"/>
      <c r="T794" s="41"/>
      <c r="U794" s="41"/>
      <c r="V794" s="41"/>
      <c r="W794" s="31"/>
      <c r="X794" s="31"/>
      <c r="Y794" s="31"/>
      <c r="Z794" s="26"/>
      <c r="AA794" s="26"/>
      <c r="AB794" s="42"/>
      <c r="AC794" s="31"/>
      <c r="AD794" s="31"/>
      <c r="AE794" s="31"/>
      <c r="AF794" s="31"/>
      <c r="AG794" s="31"/>
      <c r="AH794" s="31"/>
      <c r="AI794" s="31"/>
      <c r="AJ794" s="31"/>
      <c r="AK794" s="43"/>
      <c r="AL794" s="31"/>
      <c r="AM794" s="26"/>
      <c r="AN794" s="26"/>
      <c r="AO794" s="26"/>
      <c r="AP794" s="31"/>
      <c r="AQ794" s="42"/>
      <c r="AR794" s="31"/>
      <c r="AS794" s="31"/>
      <c r="AT794" s="31"/>
      <c r="AU794" s="26"/>
      <c r="AV794" s="35"/>
      <c r="AW794" s="36"/>
      <c r="AX794" s="31"/>
      <c r="AY794" s="31"/>
      <c r="AZ794" s="31"/>
      <c r="BA794" s="31"/>
      <c r="BB794" s="31"/>
    </row>
    <row r="795" spans="1:54" x14ac:dyDescent="0.2">
      <c r="A795" s="160"/>
      <c r="B795" s="160"/>
      <c r="C795" s="160"/>
      <c r="D795" s="160"/>
      <c r="E795" s="160"/>
      <c r="F795" s="160"/>
      <c r="G795" s="160"/>
      <c r="H795" s="160"/>
      <c r="I795" s="160"/>
      <c r="J795" s="160"/>
      <c r="K795" s="160"/>
      <c r="L795" s="160"/>
      <c r="M795" s="160"/>
      <c r="N795" s="160"/>
      <c r="O795" s="271"/>
      <c r="P795" s="271"/>
      <c r="Q795" s="271"/>
      <c r="R795" s="271"/>
      <c r="S795" s="271"/>
      <c r="T795" s="41"/>
      <c r="U795" s="41"/>
      <c r="V795" s="41"/>
      <c r="W795" s="31"/>
      <c r="X795" s="31"/>
      <c r="Y795" s="31"/>
      <c r="Z795" s="26"/>
      <c r="AA795" s="26"/>
      <c r="AB795" s="42"/>
      <c r="AC795" s="31"/>
      <c r="AD795" s="31"/>
      <c r="AE795" s="31"/>
      <c r="AF795" s="31"/>
      <c r="AG795" s="31"/>
      <c r="AH795" s="31"/>
      <c r="AI795" s="31"/>
      <c r="AJ795" s="31"/>
      <c r="AK795" s="43"/>
      <c r="AL795" s="31"/>
      <c r="AM795" s="26"/>
      <c r="AN795" s="26"/>
      <c r="AO795" s="26"/>
      <c r="AP795" s="31"/>
      <c r="AQ795" s="42"/>
      <c r="AR795" s="31"/>
      <c r="AS795" s="31"/>
      <c r="AT795" s="31"/>
      <c r="AU795" s="26"/>
      <c r="AV795" s="35"/>
      <c r="AW795" s="36"/>
      <c r="AX795" s="31"/>
      <c r="AY795" s="31"/>
      <c r="AZ795" s="31"/>
      <c r="BA795" s="31"/>
      <c r="BB795" s="31"/>
    </row>
    <row r="796" spans="1:54" x14ac:dyDescent="0.2">
      <c r="A796" s="160"/>
      <c r="B796" s="160"/>
      <c r="C796" s="160"/>
      <c r="D796" s="160"/>
      <c r="E796" s="160"/>
      <c r="F796" s="160"/>
      <c r="G796" s="160"/>
      <c r="H796" s="160"/>
      <c r="I796" s="160"/>
      <c r="J796" s="160"/>
      <c r="K796" s="160"/>
      <c r="L796" s="160"/>
      <c r="M796" s="160"/>
      <c r="N796" s="160"/>
      <c r="O796" s="271"/>
      <c r="P796" s="271"/>
      <c r="Q796" s="271"/>
      <c r="R796" s="271"/>
      <c r="S796" s="271"/>
      <c r="T796" s="41"/>
      <c r="U796" s="41"/>
      <c r="V796" s="41"/>
      <c r="W796" s="31"/>
      <c r="X796" s="31"/>
      <c r="Y796" s="31"/>
      <c r="Z796" s="26"/>
      <c r="AA796" s="26"/>
      <c r="AB796" s="42"/>
      <c r="AC796" s="31"/>
      <c r="AD796" s="31"/>
      <c r="AE796" s="31"/>
      <c r="AF796" s="31"/>
      <c r="AG796" s="31"/>
      <c r="AH796" s="31"/>
      <c r="AI796" s="31"/>
      <c r="AJ796" s="31"/>
      <c r="AK796" s="43"/>
      <c r="AL796" s="31"/>
      <c r="AM796" s="26"/>
      <c r="AN796" s="26"/>
      <c r="AO796" s="26"/>
      <c r="AP796" s="31"/>
      <c r="AQ796" s="42"/>
      <c r="AR796" s="31"/>
      <c r="AS796" s="31"/>
      <c r="AT796" s="31"/>
      <c r="AU796" s="26"/>
      <c r="AV796" s="35"/>
      <c r="AW796" s="36"/>
      <c r="AX796" s="31"/>
      <c r="AY796" s="31"/>
      <c r="AZ796" s="31"/>
      <c r="BA796" s="31"/>
      <c r="BB796" s="31"/>
    </row>
    <row r="797" spans="1:54" x14ac:dyDescent="0.2">
      <c r="A797" s="160"/>
      <c r="B797" s="160"/>
      <c r="C797" s="160"/>
      <c r="D797" s="160"/>
      <c r="E797" s="160"/>
      <c r="F797" s="160"/>
      <c r="G797" s="160"/>
      <c r="H797" s="160"/>
      <c r="I797" s="160"/>
      <c r="J797" s="160"/>
      <c r="K797" s="160"/>
      <c r="L797" s="160"/>
      <c r="M797" s="160"/>
      <c r="N797" s="160"/>
      <c r="O797" s="271"/>
      <c r="P797" s="271"/>
      <c r="Q797" s="271"/>
      <c r="R797" s="271"/>
      <c r="S797" s="271"/>
      <c r="T797" s="41"/>
      <c r="U797" s="41"/>
      <c r="V797" s="41"/>
      <c r="W797" s="31"/>
      <c r="X797" s="31"/>
      <c r="Y797" s="31"/>
      <c r="Z797" s="26"/>
      <c r="AA797" s="26"/>
      <c r="AB797" s="42"/>
      <c r="AC797" s="31"/>
      <c r="AD797" s="31"/>
      <c r="AE797" s="31"/>
      <c r="AF797" s="31"/>
      <c r="AG797" s="31"/>
      <c r="AH797" s="31"/>
      <c r="AI797" s="31"/>
      <c r="AJ797" s="31"/>
      <c r="AK797" s="43"/>
      <c r="AL797" s="31"/>
      <c r="AM797" s="26"/>
      <c r="AN797" s="26"/>
      <c r="AO797" s="26"/>
      <c r="AP797" s="31"/>
      <c r="AQ797" s="42"/>
      <c r="AR797" s="31"/>
      <c r="AS797" s="31"/>
      <c r="AT797" s="31"/>
      <c r="AU797" s="26"/>
      <c r="AV797" s="35"/>
      <c r="AW797" s="36"/>
      <c r="AX797" s="31"/>
      <c r="AY797" s="31"/>
      <c r="AZ797" s="31"/>
      <c r="BA797" s="31"/>
      <c r="BB797" s="31"/>
    </row>
    <row r="798" spans="1:54" x14ac:dyDescent="0.2">
      <c r="A798" s="246"/>
      <c r="B798" s="246"/>
      <c r="C798" s="246"/>
      <c r="D798" s="246"/>
      <c r="E798" s="246"/>
      <c r="F798" s="246"/>
      <c r="G798" s="246"/>
      <c r="H798" s="246"/>
      <c r="I798" s="246"/>
      <c r="J798" s="246"/>
      <c r="K798" s="246"/>
      <c r="L798" s="246"/>
      <c r="M798" s="246"/>
      <c r="N798" s="246"/>
      <c r="O798" s="301"/>
      <c r="P798" s="301"/>
      <c r="Q798" s="301"/>
      <c r="R798" s="301"/>
      <c r="S798" s="301"/>
      <c r="T798" s="44"/>
      <c r="U798" s="44"/>
      <c r="V798" s="44"/>
      <c r="W798" s="30"/>
      <c r="X798" s="30"/>
      <c r="Y798" s="30"/>
      <c r="Z798" s="30"/>
      <c r="AA798" s="30"/>
    </row>
    <row r="799" spans="1:54" x14ac:dyDescent="0.2">
      <c r="A799" s="302" t="s">
        <v>1710</v>
      </c>
      <c r="B799" s="246"/>
      <c r="C799" s="246"/>
      <c r="D799" s="246"/>
      <c r="E799" s="246"/>
      <c r="F799" s="246"/>
      <c r="G799" s="246"/>
      <c r="H799" s="246"/>
      <c r="I799" s="246"/>
      <c r="J799" s="246"/>
      <c r="K799" s="246"/>
      <c r="L799" s="246"/>
      <c r="M799" s="246"/>
      <c r="N799" s="246"/>
      <c r="O799" s="301"/>
      <c r="P799" s="301"/>
      <c r="Q799" s="301"/>
      <c r="R799" s="301"/>
      <c r="S799" s="301"/>
      <c r="T799" s="44"/>
      <c r="U799" s="44"/>
      <c r="V799" s="44"/>
      <c r="W799" s="30"/>
      <c r="X799" s="30"/>
      <c r="Y799" s="30"/>
      <c r="Z799" s="30"/>
      <c r="AA799" s="30"/>
    </row>
    <row r="800" spans="1:54" x14ac:dyDescent="0.2">
      <c r="A800" s="246"/>
      <c r="B800" s="246"/>
      <c r="C800" s="246"/>
      <c r="D800" s="246"/>
      <c r="E800" s="246"/>
      <c r="F800" s="246"/>
      <c r="G800" s="246"/>
      <c r="H800" s="246"/>
      <c r="I800" s="246"/>
      <c r="J800" s="246"/>
      <c r="K800" s="246"/>
      <c r="L800" s="246"/>
      <c r="M800" s="246"/>
      <c r="N800" s="246"/>
      <c r="O800" s="301"/>
      <c r="P800" s="301"/>
      <c r="Q800" s="301"/>
      <c r="R800" s="301"/>
      <c r="S800" s="301"/>
      <c r="T800" s="44"/>
      <c r="U800" s="44"/>
      <c r="V800" s="44"/>
      <c r="W800" s="30"/>
      <c r="X800" s="30"/>
      <c r="Y800" s="30"/>
      <c r="Z800" s="30"/>
      <c r="AA800" s="30"/>
    </row>
    <row r="801" spans="1:27" x14ac:dyDescent="0.2">
      <c r="A801" s="246"/>
      <c r="B801" s="246"/>
      <c r="C801" s="246"/>
      <c r="D801" s="246"/>
      <c r="E801" s="246"/>
      <c r="F801" s="246"/>
      <c r="G801" s="246"/>
      <c r="H801" s="246"/>
      <c r="I801" s="246"/>
      <c r="J801" s="246"/>
      <c r="K801" s="246"/>
      <c r="L801" s="246"/>
      <c r="M801" s="246"/>
      <c r="N801" s="246"/>
      <c r="O801" s="301"/>
      <c r="P801" s="301"/>
      <c r="Q801" s="301"/>
      <c r="R801" s="301"/>
      <c r="S801" s="301"/>
      <c r="T801" s="44"/>
      <c r="U801" s="44"/>
      <c r="V801" s="44"/>
      <c r="W801" s="30"/>
      <c r="X801" s="30"/>
      <c r="Y801" s="30"/>
      <c r="Z801" s="30"/>
      <c r="AA801" s="30"/>
    </row>
  </sheetData>
  <autoFilter ref="A8:XEZ788"/>
  <mergeCells count="268">
    <mergeCell ref="W5:W7"/>
    <mergeCell ref="X5:X7"/>
    <mergeCell ref="Y5:Y7"/>
    <mergeCell ref="Z5:Z7"/>
    <mergeCell ref="AA5:AA7"/>
    <mergeCell ref="AB5:AE5"/>
    <mergeCell ref="AF5:AO5"/>
    <mergeCell ref="AP5:AP7"/>
    <mergeCell ref="AQ5:AQ7"/>
    <mergeCell ref="V17:V20"/>
    <mergeCell ref="AO17:AO20"/>
    <mergeCell ref="AP17:AP20"/>
    <mergeCell ref="AQ17:AQ20"/>
    <mergeCell ref="AR17:AR20"/>
    <mergeCell ref="AF17:AF20"/>
    <mergeCell ref="AG17:AG20"/>
    <mergeCell ref="AH17:AH20"/>
    <mergeCell ref="AI17:AI20"/>
    <mergeCell ref="AJ17:AJ20"/>
    <mergeCell ref="AK17:AK20"/>
    <mergeCell ref="AL17:AL20"/>
    <mergeCell ref="AM17:AM20"/>
    <mergeCell ref="AN17:AN20"/>
    <mergeCell ref="Z21:Z25"/>
    <mergeCell ref="AA21:AA25"/>
    <mergeCell ref="X17:X20"/>
    <mergeCell ref="Z17:Z20"/>
    <mergeCell ref="AA17:AA20"/>
    <mergeCell ref="AB17:AB20"/>
    <mergeCell ref="AC17:AC20"/>
    <mergeCell ref="AD17:AD20"/>
    <mergeCell ref="AE17:AE20"/>
    <mergeCell ref="B17:B20"/>
    <mergeCell ref="C17:C20"/>
    <mergeCell ref="D17:D20"/>
    <mergeCell ref="E17:E20"/>
    <mergeCell ref="F17:F20"/>
    <mergeCell ref="G17:G20"/>
    <mergeCell ref="H17:H20"/>
    <mergeCell ref="I17:I20"/>
    <mergeCell ref="E1:T1"/>
    <mergeCell ref="K5:K7"/>
    <mergeCell ref="L5:L7"/>
    <mergeCell ref="M5:M7"/>
    <mergeCell ref="N5:N7"/>
    <mergeCell ref="O5:O7"/>
    <mergeCell ref="Q5:V6"/>
    <mergeCell ref="K17:K20"/>
    <mergeCell ref="L17:L20"/>
    <mergeCell ref="M17:M20"/>
    <mergeCell ref="N17:N20"/>
    <mergeCell ref="R17:R20"/>
    <mergeCell ref="S17:S20"/>
    <mergeCell ref="T17:T20"/>
    <mergeCell ref="U17:U20"/>
    <mergeCell ref="P5:P7"/>
    <mergeCell ref="A5:A7"/>
    <mergeCell ref="B5:B7"/>
    <mergeCell ref="C5:D5"/>
    <mergeCell ref="E5:E7"/>
    <mergeCell ref="F5:F7"/>
    <mergeCell ref="G5:G7"/>
    <mergeCell ref="H5:H7"/>
    <mergeCell ref="I5:I7"/>
    <mergeCell ref="J5:J7"/>
    <mergeCell ref="AR5:AY5"/>
    <mergeCell ref="AZ5:AZ7"/>
    <mergeCell ref="BA5:BA7"/>
    <mergeCell ref="BB5:BB7"/>
    <mergeCell ref="C6:C7"/>
    <mergeCell ref="D6:D7"/>
    <mergeCell ref="AB6:AB7"/>
    <mergeCell ref="AC6:AC7"/>
    <mergeCell ref="AD6:AD7"/>
    <mergeCell ref="AE6:AE7"/>
    <mergeCell ref="AF6:AF7"/>
    <mergeCell ref="AG6:AG7"/>
    <mergeCell ref="AH6:AI6"/>
    <mergeCell ref="AJ6:AJ7"/>
    <mergeCell ref="AK6:AL6"/>
    <mergeCell ref="AM6:AM7"/>
    <mergeCell ref="AN6:AN7"/>
    <mergeCell ref="AO6:AO7"/>
    <mergeCell ref="AR6:AR7"/>
    <mergeCell ref="AS6:AS7"/>
    <mergeCell ref="AT6:AT7"/>
    <mergeCell ref="AU6:AU7"/>
    <mergeCell ref="AV6:AV7"/>
    <mergeCell ref="AW6:AW7"/>
    <mergeCell ref="AX6:AX7"/>
    <mergeCell ref="AY6:AY7"/>
    <mergeCell ref="B21:B25"/>
    <mergeCell ref="C21:C25"/>
    <mergeCell ref="D21:D25"/>
    <mergeCell ref="E21:E25"/>
    <mergeCell ref="F21:F25"/>
    <mergeCell ref="G21:G25"/>
    <mergeCell ref="H21:H25"/>
    <mergeCell ref="I21:I25"/>
    <mergeCell ref="K21:K25"/>
    <mergeCell ref="L21:L25"/>
    <mergeCell ref="M21:M25"/>
    <mergeCell ref="N21:N25"/>
    <mergeCell ref="R21:R25"/>
    <mergeCell ref="S21:S25"/>
    <mergeCell ref="T21:T25"/>
    <mergeCell ref="U21:U25"/>
    <mergeCell ref="V21:V25"/>
    <mergeCell ref="X21:X25"/>
    <mergeCell ref="AB21:AB25"/>
    <mergeCell ref="AC21:AC25"/>
    <mergeCell ref="AD21:AD25"/>
    <mergeCell ref="AE21:AE25"/>
    <mergeCell ref="AF21:AF25"/>
    <mergeCell ref="AG21:AG25"/>
    <mergeCell ref="AH21:AH25"/>
    <mergeCell ref="AI21:AI25"/>
    <mergeCell ref="AJ21:AJ25"/>
    <mergeCell ref="AK21:AK25"/>
    <mergeCell ref="AL21:AL25"/>
    <mergeCell ref="AM21:AM25"/>
    <mergeCell ref="AN21:AN25"/>
    <mergeCell ref="AO21:AO25"/>
    <mergeCell ref="AP21:AP25"/>
    <mergeCell ref="AQ21:AQ25"/>
    <mergeCell ref="AR21:AR25"/>
    <mergeCell ref="B26:B28"/>
    <mergeCell ref="C26:C28"/>
    <mergeCell ref="D26:D28"/>
    <mergeCell ref="E26:E28"/>
    <mergeCell ref="F26:F28"/>
    <mergeCell ref="G26:G28"/>
    <mergeCell ref="H26:H28"/>
    <mergeCell ref="I26:I28"/>
    <mergeCell ref="K26:K28"/>
    <mergeCell ref="L26:L28"/>
    <mergeCell ref="M26:M28"/>
    <mergeCell ref="N26:N28"/>
    <mergeCell ref="R26:R28"/>
    <mergeCell ref="S26:S28"/>
    <mergeCell ref="T26:T28"/>
    <mergeCell ref="X26:X28"/>
    <mergeCell ref="Z26:Z28"/>
    <mergeCell ref="AA26:AA28"/>
    <mergeCell ref="AB26:AB28"/>
    <mergeCell ref="AC26:AC28"/>
    <mergeCell ref="AD26:AD28"/>
    <mergeCell ref="AE26:AE28"/>
    <mergeCell ref="AF26:AF28"/>
    <mergeCell ref="AG26:AG28"/>
    <mergeCell ref="AH26:AH28"/>
    <mergeCell ref="AI26:AI28"/>
    <mergeCell ref="AJ26:AJ28"/>
    <mergeCell ref="AK26:AK28"/>
    <mergeCell ref="AL26:AL28"/>
    <mergeCell ref="AM26:AM28"/>
    <mergeCell ref="AN26:AN28"/>
    <mergeCell ref="AO26:AO28"/>
    <mergeCell ref="AP26:AP28"/>
    <mergeCell ref="AQ26:AQ28"/>
    <mergeCell ref="AR26:AR28"/>
    <mergeCell ref="B30:B33"/>
    <mergeCell ref="C30:C33"/>
    <mergeCell ref="D30:D33"/>
    <mergeCell ref="E30:E33"/>
    <mergeCell ref="F30:F33"/>
    <mergeCell ref="G30:G33"/>
    <mergeCell ref="H30:H33"/>
    <mergeCell ref="I30:I33"/>
    <mergeCell ref="K30:K33"/>
    <mergeCell ref="L30:L33"/>
    <mergeCell ref="M30:M33"/>
    <mergeCell ref="N30:N33"/>
    <mergeCell ref="R30:R33"/>
    <mergeCell ref="S30:S33"/>
    <mergeCell ref="T30:T33"/>
    <mergeCell ref="X30:X33"/>
    <mergeCell ref="Z30:Z33"/>
    <mergeCell ref="AA30:AA33"/>
    <mergeCell ref="AB30:AB33"/>
    <mergeCell ref="AC30:AC33"/>
    <mergeCell ref="AD30:AD33"/>
    <mergeCell ref="AE30:AE33"/>
    <mergeCell ref="AF30:AF33"/>
    <mergeCell ref="AG30:AG33"/>
    <mergeCell ref="AH30:AH33"/>
    <mergeCell ref="AI30:AI33"/>
    <mergeCell ref="AJ30:AJ33"/>
    <mergeCell ref="AK30:AK33"/>
    <mergeCell ref="AL30:AL33"/>
    <mergeCell ref="AM30:AM33"/>
    <mergeCell ref="AN30:AN33"/>
    <mergeCell ref="AO30:AO33"/>
    <mergeCell ref="AP30:AP33"/>
    <mergeCell ref="AQ30:AQ33"/>
    <mergeCell ref="AR30:AR33"/>
    <mergeCell ref="B35:B36"/>
    <mergeCell ref="C35:C36"/>
    <mergeCell ref="D35:D36"/>
    <mergeCell ref="E35:E36"/>
    <mergeCell ref="F35:F36"/>
    <mergeCell ref="G35:G36"/>
    <mergeCell ref="H35:H36"/>
    <mergeCell ref="I35:I36"/>
    <mergeCell ref="K35:K36"/>
    <mergeCell ref="L35:L36"/>
    <mergeCell ref="M35:M36"/>
    <mergeCell ref="N35:N36"/>
    <mergeCell ref="R35:R36"/>
    <mergeCell ref="S35:S36"/>
    <mergeCell ref="T35:T36"/>
    <mergeCell ref="X35:X36"/>
    <mergeCell ref="AK35:AK36"/>
    <mergeCell ref="AL35:AL36"/>
    <mergeCell ref="AM35:AM36"/>
    <mergeCell ref="AN35:AN36"/>
    <mergeCell ref="AO35:AO36"/>
    <mergeCell ref="AQ35:AQ36"/>
    <mergeCell ref="Z35:Z36"/>
    <mergeCell ref="AA35:AA36"/>
    <mergeCell ref="AB35:AB36"/>
    <mergeCell ref="AC35:AC36"/>
    <mergeCell ref="AD35:AD36"/>
    <mergeCell ref="AE35:AE36"/>
    <mergeCell ref="AF35:AF36"/>
    <mergeCell ref="AG35:AG36"/>
    <mergeCell ref="AH35:AH36"/>
    <mergeCell ref="AR35:AR36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R37:R39"/>
    <mergeCell ref="S37:S39"/>
    <mergeCell ref="T37:T39"/>
    <mergeCell ref="AF37:AF39"/>
    <mergeCell ref="AG37:AG39"/>
    <mergeCell ref="AH37:AH39"/>
    <mergeCell ref="AI37:AI39"/>
    <mergeCell ref="AJ37:AJ39"/>
    <mergeCell ref="AI35:AI36"/>
    <mergeCell ref="AJ35:AJ36"/>
    <mergeCell ref="AP35:AP36"/>
    <mergeCell ref="BC521:BC522"/>
    <mergeCell ref="BC185:BC187"/>
    <mergeCell ref="X37:X39"/>
    <mergeCell ref="Z37:Z39"/>
    <mergeCell ref="AA37:AA39"/>
    <mergeCell ref="AB37:AB39"/>
    <mergeCell ref="AC37:AC39"/>
    <mergeCell ref="AD37:AD39"/>
    <mergeCell ref="AE37:AE39"/>
    <mergeCell ref="AK37:AK39"/>
    <mergeCell ref="AL37:AL39"/>
    <mergeCell ref="AM37:AM39"/>
    <mergeCell ref="AN37:AN39"/>
    <mergeCell ref="AO37:AO39"/>
    <mergeCell ref="AP37:AP39"/>
    <mergeCell ref="AQ37:AQ39"/>
    <mergeCell ref="AR37:AR39"/>
  </mergeCells>
  <conditionalFormatting sqref="J229">
    <cfRule type="expression" dxfId="824" priority="1544">
      <formula>J487&lt;&gt;IF(I487=VLOOKUP(I487,#REF!,1,FALSE),"2_Только субъекты МСП")</formula>
    </cfRule>
  </conditionalFormatting>
  <conditionalFormatting sqref="J198:J200 J230:J244 J226:J228 J203">
    <cfRule type="expression" dxfId="823" priority="1539">
      <formula>J457&lt;&gt;IF(I457=VLOOKUP(I457,#REF!,1,FALSE),"2_Только субъекты МСП")</formula>
    </cfRule>
  </conditionalFormatting>
  <conditionalFormatting sqref="J217:J225">
    <cfRule type="expression" dxfId="822" priority="1531">
      <formula>J473&lt;&gt;IF(I473=VLOOKUP(I473,#REF!,1,FALSE),"2_Только субъекты МСП")</formula>
    </cfRule>
  </conditionalFormatting>
  <conditionalFormatting sqref="J230:J244">
    <cfRule type="expression" dxfId="821" priority="1530">
      <formula>J486=IFERROR(VLOOKUP(I486,#REF!,1,FALSE),"2_Только субъекты МСП")</formula>
    </cfRule>
  </conditionalFormatting>
  <conditionalFormatting sqref="J230:J244">
    <cfRule type="expression" dxfId="820" priority="1529">
      <formula>J491=IFERROR(VLOOKUP(I491,#REF!,1,FALSE),"2_Только субъекты МСП")</formula>
    </cfRule>
  </conditionalFormatting>
  <conditionalFormatting sqref="J230:J244">
    <cfRule type="expression" dxfId="819" priority="1528">
      <formula>J489=IFERROR(VLOOKUP(I489,#REF!,1,FALSE),"2_Только субъекты МСП")</formula>
    </cfRule>
  </conditionalFormatting>
  <conditionalFormatting sqref="J229">
    <cfRule type="expression" dxfId="818" priority="1522">
      <formula>J484=IFERROR(VLOOKUP(I484,#REF!,1,FALSE),"2_Только субъекты МСП")</formula>
    </cfRule>
  </conditionalFormatting>
  <conditionalFormatting sqref="J229">
    <cfRule type="expression" dxfId="817" priority="1521">
      <formula>J489=IFERROR(VLOOKUP(I489,#REF!,1,FALSE),"2_Только субъекты МСП")</formula>
    </cfRule>
  </conditionalFormatting>
  <conditionalFormatting sqref="J229">
    <cfRule type="expression" dxfId="816" priority="1520">
      <formula>J487=IFERROR(VLOOKUP(I487,#REF!,1,FALSE),"2_Только субъекты МСП")</formula>
    </cfRule>
  </conditionalFormatting>
  <conditionalFormatting sqref="J226:J228">
    <cfRule type="expression" dxfId="815" priority="1518">
      <formula>J137=IFERROR(VLOOKUP(I137,#REF!,1,FALSE),"2_Только субъекты МСП")</formula>
    </cfRule>
  </conditionalFormatting>
  <conditionalFormatting sqref="J217:J225">
    <cfRule type="expression" dxfId="814" priority="1517">
      <formula>J475=IFERROR(VLOOKUP(I475,#REF!,1,FALSE),"2_Только субъекты МСП")</formula>
    </cfRule>
  </conditionalFormatting>
  <conditionalFormatting sqref="J217:J225">
    <cfRule type="expression" dxfId="813" priority="1516">
      <formula>J470=IFERROR(VLOOKUP(I470,#REF!,1,FALSE),"2_Только субъекты МСП")</formula>
    </cfRule>
  </conditionalFormatting>
  <conditionalFormatting sqref="J217:J225">
    <cfRule type="expression" dxfId="812" priority="1515">
      <formula>J470&lt;&gt;IF(I470=VLOOKUP(I470,#REF!,1,FALSE),"2_Только субъекты МСП")</formula>
    </cfRule>
  </conditionalFormatting>
  <conditionalFormatting sqref="J217:J225">
    <cfRule type="expression" dxfId="811" priority="1511">
      <formula>J473=IFERROR(VLOOKUP(I473,#REF!,1,FALSE),"2_Только субъекты МСП")</formula>
    </cfRule>
  </conditionalFormatting>
  <conditionalFormatting sqref="J207:J216">
    <cfRule type="expression" dxfId="810" priority="1504">
      <formula>J116&lt;&gt;IF(I116=VLOOKUP(I116,#REF!,1,FALSE),"2_Только субъекты МСП")</formula>
    </cfRule>
  </conditionalFormatting>
  <conditionalFormatting sqref="J229">
    <cfRule type="expression" dxfId="809" priority="1494">
      <formula>J141=IFERROR(VLOOKUP(I141,#REF!,1,FALSE),"2_Только субъекты МСП")</formula>
    </cfRule>
  </conditionalFormatting>
  <conditionalFormatting sqref="J203">
    <cfRule type="expression" dxfId="808" priority="1489">
      <formula>J460=IFERROR(VLOOKUP(I460,#REF!,1,FALSE),"2_Только субъекты МСП")</formula>
    </cfRule>
  </conditionalFormatting>
  <conditionalFormatting sqref="J203">
    <cfRule type="expression" dxfId="807" priority="1487">
      <formula>J462=IFERROR(VLOOKUP(I462,#REF!,1,FALSE),"2_Только субъекты МСП")</formula>
    </cfRule>
  </conditionalFormatting>
  <conditionalFormatting sqref="J217:J225">
    <cfRule type="expression" dxfId="806" priority="1474">
      <formula>J127&lt;&gt;IF(I127=VLOOKUP(I127,#REF!,1,FALSE),"2_Только субъекты МСП")</formula>
    </cfRule>
  </conditionalFormatting>
  <conditionalFormatting sqref="J229">
    <cfRule type="expression" dxfId="805" priority="1472">
      <formula>J141&lt;&gt;IF(I141=VLOOKUP(I141,#REF!,1,FALSE),"2_Только субъекты МСП")</formula>
    </cfRule>
  </conditionalFormatting>
  <conditionalFormatting sqref="J217:J225">
    <cfRule type="expression" dxfId="804" priority="1471">
      <formula>J127=IFERROR(VLOOKUP(I127,#REF!,1,FALSE),"2_Только субъекты МСП")</formula>
    </cfRule>
  </conditionalFormatting>
  <conditionalFormatting sqref="J198:J200">
    <cfRule type="expression" dxfId="803" priority="1469">
      <formula>J457=IFERROR(VLOOKUP(I457,#REF!,1,FALSE),"2_Только субъекты МСП")</formula>
    </cfRule>
  </conditionalFormatting>
  <conditionalFormatting sqref="J230:J244">
    <cfRule type="expression" dxfId="802" priority="1458">
      <formula>J143=IFERROR(VLOOKUP(I143,#REF!,1,FALSE),"2_Только субъекты МСП")</formula>
    </cfRule>
  </conditionalFormatting>
  <conditionalFormatting sqref="J786">
    <cfRule type="expression" dxfId="801" priority="1457">
      <formula>J484=IFERROR(VLOOKUP(I484,#REF!,1,FALSE),"2_Только субъекты МСП")</formula>
    </cfRule>
  </conditionalFormatting>
  <conditionalFormatting sqref="J786">
    <cfRule type="expression" dxfId="800" priority="1455">
      <formula>J479=IFERROR(VLOOKUP(I479,#REF!,1,FALSE),"2_Только субъекты МСП")</formula>
    </cfRule>
  </conditionalFormatting>
  <conditionalFormatting sqref="J786">
    <cfRule type="expression" dxfId="799" priority="1453">
      <formula>J479&lt;&gt;IF(I479=VLOOKUP(I479,#REF!,1,FALSE),"2_Только субъекты МСП")</formula>
    </cfRule>
  </conditionalFormatting>
  <conditionalFormatting sqref="J786">
    <cfRule type="expression" dxfId="798" priority="1451">
      <formula>J136=IFERROR(VLOOKUP(I136,#REF!,1,FALSE),"2_Только субъекты МСП")</formula>
    </cfRule>
  </conditionalFormatting>
  <conditionalFormatting sqref="J786">
    <cfRule type="expression" dxfId="797" priority="1449">
      <formula>J482=IFERROR(VLOOKUP(I482,#REF!,1,FALSE),"2_Только субъекты МСП")</formula>
    </cfRule>
  </conditionalFormatting>
  <conditionalFormatting sqref="J786">
    <cfRule type="expression" dxfId="796" priority="1447">
      <formula>J482&lt;&gt;IF(I482=VLOOKUP(I482,#REF!,1,FALSE),"2_Только субъекты МСП")</formula>
    </cfRule>
  </conditionalFormatting>
  <conditionalFormatting sqref="J786">
    <cfRule type="expression" dxfId="795" priority="1445">
      <formula>J484&lt;&gt;IF(I484=VLOOKUP(I484,#REF!,1,FALSE),"2_Только субъекты МСП")</formula>
    </cfRule>
  </conditionalFormatting>
  <conditionalFormatting sqref="J786">
    <cfRule type="expression" dxfId="794" priority="1443">
      <formula>J136&lt;&gt;IF(I136=VLOOKUP(I136,#REF!,1,FALSE),"2_Только субъекты МСП")</formula>
    </cfRule>
  </conditionalFormatting>
  <conditionalFormatting sqref="J226:J228">
    <cfRule type="expression" dxfId="793" priority="1441">
      <formula>J485=IFERROR(VLOOKUP(I485,#REF!,1,FALSE),"2_Только субъекты МСП")</formula>
    </cfRule>
  </conditionalFormatting>
  <conditionalFormatting sqref="J226:J228">
    <cfRule type="expression" dxfId="792" priority="1440">
      <formula>J480=IFERROR(VLOOKUP(I480,#REF!,1,FALSE),"2_Только субъекты МСП")</formula>
    </cfRule>
  </conditionalFormatting>
  <conditionalFormatting sqref="J226:J228 J203">
    <cfRule type="expression" dxfId="791" priority="1439">
      <formula>J457&lt;&gt;IF(I457=VLOOKUP(I457,#REF!,1,FALSE),"2_Только субъекты МСП")</formula>
    </cfRule>
  </conditionalFormatting>
  <conditionalFormatting sqref="J245">
    <cfRule type="expression" dxfId="790" priority="1419">
      <formula>#REF!=IFERROR(VLOOKUP(#REF!,#REF!,1,FALSE),"2_Только субъекты МСП")</formula>
    </cfRule>
  </conditionalFormatting>
  <conditionalFormatting sqref="J245">
    <cfRule type="expression" dxfId="789" priority="1418">
      <formula>#REF!&lt;&gt;IF(#REF!=VLOOKUP(#REF!,#REF!,1,FALSE),"2_Только субъекты МСП")</formula>
    </cfRule>
  </conditionalFormatting>
  <conditionalFormatting sqref="J207:J216">
    <cfRule type="expression" dxfId="788" priority="1417">
      <formula>J462=IFERROR(VLOOKUP(I462,#REF!,1,FALSE),"2_Только субъекты МСП")</formula>
    </cfRule>
  </conditionalFormatting>
  <conditionalFormatting sqref="J207:J216">
    <cfRule type="expression" dxfId="787" priority="1415">
      <formula>J464=IFERROR(VLOOKUP(I464,#REF!,1,FALSE),"2_Только субъекты МСП")</formula>
    </cfRule>
  </conditionalFormatting>
  <conditionalFormatting sqref="J207:J216">
    <cfRule type="expression" dxfId="786" priority="1414">
      <formula>J459=IFERROR(VLOOKUP(I459,#REF!,1,FALSE),"2_Только субъекты МСП")</formula>
    </cfRule>
  </conditionalFormatting>
  <conditionalFormatting sqref="J207:J216">
    <cfRule type="expression" dxfId="785" priority="1413">
      <formula>J459&lt;&gt;IF(I459=VLOOKUP(I459,#REF!,1,FALSE),"2_Только субъекты МСП")</formula>
    </cfRule>
  </conditionalFormatting>
  <conditionalFormatting sqref="J207:J216">
    <cfRule type="expression" dxfId="784" priority="1412">
      <formula>J462&lt;&gt;IF(I462=VLOOKUP(I462,#REF!,1,FALSE),"2_Только субъекты МСП")</formula>
    </cfRule>
  </conditionalFormatting>
  <conditionalFormatting sqref="J784">
    <cfRule type="expression" dxfId="783" priority="1395">
      <formula>J698=IFERROR(VLOOKUP(I698,#REF!,1,FALSE),"2_Только субъекты МСП")</formula>
    </cfRule>
  </conditionalFormatting>
  <conditionalFormatting sqref="J783">
    <cfRule type="expression" dxfId="782" priority="1327">
      <formula>J696=IFERROR(VLOOKUP(I696,#REF!,1,FALSE),"2_Только субъекты МСП")</formula>
    </cfRule>
  </conditionalFormatting>
  <conditionalFormatting sqref="J783">
    <cfRule type="expression" dxfId="781" priority="1324">
      <formula>J1038=IFERROR(VLOOKUP(I1038,#REF!,1,FALSE),"2_Только субъекты МСП")</formula>
    </cfRule>
  </conditionalFormatting>
  <conditionalFormatting sqref="J783 J200 J203 J207:J216">
    <cfRule type="expression" dxfId="780" priority="1323">
      <formula>J457&lt;&gt;IF(I457=VLOOKUP(I457,#REF!,1,FALSE),"2_Только субъекты МСП")</formula>
    </cfRule>
  </conditionalFormatting>
  <conditionalFormatting sqref="J783">
    <cfRule type="expression" dxfId="779" priority="1322">
      <formula>J1040=IFERROR(VLOOKUP(I1040,#REF!,1,FALSE),"2_Только субъекты МСП")</formula>
    </cfRule>
  </conditionalFormatting>
  <conditionalFormatting sqref="J783">
    <cfRule type="expression" dxfId="778" priority="1321">
      <formula>J1035=IFERROR(VLOOKUP(I1035,#REF!,1,FALSE),"2_Только субъекты МСП")</formula>
    </cfRule>
  </conditionalFormatting>
  <conditionalFormatting sqref="J783">
    <cfRule type="expression" dxfId="777" priority="1320">
      <formula>J1035&lt;&gt;IF(I1035=VLOOKUP(I1035,#REF!,1,FALSE),"2_Только субъекты МСП")</formula>
    </cfRule>
  </conditionalFormatting>
  <conditionalFormatting sqref="J783">
    <cfRule type="expression" dxfId="776" priority="1319">
      <formula>J1038&lt;&gt;IF(I1038=VLOOKUP(I1038,#REF!,1,FALSE),"2_Только субъекты МСП")</formula>
    </cfRule>
  </conditionalFormatting>
  <conditionalFormatting sqref="J782">
    <cfRule type="expression" dxfId="775" priority="1317">
      <formula>J126=IFERROR(VLOOKUP(I126,#REF!,1,FALSE),"2_Только субъекты МСП")</formula>
    </cfRule>
  </conditionalFormatting>
  <conditionalFormatting sqref="J782">
    <cfRule type="expression" dxfId="774" priority="1315">
      <formula>J472=IFERROR(VLOOKUP(I472,#REF!,1,FALSE),"2_Только субъекты МСП")</formula>
    </cfRule>
  </conditionalFormatting>
  <conditionalFormatting sqref="J782">
    <cfRule type="expression" dxfId="773" priority="1313">
      <formula>J474&lt;&gt;IF(I474=VLOOKUP(I474,#REF!,1,FALSE),"2_Только субъекты МСП")</formula>
    </cfRule>
  </conditionalFormatting>
  <conditionalFormatting sqref="J782">
    <cfRule type="expression" dxfId="772" priority="1311">
      <formula>J474=IFERROR(VLOOKUP(I474,#REF!,1,FALSE),"2_Только субъекты МСП")</formula>
    </cfRule>
  </conditionalFormatting>
  <conditionalFormatting sqref="J782">
    <cfRule type="expression" dxfId="771" priority="1309">
      <formula>J469=IFERROR(VLOOKUP(I469,#REF!,1,FALSE),"2_Только субъекты МСП")</formula>
    </cfRule>
  </conditionalFormatting>
  <conditionalFormatting sqref="J782">
    <cfRule type="expression" dxfId="770" priority="1307">
      <formula>J469&lt;&gt;IF(I469=VLOOKUP(I469,#REF!,1,FALSE),"2_Только субъекты МСП")</formula>
    </cfRule>
  </conditionalFormatting>
  <conditionalFormatting sqref="J782">
    <cfRule type="expression" dxfId="769" priority="1305">
      <formula>J472&lt;&gt;IF(I472=VLOOKUP(I472,#REF!,1,FALSE),"2_Только субъекты МСП")</formula>
    </cfRule>
  </conditionalFormatting>
  <conditionalFormatting sqref="J782">
    <cfRule type="expression" dxfId="768" priority="1303">
      <formula>J126&lt;&gt;IF(I126=VLOOKUP(I126,#REF!,1,FALSE),"2_Только субъекты МСП")</formula>
    </cfRule>
  </conditionalFormatting>
  <conditionalFormatting sqref="J207:J216">
    <cfRule type="expression" dxfId="767" priority="1301">
      <formula>J116=IFERROR(VLOOKUP(I116,#REF!,1,FALSE),"2_Только субъекты МСП")</formula>
    </cfRule>
  </conditionalFormatting>
  <conditionalFormatting sqref="J203">
    <cfRule type="expression" dxfId="766" priority="1300">
      <formula>J457=IFERROR(VLOOKUP(I457,#REF!,1,FALSE),"2_Только субъекты МСП")</formula>
    </cfRule>
  </conditionalFormatting>
  <conditionalFormatting sqref="J780">
    <cfRule type="expression" dxfId="765" priority="1294">
      <formula>J115&lt;&gt;IF(I115=VLOOKUP(I115,#REF!,1,FALSE),"2_Только субъекты МСП")</formula>
    </cfRule>
  </conditionalFormatting>
  <conditionalFormatting sqref="J780">
    <cfRule type="expression" dxfId="764" priority="1291">
      <formula>J115=IFERROR(VLOOKUP(I115,#REF!,1,FALSE),"2_Только субъекты МСП")</formula>
    </cfRule>
  </conditionalFormatting>
  <conditionalFormatting sqref="J780">
    <cfRule type="expression" dxfId="763" priority="1288">
      <formula>J461=IFERROR(VLOOKUP(I461,#REF!,1,FALSE),"2_Только субъекты МСП")</formula>
    </cfRule>
  </conditionalFormatting>
  <conditionalFormatting sqref="J780">
    <cfRule type="expression" dxfId="762" priority="1285">
      <formula>J463&lt;&gt;IF(I463=VLOOKUP(I463,#REF!,1,FALSE),"2_Только субъекты МСП")</formula>
    </cfRule>
  </conditionalFormatting>
  <conditionalFormatting sqref="J780">
    <cfRule type="expression" dxfId="761" priority="1282">
      <formula>J463=IFERROR(VLOOKUP(I463,#REF!,1,FALSE),"2_Только субъекты МСП")</formula>
    </cfRule>
  </conditionalFormatting>
  <conditionalFormatting sqref="J780">
    <cfRule type="expression" dxfId="760" priority="1276">
      <formula>J458=IFERROR(VLOOKUP(I458,#REF!,1,FALSE),"2_Только субъекты МСП")</formula>
    </cfRule>
  </conditionalFormatting>
  <conditionalFormatting sqref="J780">
    <cfRule type="expression" dxfId="759" priority="1273">
      <formula>J458&lt;&gt;IF(I458=VLOOKUP(I458,#REF!,1,FALSE),"2_Только субъекты МСП")</formula>
    </cfRule>
  </conditionalFormatting>
  <conditionalFormatting sqref="J780">
    <cfRule type="expression" dxfId="758" priority="1270">
      <formula>J461&lt;&gt;IF(I461=VLOOKUP(I461,#REF!,1,FALSE),"2_Только субъекты МСП")</formula>
    </cfRule>
  </conditionalFormatting>
  <conditionalFormatting sqref="J553:J557 J551">
    <cfRule type="expression" dxfId="757" priority="1266">
      <formula>J537=IFERROR(VLOOKUP(I537,#REF!,1,FALSE),"2_Только субъекты МСП")</formula>
    </cfRule>
  </conditionalFormatting>
  <conditionalFormatting sqref="J558:J559">
    <cfRule type="expression" dxfId="756" priority="1263">
      <formula>J201=IFERROR(VLOOKUP(I201,#REF!,1,FALSE),"2_Только субъекты МСП")</formula>
    </cfRule>
  </conditionalFormatting>
  <conditionalFormatting sqref="J558:J559">
    <cfRule type="expression" dxfId="755" priority="1261">
      <formula>J201&lt;&gt;IF(I201=VLOOKUP(I201,#REF!,1,FALSE),"2_Только субъекты МСП")</formula>
    </cfRule>
  </conditionalFormatting>
  <conditionalFormatting sqref="J226:J228">
    <cfRule type="expression" dxfId="754" priority="1259">
      <formula>J483=IFERROR(VLOOKUP(I483,#REF!,1,FALSE),"2_Только субъекты МСП")</formula>
    </cfRule>
  </conditionalFormatting>
  <conditionalFormatting sqref="J226:J228">
    <cfRule type="expression" dxfId="753" priority="1257">
      <formula>J483&lt;&gt;IF(I483=VLOOKUP(I483,#REF!,1,FALSE),"2_Только субъекты МСП")</formula>
    </cfRule>
  </conditionalFormatting>
  <conditionalFormatting sqref="J200">
    <cfRule type="expression" dxfId="752" priority="1247">
      <formula>J457=IFERROR(VLOOKUP(I457,#REF!,1,FALSE),"2_Только субъекты МСП")</formula>
    </cfRule>
  </conditionalFormatting>
  <conditionalFormatting sqref="J203 J226:J228">
    <cfRule type="expression" dxfId="751" priority="1242">
      <formula>J114&lt;&gt;IF(I114=VLOOKUP(I114,#REF!,1,FALSE),"2_Только субъекты МСП")</formula>
    </cfRule>
  </conditionalFormatting>
  <conditionalFormatting sqref="J229">
    <cfRule type="expression" dxfId="750" priority="1237">
      <formula>J484&lt;&gt;IF(I484=VLOOKUP(I484,#REF!,1,FALSE),"2_Только субъекты МСП")</formula>
    </cfRule>
  </conditionalFormatting>
  <conditionalFormatting sqref="J203">
    <cfRule type="expression" dxfId="749" priority="1236">
      <formula>J114=IFERROR(VLOOKUP(I114,#REF!,1,FALSE),"2_Только субъекты МСП")</formula>
    </cfRule>
  </conditionalFormatting>
  <conditionalFormatting sqref="J375:J376">
    <cfRule type="expression" dxfId="748" priority="1232">
      <formula>J361=IFERROR(VLOOKUP(I361,#REF!,1,FALSE),"2_Только субъекты МСП")</formula>
    </cfRule>
  </conditionalFormatting>
  <conditionalFormatting sqref="J356">
    <cfRule type="expression" dxfId="747" priority="1230">
      <formula>J1295=IFERROR(VLOOKUP(I1295,#REF!,1,FALSE),"2_Только субъекты МСП")</formula>
    </cfRule>
  </conditionalFormatting>
  <conditionalFormatting sqref="J356">
    <cfRule type="expression" dxfId="746" priority="1228">
      <formula>J1295&lt;&gt;IF(I1295=VLOOKUP(I1295,#REF!,1,FALSE),"2_Только субъекты МСП")</formula>
    </cfRule>
  </conditionalFormatting>
  <conditionalFormatting sqref="J193">
    <cfRule type="expression" dxfId="745" priority="1224">
      <formula>#REF!=IFERROR(VLOOKUP(#REF!,#REF!,1,FALSE),"2_Только субъекты МСП")</formula>
    </cfRule>
  </conditionalFormatting>
  <conditionalFormatting sqref="J193">
    <cfRule type="expression" dxfId="744" priority="1223">
      <formula>#REF!&lt;&gt;IF(#REF!=VLOOKUP(#REF!,#REF!,1,FALSE),"2_Только субъекты МСП")</formula>
    </cfRule>
  </conditionalFormatting>
  <conditionalFormatting sqref="J784">
    <cfRule type="expression" dxfId="743" priority="1222">
      <formula>J1040=IFERROR(VLOOKUP(I1040,#REF!,1,FALSE),"2_Только субъекты МСП")</formula>
    </cfRule>
  </conditionalFormatting>
  <conditionalFormatting sqref="J784 J217:J225">
    <cfRule type="expression" dxfId="742" priority="1220">
      <formula>J475&lt;&gt;IF(I475=VLOOKUP(I475,#REF!,1,FALSE),"2_Только субъекты МСП")</formula>
    </cfRule>
  </conditionalFormatting>
  <conditionalFormatting sqref="J784">
    <cfRule type="expression" dxfId="741" priority="1218">
      <formula>J1042=IFERROR(VLOOKUP(I1042,#REF!,1,FALSE),"2_Только субъекты МСП")</formula>
    </cfRule>
  </conditionalFormatting>
  <conditionalFormatting sqref="J784">
    <cfRule type="expression" dxfId="740" priority="1214">
      <formula>J1037=IFERROR(VLOOKUP(I1037,#REF!,1,FALSE),"2_Только субъекты МСП")</formula>
    </cfRule>
  </conditionalFormatting>
  <conditionalFormatting sqref="J784">
    <cfRule type="expression" dxfId="739" priority="1212">
      <formula>J1037&lt;&gt;IF(I1037=VLOOKUP(I1037,#REF!,1,FALSE),"2_Только субъекты МСП")</formula>
    </cfRule>
  </conditionalFormatting>
  <conditionalFormatting sqref="J784 J230:J244">
    <cfRule type="expression" dxfId="738" priority="1210">
      <formula>J486&lt;&gt;IF(I486=VLOOKUP(I486,#REF!,1,FALSE),"2_Только субъекты МСП")</formula>
    </cfRule>
  </conditionalFormatting>
  <conditionalFormatting sqref="J86:J90">
    <cfRule type="expression" dxfId="737" priority="1144">
      <formula>J358=IFERROR(VLOOKUP(I358,#REF!,1,FALSE),"2_Только субъекты МСП")</formula>
    </cfRule>
  </conditionalFormatting>
  <conditionalFormatting sqref="J85">
    <cfRule type="expression" dxfId="736" priority="1143">
      <formula>#REF!=IFERROR(VLOOKUP(#REF!,#REF!,1,FALSE),"2_Только субъекты МСП")</formula>
    </cfRule>
  </conditionalFormatting>
  <conditionalFormatting sqref="J86:J90">
    <cfRule type="expression" dxfId="735" priority="1142">
      <formula>J358&lt;&gt;IF(I358=VLOOKUP(I358,#REF!,1,FALSE),"2_Только субъекты МСП")</formula>
    </cfRule>
  </conditionalFormatting>
  <conditionalFormatting sqref="J85">
    <cfRule type="expression" dxfId="734" priority="1141">
      <formula>#REF!&lt;&gt;IF(#REF!=VLOOKUP(#REF!,#REF!,1,FALSE),"2_Только субъекты МСП")</formula>
    </cfRule>
  </conditionalFormatting>
  <conditionalFormatting sqref="J81">
    <cfRule type="expression" dxfId="733" priority="1130">
      <formula>#REF!=IFERROR(VLOOKUP(#REF!,#REF!,1,FALSE),"2_Только субъекты МСП")</formula>
    </cfRule>
  </conditionalFormatting>
  <conditionalFormatting sqref="J81">
    <cfRule type="expression" dxfId="732" priority="1129">
      <formula>#REF!&lt;&gt;IF(#REF!=VLOOKUP(#REF!,#REF!,1,FALSE),"2_Только субъекты МСП")</formula>
    </cfRule>
  </conditionalFormatting>
  <conditionalFormatting sqref="J84">
    <cfRule type="expression" dxfId="731" priority="1122">
      <formula>#REF!=IFERROR(VLOOKUP(#REF!,#REF!,1,FALSE),"2_Только субъекты МСП")</formula>
    </cfRule>
  </conditionalFormatting>
  <conditionalFormatting sqref="J84">
    <cfRule type="expression" dxfId="730" priority="1121">
      <formula>#REF!&lt;&gt;IF(#REF!=VLOOKUP(#REF!,#REF!,1,FALSE),"2_Только субъекты МСП")</formula>
    </cfRule>
  </conditionalFormatting>
  <conditionalFormatting sqref="J82">
    <cfRule type="expression" dxfId="729" priority="1112">
      <formula>#REF!=IFERROR(VLOOKUP(#REF!,#REF!,1,FALSE),"2_Только субъекты МСП")</formula>
    </cfRule>
  </conditionalFormatting>
  <conditionalFormatting sqref="J82">
    <cfRule type="expression" dxfId="728" priority="1111">
      <formula>#REF!&lt;&gt;IF(#REF!=VLOOKUP(#REF!,#REF!,1,FALSE),"2_Только субъекты МСП")</formula>
    </cfRule>
  </conditionalFormatting>
  <conditionalFormatting sqref="J547">
    <cfRule type="expression" dxfId="727" priority="1103">
      <formula>J463=IFERROR(VLOOKUP(I463,#REF!,1,FALSE),"2_Только субъекты МСП")</formula>
    </cfRule>
  </conditionalFormatting>
  <conditionalFormatting sqref="J545">
    <cfRule type="expression" dxfId="726" priority="1100">
      <formula>J115&lt;&gt;IF(I115=VLOOKUP(I115,#REF!,1,FALSE),"2_Только субъекты МСП")</formula>
    </cfRule>
  </conditionalFormatting>
  <conditionalFormatting sqref="J548">
    <cfRule type="expression" dxfId="725" priority="1096">
      <formula>J115&lt;&gt;IF(I115=VLOOKUP(I115,#REF!,1,FALSE),"2_Только субъекты МСП")</formula>
    </cfRule>
  </conditionalFormatting>
  <conditionalFormatting sqref="J545">
    <cfRule type="expression" dxfId="724" priority="1092">
      <formula>J115=IFERROR(VLOOKUP(I115,#REF!,1,FALSE),"2_Только субъекты МСП")</formula>
    </cfRule>
  </conditionalFormatting>
  <conditionalFormatting sqref="J548">
    <cfRule type="expression" dxfId="723" priority="1088">
      <formula>J115=IFERROR(VLOOKUP(I115,#REF!,1,FALSE),"2_Только субъекты МСП")</formula>
    </cfRule>
  </conditionalFormatting>
  <conditionalFormatting sqref="J195:J199">
    <cfRule type="expression" dxfId="722" priority="1082">
      <formula>J457=IFERROR(VLOOKUP(I457,#REF!,1,FALSE),"2_Только субъекты МСП")</formula>
    </cfRule>
  </conditionalFormatting>
  <conditionalFormatting sqref="J199">
    <cfRule type="expression" dxfId="721" priority="1068">
      <formula>J113=IFERROR(VLOOKUP(I113,#REF!,1,FALSE),"2_Только субъекты МСП")</formula>
    </cfRule>
  </conditionalFormatting>
  <conditionalFormatting sqref="J548">
    <cfRule type="expression" dxfId="720" priority="1056">
      <formula>J113=IFERROR(VLOOKUP(I113,#REF!,1,FALSE),"2_Только субъекты МСП")</formula>
    </cfRule>
  </conditionalFormatting>
  <conditionalFormatting sqref="J548">
    <cfRule type="expression" dxfId="719" priority="1044">
      <formula>J113&lt;&gt;IF(I113=VLOOKUP(I113,#REF!,1,FALSE),"2_Только субъекты МСП")</formula>
    </cfRule>
  </conditionalFormatting>
  <conditionalFormatting sqref="J201">
    <cfRule type="expression" dxfId="718" priority="1037">
      <formula>J113&lt;&gt;IF(I113=VLOOKUP(I113,#REF!,1,FALSE),"2_Только субъекты МСП")</formula>
    </cfRule>
  </conditionalFormatting>
  <conditionalFormatting sqref="J545">
    <cfRule type="expression" dxfId="717" priority="1027">
      <formula>J114&lt;&gt;IF(I114=VLOOKUP(I114,#REF!,1,FALSE),"2_Только субъекты МСП")</formula>
    </cfRule>
  </conditionalFormatting>
  <conditionalFormatting sqref="J201">
    <cfRule type="expression" dxfId="716" priority="1021">
      <formula>J113=IFERROR(VLOOKUP(I113,#REF!,1,FALSE),"2_Только субъекты МСП")</formula>
    </cfRule>
  </conditionalFormatting>
  <conditionalFormatting sqref="J200">
    <cfRule type="expression" dxfId="715" priority="1018">
      <formula>J113=IFERROR(VLOOKUP(I113,#REF!,1,FALSE),"2_Только субъекты МСП")</formula>
    </cfRule>
  </conditionalFormatting>
  <conditionalFormatting sqref="J200">
    <cfRule type="expression" dxfId="714" priority="1014">
      <formula>J114=IFERROR(VLOOKUP(I114,#REF!,1,FALSE),"2_Только субъекты МСП")</formula>
    </cfRule>
  </conditionalFormatting>
  <conditionalFormatting sqref="J545">
    <cfRule type="expression" dxfId="713" priority="1011">
      <formula>J114=IFERROR(VLOOKUP(I114,#REF!,1,FALSE),"2_Только субъекты МСП")</formula>
    </cfRule>
  </conditionalFormatting>
  <conditionalFormatting sqref="J434">
    <cfRule type="expression" dxfId="712" priority="991">
      <formula>J81=IFERROR(VLOOKUP(I81,#REF!,1,FALSE),"2_Только субъекты МСП")</formula>
    </cfRule>
  </conditionalFormatting>
  <conditionalFormatting sqref="J434">
    <cfRule type="expression" dxfId="711" priority="989">
      <formula>J81&lt;&gt;IF(I81=VLOOKUP(I81,#REF!,1,FALSE),"2_Только субъекты МСП")</formula>
    </cfRule>
  </conditionalFormatting>
  <conditionalFormatting sqref="J90">
    <cfRule type="expression" dxfId="710" priority="981">
      <formula>J434=IFERROR(VLOOKUP(I434,#REF!,1,FALSE),"2_Только субъекты МСП")</formula>
    </cfRule>
  </conditionalFormatting>
  <conditionalFormatting sqref="J89">
    <cfRule type="expression" dxfId="709" priority="980">
      <formula>J434=IFERROR(VLOOKUP(I434,#REF!,1,FALSE),"2_Только субъекты МСП")</formula>
    </cfRule>
  </conditionalFormatting>
  <conditionalFormatting sqref="J88">
    <cfRule type="expression" dxfId="708" priority="979">
      <formula>J434=IFERROR(VLOOKUP(I434,#REF!,1,FALSE),"2_Только субъекты МСП")</formula>
    </cfRule>
  </conditionalFormatting>
  <conditionalFormatting sqref="J84">
    <cfRule type="expression" dxfId="707" priority="978">
      <formula>J434=IFERROR(VLOOKUP(I434,#REF!,1,FALSE),"2_Только субъекты МСП")</formula>
    </cfRule>
  </conditionalFormatting>
  <conditionalFormatting sqref="J82">
    <cfRule type="expression" dxfId="706" priority="977">
      <formula>J434=IFERROR(VLOOKUP(I434,#REF!,1,FALSE),"2_Только субъекты МСП")</formula>
    </cfRule>
  </conditionalFormatting>
  <conditionalFormatting sqref="J81">
    <cfRule type="expression" dxfId="705" priority="976">
      <formula>J434=IFERROR(VLOOKUP(I434,#REF!,1,FALSE),"2_Только субъекты МСП")</formula>
    </cfRule>
  </conditionalFormatting>
  <conditionalFormatting sqref="J80">
    <cfRule type="expression" dxfId="704" priority="975">
      <formula>J434=IFERROR(VLOOKUP(I434,#REF!,1,FALSE),"2_Только субъекты МСП")</formula>
    </cfRule>
  </conditionalFormatting>
  <conditionalFormatting sqref="J90">
    <cfRule type="expression" dxfId="703" priority="967">
      <formula>J434&lt;&gt;IF(I434=VLOOKUP(I434,#REF!,1,FALSE),"2_Только субъекты МСП")</formula>
    </cfRule>
  </conditionalFormatting>
  <conditionalFormatting sqref="J89">
    <cfRule type="expression" dxfId="702" priority="966">
      <formula>J434&lt;&gt;IF(I434=VLOOKUP(I434,#REF!,1,FALSE),"2_Только субъекты МСП")</formula>
    </cfRule>
  </conditionalFormatting>
  <conditionalFormatting sqref="J88">
    <cfRule type="expression" dxfId="701" priority="965">
      <formula>J434&lt;&gt;IF(I434=VLOOKUP(I434,#REF!,1,FALSE),"2_Только субъекты МСП")</formula>
    </cfRule>
  </conditionalFormatting>
  <conditionalFormatting sqref="J84">
    <cfRule type="expression" dxfId="700" priority="964">
      <formula>J434&lt;&gt;IF(I434=VLOOKUP(I434,#REF!,1,FALSE),"2_Только субъекты МСП")</formula>
    </cfRule>
  </conditionalFormatting>
  <conditionalFormatting sqref="J82">
    <cfRule type="expression" dxfId="699" priority="963">
      <formula>J434&lt;&gt;IF(I434=VLOOKUP(I434,#REF!,1,FALSE),"2_Только субъекты МСП")</formula>
    </cfRule>
  </conditionalFormatting>
  <conditionalFormatting sqref="J81">
    <cfRule type="expression" dxfId="698" priority="962">
      <formula>J434&lt;&gt;IF(I434=VLOOKUP(I434,#REF!,1,FALSE),"2_Только субъекты МСП")</formula>
    </cfRule>
  </conditionalFormatting>
  <conditionalFormatting sqref="J80">
    <cfRule type="expression" dxfId="697" priority="961">
      <formula>J434&lt;&gt;IF(I434=VLOOKUP(I434,#REF!,1,FALSE),"2_Только субъекты МСП")</formula>
    </cfRule>
  </conditionalFormatting>
  <conditionalFormatting sqref="J100">
    <cfRule type="expression" dxfId="696" priority="959">
      <formula>J254=IFERROR(VLOOKUP(I254,#REF!,1,FALSE),"2_Только субъекты МСП")</formula>
    </cfRule>
  </conditionalFormatting>
  <conditionalFormatting sqref="J99">
    <cfRule type="expression" dxfId="695" priority="958">
      <formula>J254=IFERROR(VLOOKUP(I254,#REF!,1,FALSE),"2_Только субъекты МСП")</formula>
    </cfRule>
  </conditionalFormatting>
  <conditionalFormatting sqref="J100">
    <cfRule type="expression" dxfId="694" priority="957">
      <formula>J254&lt;&gt;IF(I254=VLOOKUP(I254,#REF!,1,FALSE),"2_Только субъекты МСП")</formula>
    </cfRule>
  </conditionalFormatting>
  <conditionalFormatting sqref="J99">
    <cfRule type="expression" dxfId="693" priority="956">
      <formula>J254&lt;&gt;IF(I254=VLOOKUP(I254,#REF!,1,FALSE),"2_Только субъекты МСП")</formula>
    </cfRule>
  </conditionalFormatting>
  <conditionalFormatting sqref="J83">
    <cfRule type="expression" dxfId="692" priority="953">
      <formula>#REF!=IFERROR(VLOOKUP(#REF!,#REF!,1,FALSE),"2_Только субъекты МСП")</formula>
    </cfRule>
  </conditionalFormatting>
  <conditionalFormatting sqref="J83">
    <cfRule type="expression" dxfId="691" priority="949">
      <formula>#REF!&lt;&gt;IF(#REF!=VLOOKUP(#REF!,#REF!,1,FALSE),"2_Только субъекты МСП")</formula>
    </cfRule>
  </conditionalFormatting>
  <conditionalFormatting sqref="J358">
    <cfRule type="expression" dxfId="690" priority="938">
      <formula>J358&lt;&gt;IF(I358=VLOOKUP(I358,#REF!,1,FALSE),"2_Только субъекты МСП")</formula>
    </cfRule>
  </conditionalFormatting>
  <conditionalFormatting sqref="J457:J519 J92:J95 J358:J361 J364 J366 J369:J371 J246:J250 J113:J172 J174:J184 J776:J779 J781 J48:J79 J785 J254:J260">
    <cfRule type="expression" dxfId="689" priority="937">
      <formula>J48=IFERROR(VLOOKUP(I48,#REF!,1,FALSE),"2_Только субъекты МСП")</formula>
    </cfRule>
  </conditionalFormatting>
  <conditionalFormatting sqref="J68">
    <cfRule type="expression" dxfId="688" priority="1553">
      <formula>J48=IFERROR(VLOOKUP(I48,#REF!,1,FALSE),"2_Только субъекты МСП")</formula>
    </cfRule>
  </conditionalFormatting>
  <conditionalFormatting sqref="J64">
    <cfRule type="expression" dxfId="687" priority="1554">
      <formula>J48=IFERROR(VLOOKUP(I48,#REF!,1,FALSE),"2_Только субъекты МСП")</formula>
    </cfRule>
  </conditionalFormatting>
  <conditionalFormatting sqref="J727">
    <cfRule type="expression" dxfId="686" priority="1555">
      <formula>J48=IFERROR(VLOOKUP(I48,#REF!,1,FALSE),"2_Только субъекты МСП")</formula>
    </cfRule>
  </conditionalFormatting>
  <conditionalFormatting sqref="J728">
    <cfRule type="expression" dxfId="685" priority="1556">
      <formula>J48=IFERROR(VLOOKUP(I48,#REF!,1,FALSE),"2_Только субъекты МСП")</formula>
    </cfRule>
  </conditionalFormatting>
  <conditionalFormatting sqref="J457:J519 J113:J172 J174:J184 J358:J361 J364 J366 J369:J371 J255:J261">
    <cfRule type="expression" dxfId="684" priority="936">
      <formula>J113&lt;&gt;IF(I113=VLOOKUP(I113,#REF!,1,FALSE),"2_Только субъекты МСП")</formula>
    </cfRule>
  </conditionalFormatting>
  <conditionalFormatting sqref="J791:J797">
    <cfRule type="expression" dxfId="683" priority="930">
      <formula>J791&lt;&gt;IF(I791=VLOOKUP(I791,#REF!,1,FALSE),"2_Только субъекты МСП")</formula>
    </cfRule>
  </conditionalFormatting>
  <conditionalFormatting sqref="J791:J797">
    <cfRule type="expression" dxfId="682" priority="929">
      <formula>J791=IFERROR(VLOOKUP(I791,#REF!,1,FALSE),"2_Только субъекты МСП")</formula>
    </cfRule>
  </conditionalFormatting>
  <conditionalFormatting sqref="J378:J392 J435:J436 J453 J552 J665:J669">
    <cfRule type="expression" dxfId="681" priority="917">
      <formula>J378=IFERROR(VLOOKUP(I378,#REF!,1,FALSE),"2_Только субъекты МСП")</formula>
    </cfRule>
  </conditionalFormatting>
  <conditionalFormatting sqref="J372">
    <cfRule type="expression" dxfId="680" priority="903">
      <formula>J372&lt;&gt;IF(I372=VLOOKUP(I372,#REF!,1,FALSE),"2_Только субъекты МСП")</formula>
    </cfRule>
  </conditionalFormatting>
  <conditionalFormatting sqref="J372">
    <cfRule type="expression" dxfId="679" priority="902">
      <formula>J372=IFERROR(VLOOKUP(I372,#REF!,1,FALSE),"2_Только субъекты МСП")</formula>
    </cfRule>
  </conditionalFormatting>
  <conditionalFormatting sqref="J373">
    <cfRule type="expression" dxfId="678" priority="901">
      <formula>J373&lt;&gt;IF(I373=VLOOKUP(I373,#REF!,1,FALSE),"2_Только субъекты МСП")</formula>
    </cfRule>
  </conditionalFormatting>
  <conditionalFormatting sqref="J373">
    <cfRule type="expression" dxfId="677" priority="900">
      <formula>J373=IFERROR(VLOOKUP(I373,#REF!,1,FALSE),"2_Только субъекты МСП")</formula>
    </cfRule>
  </conditionalFormatting>
  <conditionalFormatting sqref="J374">
    <cfRule type="expression" dxfId="676" priority="899">
      <formula>J374&lt;&gt;IF(I374=VLOOKUP(I374,#REF!,1,FALSE),"2_Только субъекты МСП")</formula>
    </cfRule>
  </conditionalFormatting>
  <conditionalFormatting sqref="J374">
    <cfRule type="expression" dxfId="675" priority="898">
      <formula>J374=IFERROR(VLOOKUP(I374,#REF!,1,FALSE),"2_Только субъекты МСП")</formula>
    </cfRule>
  </conditionalFormatting>
  <conditionalFormatting sqref="J374">
    <cfRule type="expression" dxfId="674" priority="897">
      <formula>J374&lt;&gt;IF(I374=VLOOKUP(I374,#REF!,1,FALSE),"2_Только субъекты МСП")</formula>
    </cfRule>
  </conditionalFormatting>
  <conditionalFormatting sqref="J374">
    <cfRule type="expression" dxfId="673" priority="896">
      <formula>J374=IFERROR(VLOOKUP(I374,#REF!,1,FALSE),"2_Только субъекты МСП")</formula>
    </cfRule>
  </conditionalFormatting>
  <conditionalFormatting sqref="J377">
    <cfRule type="expression" dxfId="672" priority="891">
      <formula>J376&lt;&gt;IF(I376=VLOOKUP(I376,#REF!,1,FALSE),"2_Только субъекты МСП")</formula>
    </cfRule>
  </conditionalFormatting>
  <conditionalFormatting sqref="J377">
    <cfRule type="expression" dxfId="671" priority="890">
      <formula>J376=IFERROR(VLOOKUP(I376,#REF!,1,FALSE),"2_Только субъекты МСП")</formula>
    </cfRule>
  </conditionalFormatting>
  <conditionalFormatting sqref="J377">
    <cfRule type="expression" dxfId="670" priority="889">
      <formula>J376&lt;&gt;IF(I376=VLOOKUP(I376,#REF!,1,FALSE),"2_Только субъекты МСП")</formula>
    </cfRule>
  </conditionalFormatting>
  <conditionalFormatting sqref="J377">
    <cfRule type="expression" dxfId="669" priority="888">
      <formula>J376=IFERROR(VLOOKUP(I376,#REF!,1,FALSE),"2_Только субъекты МСП")</formula>
    </cfRule>
  </conditionalFormatting>
  <conditionalFormatting sqref="J790">
    <cfRule type="expression" dxfId="668" priority="887">
      <formula>J790&lt;&gt;IF(I790=VLOOKUP(I790,#REF!,1,FALSE),"2_Только субъекты МСП")</formula>
    </cfRule>
  </conditionalFormatting>
  <conditionalFormatting sqref="J790">
    <cfRule type="expression" dxfId="667" priority="886">
      <formula>J790=IFERROR(VLOOKUP(I790,#REF!,1,FALSE),"2_Только субъекты МСП")</formula>
    </cfRule>
  </conditionalFormatting>
  <conditionalFormatting sqref="J394">
    <cfRule type="expression" dxfId="666" priority="881">
      <formula>J393=IFERROR(VLOOKUP(I393,#REF!,1,FALSE),"2_Только субъекты МСП")</formula>
    </cfRule>
  </conditionalFormatting>
  <conditionalFormatting sqref="J394">
    <cfRule type="expression" dxfId="665" priority="880">
      <formula>J393&lt;&gt;IF(I393=VLOOKUP(I393,#REF!,1,FALSE),"2_Только субъекты МСП")</formula>
    </cfRule>
  </conditionalFormatting>
  <conditionalFormatting sqref="J393:J394">
    <cfRule type="expression" dxfId="664" priority="879">
      <formula>J393&lt;&gt;IF(I393=VLOOKUP(I393,#REF!,1,FALSE),"2_Только субъекты МСП")</formula>
    </cfRule>
  </conditionalFormatting>
  <conditionalFormatting sqref="J393:J394">
    <cfRule type="expression" dxfId="663" priority="878">
      <formula>J393=IFERROR(VLOOKUP(I393,#REF!,1,FALSE),"2_Только субъекты МСП")</formula>
    </cfRule>
  </conditionalFormatting>
  <conditionalFormatting sqref="J400">
    <cfRule type="expression" dxfId="662" priority="877">
      <formula>J395=IFERROR(VLOOKUP(I395,#REF!,1,FALSE),"2_Только субъекты МСП")</formula>
    </cfRule>
  </conditionalFormatting>
  <conditionalFormatting sqref="J400">
    <cfRule type="expression" dxfId="661" priority="876">
      <formula>J395=IFERROR(VLOOKUP(I395,#REF!,1,FALSE),"2_Только субъекты МСП")</formula>
    </cfRule>
  </conditionalFormatting>
  <conditionalFormatting sqref="J400">
    <cfRule type="expression" dxfId="660" priority="875">
      <formula>J395=IFERROR(VLOOKUP(I395,#REF!,1,FALSE),"2_Только субъекты МСП")</formula>
    </cfRule>
  </conditionalFormatting>
  <conditionalFormatting sqref="J400">
    <cfRule type="expression" dxfId="659" priority="874">
      <formula>J395=IFERROR(VLOOKUP(I395,#REF!,1,FALSE),"2_Только субъекты МСП")</formula>
    </cfRule>
  </conditionalFormatting>
  <conditionalFormatting sqref="J400">
    <cfRule type="expression" dxfId="658" priority="873">
      <formula>J395=IFERROR(VLOOKUP(I395,#REF!,1,FALSE),"2_Только субъекты МСП")</formula>
    </cfRule>
  </conditionalFormatting>
  <conditionalFormatting sqref="J402">
    <cfRule type="expression" dxfId="657" priority="872">
      <formula>J395=IFERROR(VLOOKUP(I395,#REF!,1,FALSE),"2_Только субъекты МСП")</formula>
    </cfRule>
  </conditionalFormatting>
  <conditionalFormatting sqref="J402">
    <cfRule type="expression" dxfId="656" priority="871">
      <formula>J395=IFERROR(VLOOKUP(I395,#REF!,1,FALSE),"2_Только субъекты МСП")</formula>
    </cfRule>
  </conditionalFormatting>
  <conditionalFormatting sqref="J402">
    <cfRule type="expression" dxfId="655" priority="870">
      <formula>J395=IFERROR(VLOOKUP(I395,#REF!,1,FALSE),"2_Только субъекты МСП")</formula>
    </cfRule>
  </conditionalFormatting>
  <conditionalFormatting sqref="J402">
    <cfRule type="expression" dxfId="654" priority="869">
      <formula>J395=IFERROR(VLOOKUP(I395,#REF!,1,FALSE),"2_Только субъекты МСП")</formula>
    </cfRule>
  </conditionalFormatting>
  <conditionalFormatting sqref="J402">
    <cfRule type="expression" dxfId="653" priority="868">
      <formula>J395=IFERROR(VLOOKUP(I395,#REF!,1,FALSE),"2_Только субъекты МСП")</formula>
    </cfRule>
  </conditionalFormatting>
  <conditionalFormatting sqref="J401">
    <cfRule type="expression" dxfId="652" priority="867">
      <formula>J395=IFERROR(VLOOKUP(I395,#REF!,1,FALSE),"2_Только субъекты МСП")</formula>
    </cfRule>
  </conditionalFormatting>
  <conditionalFormatting sqref="J401">
    <cfRule type="expression" dxfId="651" priority="866">
      <formula>J395=IFERROR(VLOOKUP(I395,#REF!,1,FALSE),"2_Только субъекты МСП")</formula>
    </cfRule>
  </conditionalFormatting>
  <conditionalFormatting sqref="J401">
    <cfRule type="expression" dxfId="650" priority="865">
      <formula>J395=IFERROR(VLOOKUP(I395,#REF!,1,FALSE),"2_Только субъекты МСП")</formula>
    </cfRule>
  </conditionalFormatting>
  <conditionalFormatting sqref="J401">
    <cfRule type="expression" dxfId="649" priority="864">
      <formula>J395=IFERROR(VLOOKUP(I395,#REF!,1,FALSE),"2_Только субъекты МСП")</formula>
    </cfRule>
  </conditionalFormatting>
  <conditionalFormatting sqref="J401">
    <cfRule type="expression" dxfId="648" priority="863">
      <formula>J395=IFERROR(VLOOKUP(I395,#REF!,1,FALSE),"2_Только субъекты МСП")</formula>
    </cfRule>
  </conditionalFormatting>
  <conditionalFormatting sqref="J399">
    <cfRule type="expression" dxfId="647" priority="862">
      <formula>J395=IFERROR(VLOOKUP(I395,#REF!,1,FALSE),"2_Только субъекты МСП")</formula>
    </cfRule>
  </conditionalFormatting>
  <conditionalFormatting sqref="J399">
    <cfRule type="expression" dxfId="646" priority="861">
      <formula>J395=IFERROR(VLOOKUP(I395,#REF!,1,FALSE),"2_Только субъекты МСП")</formula>
    </cfRule>
  </conditionalFormatting>
  <conditionalFormatting sqref="J399">
    <cfRule type="expression" dxfId="645" priority="860">
      <formula>J395=IFERROR(VLOOKUP(I395,#REF!,1,FALSE),"2_Только субъекты МСП")</formula>
    </cfRule>
  </conditionalFormatting>
  <conditionalFormatting sqref="J399">
    <cfRule type="expression" dxfId="644" priority="859">
      <formula>J395=IFERROR(VLOOKUP(I395,#REF!,1,FALSE),"2_Только субъекты МСП")</formula>
    </cfRule>
  </conditionalFormatting>
  <conditionalFormatting sqref="J398">
    <cfRule type="expression" dxfId="643" priority="858">
      <formula>J395=IFERROR(VLOOKUP(I395,#REF!,1,FALSE),"2_Только субъекты МСП")</formula>
    </cfRule>
  </conditionalFormatting>
  <conditionalFormatting sqref="J398">
    <cfRule type="expression" dxfId="642" priority="857">
      <formula>J395=IFERROR(VLOOKUP(I395,#REF!,1,FALSE),"2_Только субъекты МСП")</formula>
    </cfRule>
  </conditionalFormatting>
  <conditionalFormatting sqref="J398">
    <cfRule type="expression" dxfId="641" priority="856">
      <formula>J395=IFERROR(VLOOKUP(I395,#REF!,1,FALSE),"2_Только субъекты МСП")</formula>
    </cfRule>
  </conditionalFormatting>
  <conditionalFormatting sqref="J397">
    <cfRule type="expression" dxfId="640" priority="855">
      <formula>J395=IFERROR(VLOOKUP(I395,#REF!,1,FALSE),"2_Только субъекты МСП")</formula>
    </cfRule>
  </conditionalFormatting>
  <conditionalFormatting sqref="J397">
    <cfRule type="expression" dxfId="639" priority="854">
      <formula>J395=IFERROR(VLOOKUP(I395,#REF!,1,FALSE),"2_Только субъекты МСП")</formula>
    </cfRule>
  </conditionalFormatting>
  <conditionalFormatting sqref="J396">
    <cfRule type="expression" dxfId="638" priority="853">
      <formula>J395=IFERROR(VLOOKUP(I395,#REF!,1,FALSE),"2_Только субъекты МСП")</formula>
    </cfRule>
  </conditionalFormatting>
  <conditionalFormatting sqref="J400">
    <cfRule type="expression" dxfId="637" priority="852">
      <formula>J395&lt;&gt;IF(I395=VLOOKUP(I395,#REF!,1,FALSE),"2_Только субъекты МСП")</formula>
    </cfRule>
  </conditionalFormatting>
  <conditionalFormatting sqref="J400">
    <cfRule type="expression" dxfId="636" priority="851">
      <formula>J395&lt;&gt;IF(I395=VLOOKUP(I395,#REF!,1,FALSE),"2_Только субъекты МСП")</formula>
    </cfRule>
  </conditionalFormatting>
  <conditionalFormatting sqref="J400">
    <cfRule type="expression" dxfId="635" priority="850">
      <formula>J395&lt;&gt;IF(I395=VLOOKUP(I395,#REF!,1,FALSE),"2_Только субъекты МСП")</formula>
    </cfRule>
  </conditionalFormatting>
  <conditionalFormatting sqref="J400">
    <cfRule type="expression" dxfId="634" priority="849">
      <formula>J395&lt;&gt;IF(I395=VLOOKUP(I395,#REF!,1,FALSE),"2_Только субъекты МСП")</formula>
    </cfRule>
  </conditionalFormatting>
  <conditionalFormatting sqref="J400">
    <cfRule type="expression" dxfId="633" priority="848">
      <formula>J395&lt;&gt;IF(I395=VLOOKUP(I395,#REF!,1,FALSE),"2_Только субъекты МСП")</formula>
    </cfRule>
  </conditionalFormatting>
  <conditionalFormatting sqref="J402">
    <cfRule type="expression" dxfId="632" priority="847">
      <formula>J395&lt;&gt;IF(I395=VLOOKUP(I395,#REF!,1,FALSE),"2_Только субъекты МСП")</formula>
    </cfRule>
  </conditionalFormatting>
  <conditionalFormatting sqref="J402">
    <cfRule type="expression" dxfId="631" priority="846">
      <formula>J395&lt;&gt;IF(I395=VLOOKUP(I395,#REF!,1,FALSE),"2_Только субъекты МСП")</formula>
    </cfRule>
  </conditionalFormatting>
  <conditionalFormatting sqref="J402">
    <cfRule type="expression" dxfId="630" priority="845">
      <formula>J395&lt;&gt;IF(I395=VLOOKUP(I395,#REF!,1,FALSE),"2_Только субъекты МСП")</formula>
    </cfRule>
  </conditionalFormatting>
  <conditionalFormatting sqref="J402">
    <cfRule type="expression" dxfId="629" priority="844">
      <formula>J395&lt;&gt;IF(I395=VLOOKUP(I395,#REF!,1,FALSE),"2_Только субъекты МСП")</formula>
    </cfRule>
  </conditionalFormatting>
  <conditionalFormatting sqref="J402">
    <cfRule type="expression" dxfId="628" priority="843">
      <formula>J395&lt;&gt;IF(I395=VLOOKUP(I395,#REF!,1,FALSE),"2_Только субъекты МСП")</formula>
    </cfRule>
  </conditionalFormatting>
  <conditionalFormatting sqref="J401">
    <cfRule type="expression" dxfId="627" priority="842">
      <formula>J395&lt;&gt;IF(I395=VLOOKUP(I395,#REF!,1,FALSE),"2_Только субъекты МСП")</formula>
    </cfRule>
  </conditionalFormatting>
  <conditionalFormatting sqref="J401">
    <cfRule type="expression" dxfId="626" priority="841">
      <formula>J395&lt;&gt;IF(I395=VLOOKUP(I395,#REF!,1,FALSE),"2_Только субъекты МСП")</formula>
    </cfRule>
  </conditionalFormatting>
  <conditionalFormatting sqref="J401">
    <cfRule type="expression" dxfId="625" priority="840">
      <formula>J395&lt;&gt;IF(I395=VLOOKUP(I395,#REF!,1,FALSE),"2_Только субъекты МСП")</formula>
    </cfRule>
  </conditionalFormatting>
  <conditionalFormatting sqref="J401">
    <cfRule type="expression" dxfId="624" priority="839">
      <formula>J395&lt;&gt;IF(I395=VLOOKUP(I395,#REF!,1,FALSE),"2_Только субъекты МСП")</formula>
    </cfRule>
  </conditionalFormatting>
  <conditionalFormatting sqref="J401">
    <cfRule type="expression" dxfId="623" priority="838">
      <formula>J395&lt;&gt;IF(I395=VLOOKUP(I395,#REF!,1,FALSE),"2_Только субъекты МСП")</formula>
    </cfRule>
  </conditionalFormatting>
  <conditionalFormatting sqref="J399">
    <cfRule type="expression" dxfId="622" priority="837">
      <formula>J395&lt;&gt;IF(I395=VLOOKUP(I395,#REF!,1,FALSE),"2_Только субъекты МСП")</formula>
    </cfRule>
  </conditionalFormatting>
  <conditionalFormatting sqref="J399">
    <cfRule type="expression" dxfId="621" priority="836">
      <formula>J395&lt;&gt;IF(I395=VLOOKUP(I395,#REF!,1,FALSE),"2_Только субъекты МСП")</formula>
    </cfRule>
  </conditionalFormatting>
  <conditionalFormatting sqref="J399">
    <cfRule type="expression" dxfId="620" priority="835">
      <formula>J395&lt;&gt;IF(I395=VLOOKUP(I395,#REF!,1,FALSE),"2_Только субъекты МСП")</formula>
    </cfRule>
  </conditionalFormatting>
  <conditionalFormatting sqref="J399">
    <cfRule type="expression" dxfId="619" priority="834">
      <formula>J395&lt;&gt;IF(I395=VLOOKUP(I395,#REF!,1,FALSE),"2_Только субъекты МСП")</formula>
    </cfRule>
  </conditionalFormatting>
  <conditionalFormatting sqref="J398">
    <cfRule type="expression" dxfId="618" priority="833">
      <formula>J395&lt;&gt;IF(I395=VLOOKUP(I395,#REF!,1,FALSE),"2_Только субъекты МСП")</formula>
    </cfRule>
  </conditionalFormatting>
  <conditionalFormatting sqref="J398">
    <cfRule type="expression" dxfId="617" priority="832">
      <formula>J395&lt;&gt;IF(I395=VLOOKUP(I395,#REF!,1,FALSE),"2_Только субъекты МСП")</formula>
    </cfRule>
  </conditionalFormatting>
  <conditionalFormatting sqref="J398">
    <cfRule type="expression" dxfId="616" priority="831">
      <formula>J395&lt;&gt;IF(I395=VLOOKUP(I395,#REF!,1,FALSE),"2_Только субъекты МСП")</formula>
    </cfRule>
  </conditionalFormatting>
  <conditionalFormatting sqref="J397">
    <cfRule type="expression" dxfId="615" priority="830">
      <formula>J395&lt;&gt;IF(I395=VLOOKUP(I395,#REF!,1,FALSE),"2_Только субъекты МСП")</formula>
    </cfRule>
  </conditionalFormatting>
  <conditionalFormatting sqref="J397">
    <cfRule type="expression" dxfId="614" priority="829">
      <formula>J395&lt;&gt;IF(I395=VLOOKUP(I395,#REF!,1,FALSE),"2_Только субъекты МСП")</formula>
    </cfRule>
  </conditionalFormatting>
  <conditionalFormatting sqref="J396">
    <cfRule type="expression" dxfId="613" priority="828">
      <formula>J395&lt;&gt;IF(I395=VLOOKUP(I395,#REF!,1,FALSE),"2_Только субъекты МСП")</formula>
    </cfRule>
  </conditionalFormatting>
  <conditionalFormatting sqref="J395:J402">
    <cfRule type="expression" dxfId="612" priority="827">
      <formula>J395&lt;&gt;IF(I395=VLOOKUP(I395,#REF!,1,FALSE),"2_Только субъекты МСП")</formula>
    </cfRule>
  </conditionalFormatting>
  <conditionalFormatting sqref="J395:J402">
    <cfRule type="expression" dxfId="611" priority="826">
      <formula>J395=IFERROR(VLOOKUP(I395,#REF!,1,FALSE),"2_Только субъекты МСП")</formula>
    </cfRule>
  </conditionalFormatting>
  <conditionalFormatting sqref="J409">
    <cfRule type="expression" dxfId="610" priority="825">
      <formula>J403=IFERROR(VLOOKUP(I403,#REF!,1,FALSE),"2_Только субъекты МСП")</formula>
    </cfRule>
  </conditionalFormatting>
  <conditionalFormatting sqref="J409">
    <cfRule type="expression" dxfId="609" priority="824">
      <formula>J403&lt;&gt;IF(I403=VLOOKUP(I403,#REF!,1,FALSE),"2_Только субъекты МСП")</formula>
    </cfRule>
  </conditionalFormatting>
  <conditionalFormatting sqref="J421">
    <cfRule type="expression" dxfId="608" priority="823">
      <formula>J411=IFERROR(VLOOKUP(I411,#REF!,1,FALSE),"2_Только субъекты МСП")</formula>
    </cfRule>
  </conditionalFormatting>
  <conditionalFormatting sqref="J409">
    <cfRule type="expression" dxfId="607" priority="822">
      <formula>J404=IFERROR(VLOOKUP(I404,#REF!,1,FALSE),"2_Только субъекты МСП")</formula>
    </cfRule>
  </conditionalFormatting>
  <conditionalFormatting sqref="J409">
    <cfRule type="expression" dxfId="606" priority="821">
      <formula>J404&lt;&gt;IF(I404=VLOOKUP(I404,#REF!,1,FALSE),"2_Только субъекты МСП")</formula>
    </cfRule>
  </conditionalFormatting>
  <conditionalFormatting sqref="J421">
    <cfRule type="expression" dxfId="605" priority="820">
      <formula>J404&lt;&gt;IF(I404=VLOOKUP(I404,#REF!,1,FALSE),"2_Только субъекты МСП")</formula>
    </cfRule>
  </conditionalFormatting>
  <conditionalFormatting sqref="J403">
    <cfRule type="expression" dxfId="604" priority="819">
      <formula>J403&lt;&gt;IF(I403=VLOOKUP(I403,#REF!,1,FALSE),"2_Только субъекты МСП")</formula>
    </cfRule>
  </conditionalFormatting>
  <conditionalFormatting sqref="J403">
    <cfRule type="expression" dxfId="603" priority="818">
      <formula>J403=IFERROR(VLOOKUP(I403,#REF!,1,FALSE),"2_Только субъекты МСП")</formula>
    </cfRule>
  </conditionalFormatting>
  <conditionalFormatting sqref="J404:J420">
    <cfRule type="expression" dxfId="602" priority="817">
      <formula>J404&lt;&gt;IF(I404=VLOOKUP(I404,#REF!,1,FALSE),"2_Только субъекты МСП")</formula>
    </cfRule>
  </conditionalFormatting>
  <conditionalFormatting sqref="J404:J414">
    <cfRule type="expression" dxfId="601" priority="816">
      <formula>J404=IFERROR(VLOOKUP(I404,#REF!,1,FALSE),"2_Только субъекты МСП")</formula>
    </cfRule>
  </conditionalFormatting>
  <conditionalFormatting sqref="J417:J420">
    <cfRule type="expression" dxfId="600" priority="815">
      <formula>J411=IFERROR(VLOOKUP(I411,#REF!,1,FALSE),"2_Только субъекты МСП")</formula>
    </cfRule>
  </conditionalFormatting>
  <conditionalFormatting sqref="J403:J416">
    <cfRule type="expression" dxfId="599" priority="814">
      <formula>J403&lt;&gt;IF(I403=VLOOKUP(I403,#REF!,1,FALSE),"2_Только субъекты МСП")</formula>
    </cfRule>
  </conditionalFormatting>
  <conditionalFormatting sqref="J403:J416">
    <cfRule type="expression" dxfId="598" priority="813">
      <formula>J403=IFERROR(VLOOKUP(I403,#REF!,1,FALSE),"2_Только субъекты МСП")</formula>
    </cfRule>
  </conditionalFormatting>
  <conditionalFormatting sqref="J430:J431">
    <cfRule type="expression" dxfId="597" priority="812">
      <formula>J430&lt;&gt;IF(I430=VLOOKUP(I430,#REF!,1,FALSE),"2_Только субъекты МСП")</formula>
    </cfRule>
  </conditionalFormatting>
  <conditionalFormatting sqref="J430:J431">
    <cfRule type="expression" dxfId="596" priority="811">
      <formula>J430=IFERROR(VLOOKUP(I430,#REF!,1,FALSE),"2_Только субъекты МСП")</formula>
    </cfRule>
  </conditionalFormatting>
  <conditionalFormatting sqref="J432:J433">
    <cfRule type="expression" dxfId="595" priority="810">
      <formula>J432&lt;&gt;IF(I432=VLOOKUP(I432,#REF!,1,FALSE),"2_Только субъекты МСП")</formula>
    </cfRule>
  </conditionalFormatting>
  <conditionalFormatting sqref="J432:J433">
    <cfRule type="expression" dxfId="594" priority="809">
      <formula>J432=IFERROR(VLOOKUP(I432,#REF!,1,FALSE),"2_Только субъекты МСП")</formula>
    </cfRule>
  </conditionalFormatting>
  <conditionalFormatting sqref="J108">
    <cfRule type="expression" dxfId="593" priority="808">
      <formula>J80=IFERROR(VLOOKUP(I80,#REF!,1,FALSE),"2_Только субъекты МСП")</formula>
    </cfRule>
  </conditionalFormatting>
  <conditionalFormatting sqref="J108">
    <cfRule type="expression" dxfId="592" priority="807">
      <formula>J80&lt;&gt;IF(I80=VLOOKUP(I80,#REF!,1,FALSE),"2_Только субъекты МСП")</formula>
    </cfRule>
  </conditionalFormatting>
  <conditionalFormatting sqref="J101:J103">
    <cfRule type="expression" dxfId="591" priority="806">
      <formula>J80=IFERROR(VLOOKUP(I80,#REF!,1,FALSE),"2_Только субъекты МСП")</formula>
    </cfRule>
  </conditionalFormatting>
  <conditionalFormatting sqref="J647 J650:J651 J662 J96:J98 J560:J561">
    <cfRule type="expression" dxfId="590" priority="803">
      <formula>J80=IFERROR(VLOOKUP(I80,#REF!,1,FALSE),"2_Только субъекты МСП")</formula>
    </cfRule>
  </conditionalFormatting>
  <conditionalFormatting sqref="J101:J103">
    <cfRule type="expression" dxfId="589" priority="802">
      <formula>J80&lt;&gt;IF(I80=VLOOKUP(I80,#REF!,1,FALSE),"2_Только субъекты МСП")</formula>
    </cfRule>
  </conditionalFormatting>
  <conditionalFormatting sqref="J647 J650:J651 J662 J96:J98 J560:J561">
    <cfRule type="expression" dxfId="588" priority="763">
      <formula>J80&lt;&gt;IF(I80=VLOOKUP(I80,#REF!,1,FALSE),"2_Только субъекты МСП")</formula>
    </cfRule>
  </conditionalFormatting>
  <conditionalFormatting sqref="J449:J452">
    <cfRule type="expression" dxfId="587" priority="762">
      <formula>J437=IFERROR(VLOOKUP(I437,#REF!,1,FALSE),"2_Только субъекты МСП")</formula>
    </cfRule>
  </conditionalFormatting>
  <conditionalFormatting sqref="J441">
    <cfRule type="expression" dxfId="586" priority="761">
      <formula>J437=IFERROR(VLOOKUP(I437,#REF!,1,FALSE),"2_Только субъекты МСП")</formula>
    </cfRule>
  </conditionalFormatting>
  <conditionalFormatting sqref="J448">
    <cfRule type="expression" dxfId="585" priority="760">
      <formula>J437=IFERROR(VLOOKUP(I437,#REF!,1,FALSE),"2_Только субъекты МСП")</formula>
    </cfRule>
  </conditionalFormatting>
  <conditionalFormatting sqref="J443">
    <cfRule type="expression" dxfId="584" priority="759">
      <formula>J437=IFERROR(VLOOKUP(I437,#REF!,1,FALSE),"2_Только субъекты МСП")</formula>
    </cfRule>
  </conditionalFormatting>
  <conditionalFormatting sqref="J442">
    <cfRule type="expression" dxfId="583" priority="758">
      <formula>J437=IFERROR(VLOOKUP(I437,#REF!,1,FALSE),"2_Только субъекты МСП")</formula>
    </cfRule>
  </conditionalFormatting>
  <conditionalFormatting sqref="J438">
    <cfRule type="expression" dxfId="582" priority="757">
      <formula>J437=IFERROR(VLOOKUP(I437,#REF!,1,FALSE),"2_Только субъекты МСП")</formula>
    </cfRule>
  </conditionalFormatting>
  <conditionalFormatting sqref="J449:J452">
    <cfRule type="expression" dxfId="581" priority="756">
      <formula>J437&lt;&gt;IF(I437=VLOOKUP(I437,#REF!,1,FALSE),"2_Только субъекты МСП")</formula>
    </cfRule>
  </conditionalFormatting>
  <conditionalFormatting sqref="J441">
    <cfRule type="expression" dxfId="580" priority="755">
      <formula>J437&lt;&gt;IF(I437=VLOOKUP(I437,#REF!,1,FALSE),"2_Только субъекты МСП")</formula>
    </cfRule>
  </conditionalFormatting>
  <conditionalFormatting sqref="J448">
    <cfRule type="expression" dxfId="579" priority="754">
      <formula>J437&lt;&gt;IF(I437=VLOOKUP(I437,#REF!,1,FALSE),"2_Только субъекты МСП")</formula>
    </cfRule>
  </conditionalFormatting>
  <conditionalFormatting sqref="J443">
    <cfRule type="expression" dxfId="578" priority="753">
      <formula>J437&lt;&gt;IF(I437=VLOOKUP(I437,#REF!,1,FALSE),"2_Только субъекты МСП")</formula>
    </cfRule>
  </conditionalFormatting>
  <conditionalFormatting sqref="J442">
    <cfRule type="expression" dxfId="577" priority="752">
      <formula>J437&lt;&gt;IF(I437=VLOOKUP(I437,#REF!,1,FALSE),"2_Только субъекты МСП")</formula>
    </cfRule>
  </conditionalFormatting>
  <conditionalFormatting sqref="J438">
    <cfRule type="expression" dxfId="576" priority="751">
      <formula>J437&lt;&gt;IF(I437=VLOOKUP(I437,#REF!,1,FALSE),"2_Только субъекты МСП")</formula>
    </cfRule>
  </conditionalFormatting>
  <conditionalFormatting sqref="J443">
    <cfRule type="expression" dxfId="575" priority="750">
      <formula>J439=IFERROR(VLOOKUP(I439,#REF!,1,FALSE),"2_Только субъекты МСП")</formula>
    </cfRule>
  </conditionalFormatting>
  <conditionalFormatting sqref="J443">
    <cfRule type="expression" dxfId="574" priority="749">
      <formula>J439&lt;&gt;IF(I439=VLOOKUP(I439,#REF!,1,FALSE),"2_Только субъекты МСП")</formula>
    </cfRule>
  </conditionalFormatting>
  <conditionalFormatting sqref="J441">
    <cfRule type="expression" dxfId="573" priority="748">
      <formula>J438=IFERROR(VLOOKUP(I438,#REF!,1,FALSE),"2_Только субъекты МСП")</formula>
    </cfRule>
  </conditionalFormatting>
  <conditionalFormatting sqref="J442">
    <cfRule type="expression" dxfId="572" priority="747">
      <formula>J438=IFERROR(VLOOKUP(I438,#REF!,1,FALSE),"2_Только субъекты МСП")</formula>
    </cfRule>
  </conditionalFormatting>
  <conditionalFormatting sqref="J441">
    <cfRule type="expression" dxfId="571" priority="746">
      <formula>J438&lt;&gt;IF(I438=VLOOKUP(I438,#REF!,1,FALSE),"2_Только субъекты МСП")</formula>
    </cfRule>
  </conditionalFormatting>
  <conditionalFormatting sqref="J442">
    <cfRule type="expression" dxfId="570" priority="745">
      <formula>J438&lt;&gt;IF(I438=VLOOKUP(I438,#REF!,1,FALSE),"2_Только субъекты МСП")</formula>
    </cfRule>
  </conditionalFormatting>
  <conditionalFormatting sqref="J438">
    <cfRule type="expression" dxfId="569" priority="744">
      <formula>J437=IFERROR(VLOOKUP(I437,#REF!,1,FALSE),"2_Только субъекты МСП")</formula>
    </cfRule>
  </conditionalFormatting>
  <conditionalFormatting sqref="J438">
    <cfRule type="expression" dxfId="568" priority="743">
      <formula>J437&lt;&gt;IF(I437=VLOOKUP(I437,#REF!,1,FALSE),"2_Только субъекты МСП")</formula>
    </cfRule>
  </conditionalFormatting>
  <conditionalFormatting sqref="J437">
    <cfRule type="expression" dxfId="567" priority="742">
      <formula>J437&lt;&gt;IF(I437=VLOOKUP(I437,#REF!,1,FALSE),"2_Только субъекты МСП")</formula>
    </cfRule>
  </conditionalFormatting>
  <conditionalFormatting sqref="J437">
    <cfRule type="expression" dxfId="566" priority="741">
      <formula>J437=IFERROR(VLOOKUP(I437,#REF!,1,FALSE),"2_Только субъекты МСП")</formula>
    </cfRule>
  </conditionalFormatting>
  <conditionalFormatting sqref="J439">
    <cfRule type="expression" dxfId="565" priority="740">
      <formula>J438&lt;&gt;IF(I438=VLOOKUP(I438,#REF!,1,FALSE),"2_Только субъекты МСП")</formula>
    </cfRule>
  </conditionalFormatting>
  <conditionalFormatting sqref="J439">
    <cfRule type="expression" dxfId="564" priority="739">
      <formula>J438=IFERROR(VLOOKUP(I438,#REF!,1,FALSE),"2_Только субъекты МСП")</formula>
    </cfRule>
  </conditionalFormatting>
  <conditionalFormatting sqref="J440">
    <cfRule type="expression" dxfId="563" priority="738">
      <formula>J439&lt;&gt;IF(I439=VLOOKUP(I439,#REF!,1,FALSE),"2_Только субъекты МСП")</formula>
    </cfRule>
  </conditionalFormatting>
  <conditionalFormatting sqref="J440">
    <cfRule type="expression" dxfId="562" priority="737">
      <formula>J439=IFERROR(VLOOKUP(I439,#REF!,1,FALSE),"2_Только субъекты МСП")</formula>
    </cfRule>
  </conditionalFormatting>
  <conditionalFormatting sqref="J444">
    <cfRule type="expression" dxfId="561" priority="736">
      <formula>J440&lt;&gt;IF(I440=VLOOKUP(I440,#REF!,1,FALSE),"2_Только субъекты МСП")</formula>
    </cfRule>
  </conditionalFormatting>
  <conditionalFormatting sqref="J444">
    <cfRule type="expression" dxfId="560" priority="735">
      <formula>J440=IFERROR(VLOOKUP(I440,#REF!,1,FALSE),"2_Только субъекты МСП")</formula>
    </cfRule>
  </conditionalFormatting>
  <conditionalFormatting sqref="J449:J451">
    <cfRule type="expression" dxfId="559" priority="734">
      <formula>J447&lt;&gt;IF(I447=VLOOKUP(I447,#REF!,1,FALSE),"2_Только субъекты МСП")</formula>
    </cfRule>
  </conditionalFormatting>
  <conditionalFormatting sqref="J449:J451">
    <cfRule type="expression" dxfId="558" priority="733">
      <formula>J447=IFERROR(VLOOKUP(I447,#REF!,1,FALSE),"2_Только субъекты МСП")</formula>
    </cfRule>
  </conditionalFormatting>
  <conditionalFormatting sqref="J452">
    <cfRule type="expression" dxfId="557" priority="732">
      <formula>J450&lt;&gt;IF(I450=VLOOKUP(I450,#REF!,1,FALSE),"2_Только субъекты МСП")</formula>
    </cfRule>
  </conditionalFormatting>
  <conditionalFormatting sqref="J452">
    <cfRule type="expression" dxfId="556" priority="731">
      <formula>J450=IFERROR(VLOOKUP(I450,#REF!,1,FALSE),"2_Только субъекты МСП")</formula>
    </cfRule>
  </conditionalFormatting>
  <conditionalFormatting sqref="J437:J447 J449:J452">
    <cfRule type="expression" dxfId="555" priority="730">
      <formula>J437&lt;&gt;IF(I437=VLOOKUP(I437,#REF!,1,FALSE),"2_Только субъекты МСП")</formula>
    </cfRule>
  </conditionalFormatting>
  <conditionalFormatting sqref="J437:J447 J449:J452">
    <cfRule type="expression" dxfId="554" priority="729">
      <formula>J437=IFERROR(VLOOKUP(I437,#REF!,1,FALSE),"2_Только субъекты МСП")</formula>
    </cfRule>
  </conditionalFormatting>
  <conditionalFormatting sqref="J454">
    <cfRule type="expression" dxfId="553" priority="726">
      <formula>J454&lt;&gt;IF(I454=VLOOKUP(I454,#REF!,1,FALSE),"2_Только субъекты МСП")</formula>
    </cfRule>
  </conditionalFormatting>
  <conditionalFormatting sqref="J454">
    <cfRule type="expression" dxfId="552" priority="725">
      <formula>J454=IFERROR(VLOOKUP(I454,#REF!,1,FALSE),"2_Только субъекты МСП")</formula>
    </cfRule>
  </conditionalFormatting>
  <conditionalFormatting sqref="J455">
    <cfRule type="expression" dxfId="551" priority="724">
      <formula>J455&lt;&gt;IF(I455=VLOOKUP(I455,#REF!,1,FALSE),"2_Только субъекты МСП")</formula>
    </cfRule>
  </conditionalFormatting>
  <conditionalFormatting sqref="J455">
    <cfRule type="expression" dxfId="550" priority="723">
      <formula>J455=IFERROR(VLOOKUP(I455,#REF!,1,FALSE),"2_Только субъекты МСП")</formula>
    </cfRule>
  </conditionalFormatting>
  <conditionalFormatting sqref="J456">
    <cfRule type="expression" dxfId="549" priority="720">
      <formula>J456&lt;&gt;IF(I456=VLOOKUP(I456,#REF!,1,FALSE),"2_Только субъекты МСП")</formula>
    </cfRule>
  </conditionalFormatting>
  <conditionalFormatting sqref="J456">
    <cfRule type="expression" dxfId="548" priority="719">
      <formula>J456=IFERROR(VLOOKUP(I456,#REF!,1,FALSE),"2_Только субъекты МСП")</formula>
    </cfRule>
  </conditionalFormatting>
  <conditionalFormatting sqref="J546">
    <cfRule type="expression" dxfId="547" priority="697">
      <formula>J464&lt;&gt;IF(I464=VLOOKUP(I464,#REF!,1,FALSE),"2_Только субъекты МСП")</formula>
    </cfRule>
  </conditionalFormatting>
  <conditionalFormatting sqref="J546">
    <cfRule type="expression" dxfId="546" priority="694">
      <formula>J464=IFERROR(VLOOKUP(I464,#REF!,1,FALSE),"2_Только субъекты МСП")</formula>
    </cfRule>
  </conditionalFormatting>
  <conditionalFormatting sqref="J546">
    <cfRule type="expression" dxfId="545" priority="692">
      <formula>J460=IFERROR(VLOOKUP(I460,#REF!,1,FALSE),"2_Только субъекты МСП")</formula>
    </cfRule>
  </conditionalFormatting>
  <conditionalFormatting sqref="J546">
    <cfRule type="expression" dxfId="544" priority="691">
      <formula>J460=IFERROR(VLOOKUP(I460,#REF!,1,FALSE),"2_Только субъекты МСП")</formula>
    </cfRule>
  </conditionalFormatting>
  <conditionalFormatting sqref="J546">
    <cfRule type="expression" dxfId="543" priority="689">
      <formula>J460=IFERROR(VLOOKUP(I460,#REF!,1,FALSE),"2_Только субъекты МСП")</formula>
    </cfRule>
  </conditionalFormatting>
  <conditionalFormatting sqref="J546">
    <cfRule type="expression" dxfId="542" priority="686">
      <formula>J460&lt;&gt;IF(I460=VLOOKUP(I460,#REF!,1,FALSE),"2_Только субъекты МСП")</formula>
    </cfRule>
  </conditionalFormatting>
  <conditionalFormatting sqref="J546">
    <cfRule type="expression" dxfId="541" priority="684">
      <formula>J460&lt;&gt;IF(I460=VLOOKUP(I460,#REF!,1,FALSE),"2_Только субъекты МСП")</formula>
    </cfRule>
  </conditionalFormatting>
  <conditionalFormatting sqref="J546">
    <cfRule type="expression" dxfId="540" priority="683">
      <formula>J460&lt;&gt;IF(I460=VLOOKUP(I460,#REF!,1,FALSE),"2_Только субъекты МСП")</formula>
    </cfRule>
  </conditionalFormatting>
  <conditionalFormatting sqref="J546:J547">
    <cfRule type="expression" dxfId="539" priority="681">
      <formula>J462&lt;&gt;IF(I462=VLOOKUP(I462,#REF!,1,FALSE),"2_Только субъекты МСП")</formula>
    </cfRule>
  </conditionalFormatting>
  <conditionalFormatting sqref="J546">
    <cfRule type="expression" dxfId="538" priority="678">
      <formula>J462=IFERROR(VLOOKUP(I462,#REF!,1,FALSE),"2_Только субъекты МСП")</formula>
    </cfRule>
  </conditionalFormatting>
  <conditionalFormatting sqref="J528">
    <cfRule type="expression" dxfId="537" priority="676">
      <formula>J459=IFERROR(VLOOKUP(I459,#REF!,1,FALSE),"2_Только субъекты МСП")</formula>
    </cfRule>
  </conditionalFormatting>
  <conditionalFormatting sqref="J527">
    <cfRule type="expression" dxfId="536" priority="675">
      <formula>J457&lt;&gt;IF(I457=VLOOKUP(I457,#REF!,1,FALSE),"2_Только субъекты МСП")</formula>
    </cfRule>
  </conditionalFormatting>
  <conditionalFormatting sqref="J527">
    <cfRule type="expression" dxfId="535" priority="673">
      <formula>J457=IFERROR(VLOOKUP(I457,#REF!,1,FALSE),"2_Только субъекты МСП")</formula>
    </cfRule>
  </conditionalFormatting>
  <conditionalFormatting sqref="J527">
    <cfRule type="expression" dxfId="534" priority="670">
      <formula>J458=IFERROR(VLOOKUP(I458,#REF!,1,FALSE),"2_Только субъекты МСП")</formula>
    </cfRule>
  </conditionalFormatting>
  <conditionalFormatting sqref="J524">
    <cfRule type="expression" dxfId="533" priority="668">
      <formula>J460&lt;&gt;IF(I460=VLOOKUP(I460,#REF!,1,FALSE),"2_Только субъекты МСП")</formula>
    </cfRule>
  </conditionalFormatting>
  <conditionalFormatting sqref="J524">
    <cfRule type="expression" dxfId="532" priority="667">
      <formula>J459&lt;&gt;IF(I459=VLOOKUP(I459,#REF!,1,FALSE),"2_Только субъекты МСП")</formula>
    </cfRule>
  </conditionalFormatting>
  <conditionalFormatting sqref="J524">
    <cfRule type="expression" dxfId="531" priority="666">
      <formula>J460=IFERROR(VLOOKUP(I460,#REF!,1,FALSE),"2_Только субъекты МСП")</formula>
    </cfRule>
  </conditionalFormatting>
  <conditionalFormatting sqref="J524">
    <cfRule type="expression" dxfId="530" priority="665">
      <formula>J459=IFERROR(VLOOKUP(I459,#REF!,1,FALSE),"2_Только субъекты МСП")</formula>
    </cfRule>
  </conditionalFormatting>
  <conditionalFormatting sqref="J523">
    <cfRule type="expression" dxfId="529" priority="664">
      <formula>J459&lt;&gt;IF(I459=VLOOKUP(I459,#REF!,1,FALSE),"2_Только субъекты МСП")</formula>
    </cfRule>
  </conditionalFormatting>
  <conditionalFormatting sqref="J523">
    <cfRule type="expression" dxfId="528" priority="663">
      <formula>J458&lt;&gt;IF(I458=VLOOKUP(I458,#REF!,1,FALSE),"2_Только субъекты МСП")</formula>
    </cfRule>
  </conditionalFormatting>
  <conditionalFormatting sqref="J523">
    <cfRule type="expression" dxfId="527" priority="662">
      <formula>J459=IFERROR(VLOOKUP(I459,#REF!,1,FALSE),"2_Только субъекты МСП")</formula>
    </cfRule>
  </conditionalFormatting>
  <conditionalFormatting sqref="J523">
    <cfRule type="expression" dxfId="526" priority="661">
      <formula>J458=IFERROR(VLOOKUP(I458,#REF!,1,FALSE),"2_Только субъекты МСП")</formula>
    </cfRule>
  </conditionalFormatting>
  <conditionalFormatting sqref="J520">
    <cfRule type="expression" dxfId="525" priority="660">
      <formula>J462&lt;&gt;IF(I462=VLOOKUP(I462,#REF!,1,FALSE),"2_Только субъекты МСП")</formula>
    </cfRule>
  </conditionalFormatting>
  <conditionalFormatting sqref="J520">
    <cfRule type="expression" dxfId="524" priority="659">
      <formula>J462=IFERROR(VLOOKUP(I462,#REF!,1,FALSE),"2_Только субъекты МСП")</formula>
    </cfRule>
  </conditionalFormatting>
  <conditionalFormatting sqref="J541">
    <cfRule type="expression" dxfId="523" priority="644">
      <formula>J458=IFERROR(VLOOKUP(I458,#REF!,1,FALSE),"2_Только субъекты МСП")</formula>
    </cfRule>
  </conditionalFormatting>
  <conditionalFormatting sqref="J541">
    <cfRule type="expression" dxfId="522" priority="643">
      <formula>J458&lt;&gt;IF(I458=VLOOKUP(I458,#REF!,1,FALSE),"2_Только субъекты МСП")</formula>
    </cfRule>
  </conditionalFormatting>
  <conditionalFormatting sqref="J544">
    <cfRule type="expression" dxfId="521" priority="639">
      <formula>J457=IFERROR(VLOOKUP(I457,#REF!,1,FALSE),"2_Только субъекты МСП")</formula>
    </cfRule>
  </conditionalFormatting>
  <conditionalFormatting sqref="J544">
    <cfRule type="expression" dxfId="520" priority="638">
      <formula>J457=IFERROR(VLOOKUP(I457,#REF!,1,FALSE),"2_Только субъекты МСП")</formula>
    </cfRule>
  </conditionalFormatting>
  <conditionalFormatting sqref="J544">
    <cfRule type="expression" dxfId="519" priority="637">
      <formula>J457=IFERROR(VLOOKUP(I457,#REF!,1,FALSE),"2_Только субъекты МСП")</formula>
    </cfRule>
  </conditionalFormatting>
  <conditionalFormatting sqref="J540">
    <cfRule type="expression" dxfId="518" priority="636">
      <formula>J457&lt;&gt;IF(I457=VLOOKUP(I457,#REF!,1,FALSE),"2_Только субъекты МСП")</formula>
    </cfRule>
  </conditionalFormatting>
  <conditionalFormatting sqref="J540">
    <cfRule type="expression" dxfId="517" priority="634">
      <formula>J457=IFERROR(VLOOKUP(I457,#REF!,1,FALSE),"2_Только субъекты МСП")</formula>
    </cfRule>
  </conditionalFormatting>
  <conditionalFormatting sqref="J544">
    <cfRule type="expression" dxfId="516" priority="631">
      <formula>J457&lt;&gt;IF(I457=VLOOKUP(I457,#REF!,1,FALSE),"2_Только субъекты МСП")</formula>
    </cfRule>
  </conditionalFormatting>
  <conditionalFormatting sqref="J544">
    <cfRule type="expression" dxfId="515" priority="629">
      <formula>J457&lt;&gt;IF(I457=VLOOKUP(I457,#REF!,1,FALSE),"2_Только субъекты МСП")</formula>
    </cfRule>
  </conditionalFormatting>
  <conditionalFormatting sqref="J195">
    <cfRule type="expression" dxfId="514" priority="628">
      <formula>J457&lt;&gt;IF(I457=VLOOKUP(I457,#REF!,1,FALSE),"2_Только субъекты МСП")</formula>
    </cfRule>
  </conditionalFormatting>
  <conditionalFormatting sqref="J544">
    <cfRule type="expression" dxfId="513" priority="627">
      <formula>J457&lt;&gt;IF(I457=VLOOKUP(I457,#REF!,1,FALSE),"2_Только субъекты МСП")</formula>
    </cfRule>
  </conditionalFormatting>
  <conditionalFormatting sqref="J195">
    <cfRule type="expression" dxfId="512" priority="626">
      <formula>J457=IFERROR(VLOOKUP(I457,#REF!,1,FALSE),"2_Только субъекты МСП")</formula>
    </cfRule>
  </conditionalFormatting>
  <conditionalFormatting sqref="J542">
    <cfRule type="expression" dxfId="511" priority="624">
      <formula>J459&lt;&gt;IF(I459=VLOOKUP(I459,#REF!,1,FALSE),"2_Только субъекты МСП")</formula>
    </cfRule>
  </conditionalFormatting>
  <conditionalFormatting sqref="J542">
    <cfRule type="expression" dxfId="510" priority="622">
      <formula>J459=IFERROR(VLOOKUP(I459,#REF!,1,FALSE),"2_Только субъекты МСП")</formula>
    </cfRule>
  </conditionalFormatting>
  <conditionalFormatting sqref="J197:J198">
    <cfRule type="expression" dxfId="509" priority="618">
      <formula>J460&lt;&gt;IF(I460=VLOOKUP(I460,#REF!,1,FALSE),"2_Только субъекты МСП")</formula>
    </cfRule>
  </conditionalFormatting>
  <conditionalFormatting sqref="J545">
    <cfRule type="expression" dxfId="508" priority="617">
      <formula>J459=IFERROR(VLOOKUP(I459,#REF!,1,FALSE),"2_Только субъекты МСП")</formula>
    </cfRule>
  </conditionalFormatting>
  <conditionalFormatting sqref="J197">
    <cfRule type="expression" dxfId="507" priority="616">
      <formula>J460=IFERROR(VLOOKUP(I460,#REF!,1,FALSE),"2_Только субъекты МСП")</formula>
    </cfRule>
  </conditionalFormatting>
  <conditionalFormatting sqref="J545">
    <cfRule type="expression" dxfId="506" priority="615">
      <formula>J459=IFERROR(VLOOKUP(I459,#REF!,1,FALSE),"2_Только субъекты МСП")</formula>
    </cfRule>
  </conditionalFormatting>
  <conditionalFormatting sqref="J545">
    <cfRule type="expression" dxfId="505" priority="614">
      <formula>J460=IFERROR(VLOOKUP(I460,#REF!,1,FALSE),"2_Только субъекты МСП")</formula>
    </cfRule>
  </conditionalFormatting>
  <conditionalFormatting sqref="J526">
    <cfRule type="expression" dxfId="504" priority="613">
      <formula>J457&lt;&gt;IF(I457=VLOOKUP(I457,#REF!,1,FALSE),"2_Только субъекты МСП")</formula>
    </cfRule>
  </conditionalFormatting>
  <conditionalFormatting sqref="J543">
    <cfRule type="expression" dxfId="503" priority="612">
      <formula>J460&lt;&gt;IF(I460=VLOOKUP(I460,#REF!,1,FALSE),"2_Только субъекты МСП")</formula>
    </cfRule>
  </conditionalFormatting>
  <conditionalFormatting sqref="J545">
    <cfRule type="expression" dxfId="502" priority="611">
      <formula>J459=IFERROR(VLOOKUP(I459,#REF!,1,FALSE),"2_Только субъекты МСП")</formula>
    </cfRule>
  </conditionalFormatting>
  <conditionalFormatting sqref="J526">
    <cfRule type="expression" dxfId="501" priority="610">
      <formula>J457=IFERROR(VLOOKUP(I457,#REF!,1,FALSE),"2_Только субъекты МСП")</formula>
    </cfRule>
  </conditionalFormatting>
  <conditionalFormatting sqref="J543">
    <cfRule type="expression" dxfId="500" priority="609">
      <formula>J460=IFERROR(VLOOKUP(I460,#REF!,1,FALSE),"2_Только субъекты МСП")</formula>
    </cfRule>
  </conditionalFormatting>
  <conditionalFormatting sqref="J545">
    <cfRule type="expression" dxfId="499" priority="608">
      <formula>J459&lt;&gt;IF(I459=VLOOKUP(I459,#REF!,1,FALSE),"2_Только субъекты МСП")</formula>
    </cfRule>
  </conditionalFormatting>
  <conditionalFormatting sqref="J194">
    <cfRule type="expression" dxfId="498" priority="607">
      <formula>J461&lt;&gt;IF(I461=VLOOKUP(I461,#REF!,1,FALSE),"2_Только субъекты МСП")</formula>
    </cfRule>
  </conditionalFormatting>
  <conditionalFormatting sqref="J195:J199">
    <cfRule type="expression" dxfId="497" priority="606">
      <formula>J457&lt;&gt;IF(I457=VLOOKUP(I457,#REF!,1,FALSE),"2_Только субъекты МСП")</formula>
    </cfRule>
  </conditionalFormatting>
  <conditionalFormatting sqref="J545">
    <cfRule type="expression" dxfId="496" priority="605">
      <formula>J459&lt;&gt;IF(I459=VLOOKUP(I459,#REF!,1,FALSE),"2_Только субъекты МСП")</formula>
    </cfRule>
  </conditionalFormatting>
  <conditionalFormatting sqref="J194">
    <cfRule type="expression" dxfId="495" priority="604">
      <formula>J461=IFERROR(VLOOKUP(I461,#REF!,1,FALSE),"2_Только субъекты МСП")</formula>
    </cfRule>
  </conditionalFormatting>
  <conditionalFormatting sqref="J196">
    <cfRule type="expression" dxfId="494" priority="603">
      <formula>J458=IFERROR(VLOOKUP(I458,#REF!,1,FALSE),"2_Только субъекты МСП")</formula>
    </cfRule>
  </conditionalFormatting>
  <conditionalFormatting sqref="J547 J545 J784">
    <cfRule type="expression" dxfId="493" priority="602">
      <formula>J459&lt;&gt;IF(I459=VLOOKUP(I459,#REF!,1,FALSE),"2_Только субъекты МСП")</formula>
    </cfRule>
  </conditionalFormatting>
  <conditionalFormatting sqref="J145">
    <cfRule type="expression" dxfId="492" priority="600">
      <formula>J457&lt;&gt;IF(I457=VLOOKUP(I457,#REF!,1,FALSE),"2_Только субъекты МСП")</formula>
    </cfRule>
  </conditionalFormatting>
  <conditionalFormatting sqref="J145">
    <cfRule type="expression" dxfId="491" priority="599">
      <formula>J457&lt;&gt;IF(I457=VLOOKUP(I457,#REF!,1,FALSE),"2_Только субъекты МСП")</formula>
    </cfRule>
  </conditionalFormatting>
  <conditionalFormatting sqref="J521:J522">
    <cfRule type="expression" dxfId="490" priority="593">
      <formula>J457&lt;&gt;IF(I457=VLOOKUP(I457,#REF!,1,FALSE),"2_Только субъекты МСП")</formula>
    </cfRule>
  </conditionalFormatting>
  <conditionalFormatting sqref="J522">
    <cfRule type="expression" dxfId="489" priority="592">
      <formula>J457&lt;&gt;IF(I457=VLOOKUP(I457,#REF!,1,FALSE),"2_Только субъекты МСП")</formula>
    </cfRule>
  </conditionalFormatting>
  <conditionalFormatting sqref="J145">
    <cfRule type="expression" dxfId="488" priority="590">
      <formula>J457=IFERROR(VLOOKUP(I457,#REF!,1,FALSE),"2_Только субъекты МСП")</formula>
    </cfRule>
  </conditionalFormatting>
  <conditionalFormatting sqref="J145">
    <cfRule type="expression" dxfId="487" priority="589">
      <formula>J457=IFERROR(VLOOKUP(I457,#REF!,1,FALSE),"2_Только субъекты МСП")</formula>
    </cfRule>
  </conditionalFormatting>
  <conditionalFormatting sqref="J521:J522">
    <cfRule type="expression" dxfId="486" priority="583">
      <formula>J457=IFERROR(VLOOKUP(I457,#REF!,1,FALSE),"2_Только субъекты МСП")</formula>
    </cfRule>
  </conditionalFormatting>
  <conditionalFormatting sqref="J522">
    <cfRule type="expression" dxfId="485" priority="582">
      <formula>J457=IFERROR(VLOOKUP(I457,#REF!,1,FALSE),"2_Только субъекты МСП")</formula>
    </cfRule>
  </conditionalFormatting>
  <conditionalFormatting sqref="J522 J525">
    <cfRule type="expression" dxfId="484" priority="581">
      <formula>J457=IFERROR(VLOOKUP(I457,#REF!,1,FALSE),"2_Только субъекты МСП")</formula>
    </cfRule>
  </conditionalFormatting>
  <conditionalFormatting sqref="J521:J522 J525">
    <cfRule type="expression" dxfId="483" priority="580">
      <formula>J457=IFERROR(VLOOKUP(I457,#REF!,1,FALSE),"2_Только субъекты МСП")</formula>
    </cfRule>
  </conditionalFormatting>
  <conditionalFormatting sqref="J544">
    <cfRule type="expression" dxfId="482" priority="578">
      <formula>J463=IFERROR(VLOOKUP(I463,#REF!,1,FALSE),"2_Только субъекты МСП")</formula>
    </cfRule>
  </conditionalFormatting>
  <conditionalFormatting sqref="J544:J545">
    <cfRule type="expression" dxfId="481" priority="577">
      <formula>J462=IFERROR(VLOOKUP(I462,#REF!,1,FALSE),"2_Только субъекты МСП")</formula>
    </cfRule>
  </conditionalFormatting>
  <conditionalFormatting sqref="J145">
    <cfRule type="expression" dxfId="480" priority="574">
      <formula>J457=IFERROR(VLOOKUP(I457,#REF!,1,FALSE),"2_Только субъекты МСП")</formula>
    </cfRule>
  </conditionalFormatting>
  <conditionalFormatting sqref="J145">
    <cfRule type="expression" dxfId="479" priority="573">
      <formula>J457=IFERROR(VLOOKUP(I457,#REF!,1,FALSE),"2_Только субъекты МСП")</formula>
    </cfRule>
  </conditionalFormatting>
  <conditionalFormatting sqref="J522 J525 J185:J186">
    <cfRule type="expression" dxfId="478" priority="571">
      <formula>J120&lt;&gt;IF(I120=VLOOKUP(I120,#REF!,1,FALSE),"2_Только субъекты МСП")</formula>
    </cfRule>
  </conditionalFormatting>
  <conditionalFormatting sqref="J521:J522 J525">
    <cfRule type="expression" dxfId="477" priority="570">
      <formula>J457&lt;&gt;IF(I457=VLOOKUP(I457,#REF!,1,FALSE),"2_Только субъекты МСП")</formula>
    </cfRule>
  </conditionalFormatting>
  <conditionalFormatting sqref="J200 J544 J783 J230:J244">
    <cfRule type="expression" dxfId="476" priority="569">
      <formula>J113&lt;&gt;IF(I113=VLOOKUP(I113,#REF!,1,FALSE),"2_Только субъекты МСП")</formula>
    </cfRule>
  </conditionalFormatting>
  <conditionalFormatting sqref="J544">
    <cfRule type="expression" dxfId="475" priority="568">
      <formula>J463&lt;&gt;IF(I463=VLOOKUP(I463,#REF!,1,FALSE),"2_Только субъекты МСП")</formula>
    </cfRule>
  </conditionalFormatting>
  <conditionalFormatting sqref="J544:J545">
    <cfRule type="expression" dxfId="474" priority="567">
      <formula>J462&lt;&gt;IF(I462=VLOOKUP(I462,#REF!,1,FALSE),"2_Только субъекты МСП")</formula>
    </cfRule>
  </conditionalFormatting>
  <conditionalFormatting sqref="J145">
    <cfRule type="expression" dxfId="473" priority="564">
      <formula>J457&lt;&gt;IF(I457=VLOOKUP(I457,#REF!,1,FALSE),"2_Только субъекты МСП")</formula>
    </cfRule>
  </conditionalFormatting>
  <conditionalFormatting sqref="J145">
    <cfRule type="expression" dxfId="472" priority="563">
      <formula>J457&lt;&gt;IF(I457=VLOOKUP(I457,#REF!,1,FALSE),"2_Только субъекты МСП")</formula>
    </cfRule>
  </conditionalFormatting>
  <conditionalFormatting sqref="J196">
    <cfRule type="expression" dxfId="471" priority="560">
      <formula>J458=IFERROR(VLOOKUP(I458,#REF!,1,FALSE),"2_Только субъекты МСП")</formula>
    </cfRule>
  </conditionalFormatting>
  <conditionalFormatting sqref="J194">
    <cfRule type="expression" dxfId="470" priority="559">
      <formula>J461=IFERROR(VLOOKUP(I461,#REF!,1,FALSE),"2_Только субъекты МСП")</formula>
    </cfRule>
  </conditionalFormatting>
  <conditionalFormatting sqref="J545">
    <cfRule type="expression" dxfId="469" priority="558">
      <formula>J459&lt;&gt;IF(I459=VLOOKUP(I459,#REF!,1,FALSE),"2_Только субъекты МСП")</formula>
    </cfRule>
  </conditionalFormatting>
  <conditionalFormatting sqref="J229">
    <cfRule type="expression" dxfId="468" priority="557">
      <formula>J489&lt;&gt;IF(I489=VLOOKUP(I489,#REF!,1,FALSE),"2_Только субъекты МСП")</formula>
    </cfRule>
  </conditionalFormatting>
  <conditionalFormatting sqref="J194">
    <cfRule type="expression" dxfId="467" priority="556">
      <formula>J461&lt;&gt;IF(I461=VLOOKUP(I461,#REF!,1,FALSE),"2_Только субъекты МСП")</formula>
    </cfRule>
  </conditionalFormatting>
  <conditionalFormatting sqref="J545">
    <cfRule type="expression" dxfId="466" priority="555">
      <formula>J459&lt;&gt;IF(I459=VLOOKUP(I459,#REF!,1,FALSE),"2_Только субъекты МСП")</formula>
    </cfRule>
  </conditionalFormatting>
  <conditionalFormatting sqref="J543">
    <cfRule type="expression" dxfId="465" priority="554">
      <formula>J460=IFERROR(VLOOKUP(I460,#REF!,1,FALSE),"2_Только субъекты МСП")</formula>
    </cfRule>
  </conditionalFormatting>
  <conditionalFormatting sqref="J526">
    <cfRule type="expression" dxfId="464" priority="553">
      <formula>J457=IFERROR(VLOOKUP(I457,#REF!,1,FALSE),"2_Только субъекты МСП")</formula>
    </cfRule>
  </conditionalFormatting>
  <conditionalFormatting sqref="J545 J547">
    <cfRule type="expression" dxfId="463" priority="552">
      <formula>J459=IFERROR(VLOOKUP(I459,#REF!,1,FALSE),"2_Только субъекты МСП")</formula>
    </cfRule>
  </conditionalFormatting>
  <conditionalFormatting sqref="J543">
    <cfRule type="expression" dxfId="462" priority="551">
      <formula>J460&lt;&gt;IF(I460=VLOOKUP(I460,#REF!,1,FALSE),"2_Только субъекты МСП")</formula>
    </cfRule>
  </conditionalFormatting>
  <conditionalFormatting sqref="J526">
    <cfRule type="expression" dxfId="461" priority="550">
      <formula>J457&lt;&gt;IF(I457=VLOOKUP(I457,#REF!,1,FALSE),"2_Только субъекты МСП")</formula>
    </cfRule>
  </conditionalFormatting>
  <conditionalFormatting sqref="J545">
    <cfRule type="expression" dxfId="460" priority="549">
      <formula>J460=IFERROR(VLOOKUP(I460,#REF!,1,FALSE),"2_Только субъекты МСП")</formula>
    </cfRule>
  </conditionalFormatting>
  <conditionalFormatting sqref="J545 J547">
    <cfRule type="expression" dxfId="459" priority="548">
      <formula>J459=IFERROR(VLOOKUP(I459,#REF!,1,FALSE),"2_Только субъекты МСП")</formula>
    </cfRule>
  </conditionalFormatting>
  <conditionalFormatting sqref="J197">
    <cfRule type="expression" dxfId="458" priority="547">
      <formula>J460=IFERROR(VLOOKUP(I460,#REF!,1,FALSE),"2_Только субъекты МСП")</formula>
    </cfRule>
  </conditionalFormatting>
  <conditionalFormatting sqref="J545">
    <cfRule type="expression" dxfId="457" priority="546">
      <formula>J459=IFERROR(VLOOKUP(I459,#REF!,1,FALSE),"2_Только субъекты МСП")</formula>
    </cfRule>
  </conditionalFormatting>
  <conditionalFormatting sqref="J230:J244">
    <cfRule type="expression" dxfId="456" priority="545">
      <formula>J491&lt;&gt;IF(I491=VLOOKUP(I491,#REF!,1,FALSE),"2_Только субъекты МСП")</formula>
    </cfRule>
  </conditionalFormatting>
  <conditionalFormatting sqref="J544">
    <cfRule type="expression" dxfId="455" priority="544">
      <formula>J461=IFERROR(VLOOKUP(I461,#REF!,1,FALSE),"2_Только субъекты МСП")</formula>
    </cfRule>
  </conditionalFormatting>
  <conditionalFormatting sqref="J544">
    <cfRule type="expression" dxfId="454" priority="543">
      <formula>J461&lt;&gt;IF(I461=VLOOKUP(I461,#REF!,1,FALSE),"2_Только субъекты МСП")</formula>
    </cfRule>
  </conditionalFormatting>
  <conditionalFormatting sqref="J542">
    <cfRule type="expression" dxfId="453" priority="541">
      <formula>J459=IFERROR(VLOOKUP(I459,#REF!,1,FALSE),"2_Только субъекты МСП")</formula>
    </cfRule>
  </conditionalFormatting>
  <conditionalFormatting sqref="J542">
    <cfRule type="expression" dxfId="452" priority="539">
      <formula>J459&lt;&gt;IF(I459=VLOOKUP(I459,#REF!,1,FALSE),"2_Только субъекты МСП")</formula>
    </cfRule>
  </conditionalFormatting>
  <conditionalFormatting sqref="J195">
    <cfRule type="expression" dxfId="451" priority="537">
      <formula>J457=IFERROR(VLOOKUP(I457,#REF!,1,FALSE),"2_Только субъекты МСП")</formula>
    </cfRule>
  </conditionalFormatting>
  <conditionalFormatting sqref="J195">
    <cfRule type="expression" dxfId="450" priority="535">
      <formula>J457&lt;&gt;IF(I457=VLOOKUP(I457,#REF!,1,FALSE),"2_Только субъекты МСП")</formula>
    </cfRule>
  </conditionalFormatting>
  <conditionalFormatting sqref="J544">
    <cfRule type="expression" dxfId="449" priority="534">
      <formula>J457&lt;&gt;IF(I457=VLOOKUP(I457,#REF!,1,FALSE),"2_Только субъекты МСП")</formula>
    </cfRule>
  </conditionalFormatting>
  <conditionalFormatting sqref="J198">
    <cfRule type="expression" dxfId="448" priority="533">
      <formula>J461=IFERROR(VLOOKUP(I461,#REF!,1,FALSE),"2_Только субъекты МСП")</formula>
    </cfRule>
  </conditionalFormatting>
  <conditionalFormatting sqref="J544">
    <cfRule type="expression" dxfId="447" priority="532">
      <formula>J457&lt;&gt;IF(I457=VLOOKUP(I457,#REF!,1,FALSE),"2_Только субъекты МСП")</formula>
    </cfRule>
  </conditionalFormatting>
  <conditionalFormatting sqref="J540">
    <cfRule type="expression" dxfId="446" priority="529">
      <formula>J457=IFERROR(VLOOKUP(I457,#REF!,1,FALSE),"2_Только субъекты МСП")</formula>
    </cfRule>
  </conditionalFormatting>
  <conditionalFormatting sqref="J540">
    <cfRule type="expression" dxfId="445" priority="527">
      <formula>J457&lt;&gt;IF(I457=VLOOKUP(I457,#REF!,1,FALSE),"2_Только субъекты МСП")</formula>
    </cfRule>
  </conditionalFormatting>
  <conditionalFormatting sqref="J544">
    <cfRule type="expression" dxfId="444" priority="526">
      <formula>J457=IFERROR(VLOOKUP(I457,#REF!,1,FALSE),"2_Только субъекты МСП")</formula>
    </cfRule>
  </conditionalFormatting>
  <conditionalFormatting sqref="J544">
    <cfRule type="expression" dxfId="443" priority="525">
      <formula>J457=IFERROR(VLOOKUP(I457,#REF!,1,FALSE),"2_Только субъекты МСП")</formula>
    </cfRule>
  </conditionalFormatting>
  <conditionalFormatting sqref="J544">
    <cfRule type="expression" dxfId="442" priority="524">
      <formula>J457=IFERROR(VLOOKUP(I457,#REF!,1,FALSE),"2_Только субъекты МСП")</formula>
    </cfRule>
  </conditionalFormatting>
  <conditionalFormatting sqref="J541">
    <cfRule type="expression" dxfId="441" priority="520">
      <formula>J458&lt;&gt;IF(I458=VLOOKUP(I458,#REF!,1,FALSE),"2_Только субъекты МСП")</formula>
    </cfRule>
  </conditionalFormatting>
  <conditionalFormatting sqref="J541">
    <cfRule type="expression" dxfId="440" priority="519">
      <formula>J458=IFERROR(VLOOKUP(I458,#REF!,1,FALSE),"2_Только субъекты МСП")</formula>
    </cfRule>
  </conditionalFormatting>
  <conditionalFormatting sqref="J520">
    <cfRule type="expression" dxfId="439" priority="504">
      <formula>J462=IFERROR(VLOOKUP(I462,#REF!,1,FALSE),"2_Только субъекты МСП")</formula>
    </cfRule>
  </conditionalFormatting>
  <conditionalFormatting sqref="J520">
    <cfRule type="expression" dxfId="438" priority="503">
      <formula>J462&lt;&gt;IF(I462=VLOOKUP(I462,#REF!,1,FALSE),"2_Только субъекты МСП")</formula>
    </cfRule>
  </conditionalFormatting>
  <conditionalFormatting sqref="J523">
    <cfRule type="expression" dxfId="437" priority="502">
      <formula>J458=IFERROR(VLOOKUP(I458,#REF!,1,FALSE),"2_Только субъекты МСП")</formula>
    </cfRule>
  </conditionalFormatting>
  <conditionalFormatting sqref="J523">
    <cfRule type="expression" dxfId="436" priority="501">
      <formula>J459=IFERROR(VLOOKUP(I459,#REF!,1,FALSE),"2_Только субъекты МСП")</formula>
    </cfRule>
  </conditionalFormatting>
  <conditionalFormatting sqref="J523">
    <cfRule type="expression" dxfId="435" priority="500">
      <formula>J458&lt;&gt;IF(I458=VLOOKUP(I458,#REF!,1,FALSE),"2_Только субъекты МСП")</formula>
    </cfRule>
  </conditionalFormatting>
  <conditionalFormatting sqref="J523">
    <cfRule type="expression" dxfId="434" priority="499">
      <formula>J459&lt;&gt;IF(I459=VLOOKUP(I459,#REF!,1,FALSE),"2_Только субъекты МСП")</formula>
    </cfRule>
  </conditionalFormatting>
  <conditionalFormatting sqref="J524">
    <cfRule type="expression" dxfId="433" priority="498">
      <formula>J459=IFERROR(VLOOKUP(I459,#REF!,1,FALSE),"2_Только субъекты МСП")</formula>
    </cfRule>
  </conditionalFormatting>
  <conditionalFormatting sqref="J524">
    <cfRule type="expression" dxfId="432" priority="497">
      <formula>J460=IFERROR(VLOOKUP(I460,#REF!,1,FALSE),"2_Только субъекты МСП")</formula>
    </cfRule>
  </conditionalFormatting>
  <conditionalFormatting sqref="J524">
    <cfRule type="expression" dxfId="431" priority="496">
      <formula>J459&lt;&gt;IF(I459=VLOOKUP(I459,#REF!,1,FALSE),"2_Только субъекты МСП")</formula>
    </cfRule>
  </conditionalFormatting>
  <conditionalFormatting sqref="J524">
    <cfRule type="expression" dxfId="430" priority="495">
      <formula>J460&lt;&gt;IF(I460=VLOOKUP(I460,#REF!,1,FALSE),"2_Только субъекты МСП")</formula>
    </cfRule>
  </conditionalFormatting>
  <conditionalFormatting sqref="J527">
    <cfRule type="expression" dxfId="429" priority="494">
      <formula>J458=IFERROR(VLOOKUP(I458,#REF!,1,FALSE),"2_Только субъекты МСП")</formula>
    </cfRule>
  </conditionalFormatting>
  <conditionalFormatting sqref="J527">
    <cfRule type="expression" dxfId="428" priority="493">
      <formula>J457=IFERROR(VLOOKUP(I457,#REF!,1,FALSE),"2_Только субъекты МСП")</formula>
    </cfRule>
  </conditionalFormatting>
  <conditionalFormatting sqref="J527">
    <cfRule type="expression" dxfId="427" priority="492">
      <formula>J457&lt;&gt;IF(I457=VLOOKUP(I457,#REF!,1,FALSE),"2_Только субъекты МСП")</formula>
    </cfRule>
  </conditionalFormatting>
  <conditionalFormatting sqref="J528">
    <cfRule type="expression" dxfId="426" priority="491">
      <formula>J459=IFERROR(VLOOKUP(I459,#REF!,1,FALSE),"2_Только субъекты МСП")</formula>
    </cfRule>
  </conditionalFormatting>
  <conditionalFormatting sqref="J546">
    <cfRule type="expression" dxfId="425" priority="490">
      <formula>J462=IFERROR(VLOOKUP(I462,#REF!,1,FALSE),"2_Только субъекты МСП")</formula>
    </cfRule>
  </conditionalFormatting>
  <conditionalFormatting sqref="J199:J200">
    <cfRule type="expression" dxfId="424" priority="489">
      <formula>J113&lt;&gt;IF(I113=VLOOKUP(I113,#REF!,1,FALSE),"2_Только субъекты МСП")</formula>
    </cfRule>
  </conditionalFormatting>
  <conditionalFormatting sqref="J546">
    <cfRule type="expression" dxfId="423" priority="488">
      <formula>J460&lt;&gt;IF(I460=VLOOKUP(I460,#REF!,1,FALSE),"2_Только субъекты МСП")</formula>
    </cfRule>
  </conditionalFormatting>
  <conditionalFormatting sqref="J546">
    <cfRule type="expression" dxfId="422" priority="487">
      <formula>J460&lt;&gt;IF(I460=VLOOKUP(I460,#REF!,1,FALSE),"2_Только субъекты МСП")</formula>
    </cfRule>
  </conditionalFormatting>
  <conditionalFormatting sqref="J546">
    <cfRule type="expression" dxfId="421" priority="486">
      <formula>J460&lt;&gt;IF(I460=VLOOKUP(I460,#REF!,1,FALSE),"2_Только субъекты МСП")</formula>
    </cfRule>
  </conditionalFormatting>
  <conditionalFormatting sqref="J546">
    <cfRule type="expression" dxfId="420" priority="485">
      <formula>J460=IFERROR(VLOOKUP(I460,#REF!,1,FALSE),"2_Только субъекты МСП")</formula>
    </cfRule>
  </conditionalFormatting>
  <conditionalFormatting sqref="J546">
    <cfRule type="expression" dxfId="419" priority="484">
      <formula>J460=IFERROR(VLOOKUP(I460,#REF!,1,FALSE),"2_Только субъекты МСП")</formula>
    </cfRule>
  </conditionalFormatting>
  <conditionalFormatting sqref="J546">
    <cfRule type="expression" dxfId="418" priority="483">
      <formula>J460=IFERROR(VLOOKUP(I460,#REF!,1,FALSE),"2_Только субъекты МСП")</formula>
    </cfRule>
  </conditionalFormatting>
  <conditionalFormatting sqref="J546">
    <cfRule type="expression" dxfId="417" priority="482">
      <formula>J464=IFERROR(VLOOKUP(I464,#REF!,1,FALSE),"2_Только субъекты МСП")</formula>
    </cfRule>
  </conditionalFormatting>
  <conditionalFormatting sqref="J546">
    <cfRule type="expression" dxfId="416" priority="481">
      <formula>J464&lt;&gt;IF(I464=VLOOKUP(I464,#REF!,1,FALSE),"2_Только субъекты МСП")</formula>
    </cfRule>
  </conditionalFormatting>
  <conditionalFormatting sqref="J185:J186">
    <cfRule type="expression" dxfId="415" priority="459">
      <formula>J120=IFERROR(VLOOKUP(I120,#REF!,1,FALSE),"2_Только субъекты МСП")</formula>
    </cfRule>
  </conditionalFormatting>
  <conditionalFormatting sqref="J188:J192">
    <cfRule type="expression" dxfId="414" priority="457">
      <formula>J120&lt;&gt;IF(I120=VLOOKUP(I120,#REF!,1,FALSE),"2_Только субъекты МСП")</formula>
    </cfRule>
  </conditionalFormatting>
  <conditionalFormatting sqref="J188:J192">
    <cfRule type="expression" dxfId="413" priority="456">
      <formula>J120=IFERROR(VLOOKUP(I120,#REF!,1,FALSE),"2_Только субъекты МСП")</formula>
    </cfRule>
  </conditionalFormatting>
  <conditionalFormatting sqref="J550">
    <cfRule type="expression" dxfId="412" priority="429">
      <formula>J550&lt;&gt;IF(I550=VLOOKUP(I550,#REF!,1,FALSE),"2_Только субъекты МСП")</formula>
    </cfRule>
  </conditionalFormatting>
  <conditionalFormatting sqref="J550">
    <cfRule type="expression" dxfId="411" priority="428">
      <formula>J550=IFERROR(VLOOKUP(I550,#REF!,1,FALSE),"2_Только субъекты МСП")</formula>
    </cfRule>
  </conditionalFormatting>
  <conditionalFormatting sqref="J562">
    <cfRule type="expression" dxfId="410" priority="427">
      <formula>J562&lt;&gt;IF(I562=VLOOKUP(I562,#REF!,1,FALSE),"2_Только субъекты МСП")</formula>
    </cfRule>
  </conditionalFormatting>
  <conditionalFormatting sqref="J562">
    <cfRule type="expression" dxfId="409" priority="426">
      <formula>J562=IFERROR(VLOOKUP(I562,#REF!,1,FALSE),"2_Только субъекты МСП")</formula>
    </cfRule>
  </conditionalFormatting>
  <conditionalFormatting sqref="J624">
    <cfRule type="expression" dxfId="408" priority="425">
      <formula>J623=IFERROR(VLOOKUP(I623,#REF!,1,FALSE),"2_Только субъекты МСП")</formula>
    </cfRule>
  </conditionalFormatting>
  <conditionalFormatting sqref="J623">
    <cfRule type="expression" dxfId="407" priority="424">
      <formula>J623=IFERROR(VLOOKUP(I623,#REF!,1,FALSE),"2_Только субъекты МСП")</formula>
    </cfRule>
  </conditionalFormatting>
  <conditionalFormatting sqref="J622">
    <cfRule type="expression" dxfId="406" priority="423">
      <formula>J623=IFERROR(VLOOKUP(I623,#REF!,1,FALSE),"2_Только субъекты МСП")</formula>
    </cfRule>
  </conditionalFormatting>
  <conditionalFormatting sqref="J621">
    <cfRule type="expression" dxfId="405" priority="422">
      <formula>J623=IFERROR(VLOOKUP(I623,#REF!,1,FALSE),"2_Только субъекты МСП")</formula>
    </cfRule>
  </conditionalFormatting>
  <conditionalFormatting sqref="J620">
    <cfRule type="expression" dxfId="404" priority="421">
      <formula>J623=IFERROR(VLOOKUP(I623,#REF!,1,FALSE),"2_Только субъекты МСП")</formula>
    </cfRule>
  </conditionalFormatting>
  <conditionalFormatting sqref="J624">
    <cfRule type="expression" dxfId="403" priority="420">
      <formula>J623&lt;&gt;IF(I623=VLOOKUP(I623,#REF!,1,FALSE),"2_Только субъекты МСП")</formula>
    </cfRule>
  </conditionalFormatting>
  <conditionalFormatting sqref="J623">
    <cfRule type="expression" dxfId="402" priority="419">
      <formula>J623&lt;&gt;IF(I623=VLOOKUP(I623,#REF!,1,FALSE),"2_Только субъекты МСП")</formula>
    </cfRule>
  </conditionalFormatting>
  <conditionalFormatting sqref="J622">
    <cfRule type="expression" dxfId="401" priority="418">
      <formula>J623&lt;&gt;IF(I623=VLOOKUP(I623,#REF!,1,FALSE),"2_Только субъекты МСП")</formula>
    </cfRule>
  </conditionalFormatting>
  <conditionalFormatting sqref="J621">
    <cfRule type="expression" dxfId="400" priority="417">
      <formula>J623&lt;&gt;IF(I623=VLOOKUP(I623,#REF!,1,FALSE),"2_Только субъекты МСП")</formula>
    </cfRule>
  </conditionalFormatting>
  <conditionalFormatting sqref="J624">
    <cfRule type="expression" dxfId="399" priority="416">
      <formula>J565=IFERROR(VLOOKUP(I565,#REF!,1,FALSE),"2_Только субъекты МСП")</formula>
    </cfRule>
  </conditionalFormatting>
  <conditionalFormatting sqref="J623">
    <cfRule type="expression" dxfId="398" priority="415">
      <formula>J565=IFERROR(VLOOKUP(I565,#REF!,1,FALSE),"2_Только субъекты МСП")</formula>
    </cfRule>
  </conditionalFormatting>
  <conditionalFormatting sqref="J622">
    <cfRule type="expression" dxfId="397" priority="414">
      <formula>J565=IFERROR(VLOOKUP(I565,#REF!,1,FALSE),"2_Только субъекты МСП")</formula>
    </cfRule>
  </conditionalFormatting>
  <conditionalFormatting sqref="J621">
    <cfRule type="expression" dxfId="396" priority="413">
      <formula>J565=IFERROR(VLOOKUP(I565,#REF!,1,FALSE),"2_Только субъекты МСП")</formula>
    </cfRule>
  </conditionalFormatting>
  <conditionalFormatting sqref="J620:J624">
    <cfRule type="expression" dxfId="395" priority="412">
      <formula>J565=IFERROR(VLOOKUP(I565,#REF!,1,FALSE),"2_Только субъекты МСП")</formula>
    </cfRule>
  </conditionalFormatting>
  <conditionalFormatting sqref="J609">
    <cfRule type="expression" dxfId="394" priority="411">
      <formula>J1984=IFERROR(VLOOKUP(I1984,#REF!,1,FALSE),"2_Только субъекты МСП")</formula>
    </cfRule>
  </conditionalFormatting>
  <conditionalFormatting sqref="J584:J612">
    <cfRule type="expression" dxfId="393" priority="410">
      <formula>J1984=IFERROR(VLOOKUP(I1984,#REF!,1,FALSE),"2_Только субъекты МСП")</formula>
    </cfRule>
  </conditionalFormatting>
  <conditionalFormatting sqref="J566">
    <cfRule type="expression" dxfId="392" priority="409">
      <formula>J1984=IFERROR(VLOOKUP(I1984,#REF!,1,FALSE),"2_Только субъекты МСП")</formula>
    </cfRule>
  </conditionalFormatting>
  <conditionalFormatting sqref="J609">
    <cfRule type="expression" dxfId="391" priority="408">
      <formula>J1984&lt;&gt;IF(I1984=VLOOKUP(I1984,#REF!,1,FALSE),"2_Только субъекты МСП")</formula>
    </cfRule>
  </conditionalFormatting>
  <conditionalFormatting sqref="J584:J612">
    <cfRule type="expression" dxfId="390" priority="407">
      <formula>J1984&lt;&gt;IF(I1984=VLOOKUP(I1984,#REF!,1,FALSE),"2_Только субъекты МСП")</formula>
    </cfRule>
  </conditionalFormatting>
  <conditionalFormatting sqref="J566">
    <cfRule type="expression" dxfId="389" priority="406">
      <formula>J1984&lt;&gt;IF(I1984=VLOOKUP(I1984,#REF!,1,FALSE),"2_Только субъекты МСП")</formula>
    </cfRule>
  </conditionalFormatting>
  <conditionalFormatting sqref="J580">
    <cfRule type="expression" dxfId="388" priority="405">
      <formula>J1859=IFERROR(VLOOKUP(I1859,#REF!,1,FALSE),"2_Только субъекты МСП")</formula>
    </cfRule>
  </conditionalFormatting>
  <conditionalFormatting sqref="J580">
    <cfRule type="expression" dxfId="387" priority="404">
      <formula>J1859&lt;&gt;IF(I1859=VLOOKUP(I1859,#REF!,1,FALSE),"2_Только субъекты МСП")</formula>
    </cfRule>
  </conditionalFormatting>
  <conditionalFormatting sqref="J563 J581:J583">
    <cfRule type="expression" dxfId="386" priority="403">
      <formula>J1859&lt;&gt;IF(I1859=VLOOKUP(I1859,#REF!,1,FALSE),"2_Только субъекты МСП")</formula>
    </cfRule>
  </conditionalFormatting>
  <conditionalFormatting sqref="J563 J581:J583">
    <cfRule type="expression" dxfId="385" priority="402">
      <formula>J1859=IFERROR(VLOOKUP(I1859,#REF!,1,FALSE),"2_Только субъекты МСП")</formula>
    </cfRule>
  </conditionalFormatting>
  <conditionalFormatting sqref="J563:J566 J568:J579 J583">
    <cfRule type="expression" dxfId="384" priority="401">
      <formula>J1984&lt;&gt;IF(I1984=VLOOKUP(I1984,#REF!,1,FALSE),"2_Только субъекты МСП")</formula>
    </cfRule>
  </conditionalFormatting>
  <conditionalFormatting sqref="J563:J566 J568:J579 J583">
    <cfRule type="expression" dxfId="383" priority="400">
      <formula>J1984=IFERROR(VLOOKUP(I1984,#REF!,1,FALSE),"2_Только субъекты МСП")</formula>
    </cfRule>
  </conditionalFormatting>
  <conditionalFormatting sqref="J613:J624">
    <cfRule type="expression" dxfId="382" priority="399">
      <formula>J565=IFERROR(VLOOKUP(I565,#REF!,1,FALSE),"2_Только субъекты МСП")</formula>
    </cfRule>
  </conditionalFormatting>
  <conditionalFormatting sqref="J616:J619">
    <cfRule type="expression" dxfId="381" priority="398">
      <formula>J619&lt;&gt;IF(I619=VLOOKUP(I619,#REF!,1,FALSE),"2_Только субъекты МСП")</formula>
    </cfRule>
  </conditionalFormatting>
  <conditionalFormatting sqref="J616:J619">
    <cfRule type="expression" dxfId="380" priority="397">
      <formula>J619=IFERROR(VLOOKUP(I619,#REF!,1,FALSE),"2_Только субъекты МСП")</formula>
    </cfRule>
  </conditionalFormatting>
  <conditionalFormatting sqref="J615">
    <cfRule type="expression" dxfId="379" priority="396">
      <formula>J618&lt;&gt;IF(I618=VLOOKUP(I618,#REF!,1,FALSE),"2_Только субъекты МСП")</formula>
    </cfRule>
  </conditionalFormatting>
  <conditionalFormatting sqref="J615">
    <cfRule type="expression" dxfId="378" priority="395">
      <formula>J618=IFERROR(VLOOKUP(I618,#REF!,1,FALSE),"2_Только субъекты МСП")</formula>
    </cfRule>
  </conditionalFormatting>
  <conditionalFormatting sqref="J614">
    <cfRule type="expression" dxfId="377" priority="394">
      <formula>J617&lt;&gt;IF(I617=VLOOKUP(I617,#REF!,1,FALSE),"2_Только субъекты МСП")</formula>
    </cfRule>
  </conditionalFormatting>
  <conditionalFormatting sqref="J614">
    <cfRule type="expression" dxfId="376" priority="393">
      <formula>J617=IFERROR(VLOOKUP(I617,#REF!,1,FALSE),"2_Только субъекты МСП")</formula>
    </cfRule>
  </conditionalFormatting>
  <conditionalFormatting sqref="J620">
    <cfRule type="expression" dxfId="375" priority="392">
      <formula>J623&lt;&gt;IF(I623=VLOOKUP(I623,#REF!,1,FALSE),"2_Только субъекты МСП")</formula>
    </cfRule>
  </conditionalFormatting>
  <conditionalFormatting sqref="J620">
    <cfRule type="expression" dxfId="374" priority="391">
      <formula>J623=IFERROR(VLOOKUP(I623,#REF!,1,FALSE),"2_Только субъекты МСП")</formula>
    </cfRule>
  </conditionalFormatting>
  <conditionalFormatting sqref="J613">
    <cfRule type="expression" dxfId="373" priority="390">
      <formula>J616&lt;&gt;IF(I616=VLOOKUP(I616,#REF!,1,FALSE),"2_Только субъекты МСП")</formula>
    </cfRule>
  </conditionalFormatting>
  <conditionalFormatting sqref="J613">
    <cfRule type="expression" dxfId="372" priority="389">
      <formula>J616=IFERROR(VLOOKUP(I616,#REF!,1,FALSE),"2_Только субъекты МСП")</formula>
    </cfRule>
  </conditionalFormatting>
  <conditionalFormatting sqref="J613">
    <cfRule type="expression" dxfId="371" priority="388">
      <formula>J616&lt;&gt;IF(I616=VLOOKUP(I616,#REF!,1,FALSE),"2_Только субъекты МСП")</formula>
    </cfRule>
  </conditionalFormatting>
  <conditionalFormatting sqref="J613">
    <cfRule type="expression" dxfId="370" priority="387">
      <formula>J616=IFERROR(VLOOKUP(I616,#REF!,1,FALSE),"2_Только субъекты МСП")</formula>
    </cfRule>
  </conditionalFormatting>
  <conditionalFormatting sqref="J613">
    <cfRule type="expression" dxfId="369" priority="386">
      <formula>J616&lt;&gt;IF(I616=VLOOKUP(I616,#REF!,1,FALSE),"2_Только субъекты МСП")</formula>
    </cfRule>
  </conditionalFormatting>
  <conditionalFormatting sqref="J613">
    <cfRule type="expression" dxfId="368" priority="385">
      <formula>J616=IFERROR(VLOOKUP(I616,#REF!,1,FALSE),"2_Только субъекты МСП")</formula>
    </cfRule>
  </conditionalFormatting>
  <conditionalFormatting sqref="J625">
    <cfRule type="expression" dxfId="367" priority="384">
      <formula>J625&lt;&gt;IF(I625=VLOOKUP(I625,#REF!,1,FALSE),"2_Только субъекты МСП")</formula>
    </cfRule>
  </conditionalFormatting>
  <conditionalFormatting sqref="J625">
    <cfRule type="expression" dxfId="366" priority="383">
      <formula>J625=IFERROR(VLOOKUP(I625,#REF!,1,FALSE),"2_Только субъекты МСП")</formula>
    </cfRule>
  </conditionalFormatting>
  <conditionalFormatting sqref="J631:J633">
    <cfRule type="expression" dxfId="365" priority="382">
      <formula>J631&lt;&gt;IF(I631=VLOOKUP(I631,#REF!,1,FALSE),"2_Только субъекты МСП")</formula>
    </cfRule>
  </conditionalFormatting>
  <conditionalFormatting sqref="J631:J633">
    <cfRule type="expression" dxfId="364" priority="381">
      <formula>J631=IFERROR(VLOOKUP(I631,#REF!,1,FALSE),"2_Только субъекты МСП")</formula>
    </cfRule>
  </conditionalFormatting>
  <conditionalFormatting sqref="J642">
    <cfRule type="expression" dxfId="363" priority="380">
      <formula>J635=IFERROR(VLOOKUP(I635,#REF!,1,FALSE),"2_Только субъекты МСП")</formula>
    </cfRule>
  </conditionalFormatting>
  <conditionalFormatting sqref="J642">
    <cfRule type="expression" dxfId="362" priority="379">
      <formula>J635&lt;&gt;IF(I635=VLOOKUP(I635,#REF!,1,FALSE),"2_Только субъекты МСП")</formula>
    </cfRule>
  </conditionalFormatting>
  <conditionalFormatting sqref="J634">
    <cfRule type="expression" dxfId="361" priority="378">
      <formula>J634&lt;&gt;IF(I634=VLOOKUP(I634,#REF!,1,FALSE),"2_Только субъекты МСП")</formula>
    </cfRule>
  </conditionalFormatting>
  <conditionalFormatting sqref="J634">
    <cfRule type="expression" dxfId="360" priority="377">
      <formula>J634=IFERROR(VLOOKUP(I634,#REF!,1,FALSE),"2_Только субъекты МСП")</formula>
    </cfRule>
  </conditionalFormatting>
  <conditionalFormatting sqref="J645 J639">
    <cfRule type="expression" dxfId="359" priority="376">
      <formula>J639&lt;&gt;IF(I639=VLOOKUP(I639,#REF!,1,FALSE),"2_Только субъекты МСП")</formula>
    </cfRule>
  </conditionalFormatting>
  <conditionalFormatting sqref="J645 J639">
    <cfRule type="expression" dxfId="358" priority="375">
      <formula>J639=IFERROR(VLOOKUP(I639,#REF!,1,FALSE),"2_Только субъекты МСП")</formula>
    </cfRule>
  </conditionalFormatting>
  <conditionalFormatting sqref="J640:J644 J635:J636 J638">
    <cfRule type="expression" dxfId="357" priority="374">
      <formula>J635&lt;&gt;IF(I635=VLOOKUP(I635,#REF!,1,FALSE),"2_Только субъекты МСП")</formula>
    </cfRule>
  </conditionalFormatting>
  <conditionalFormatting sqref="J640:J644 J635:J636 J638">
    <cfRule type="expression" dxfId="356" priority="373">
      <formula>J635=IFERROR(VLOOKUP(I635,#REF!,1,FALSE),"2_Только субъекты МСП")</formula>
    </cfRule>
  </conditionalFormatting>
  <conditionalFormatting sqref="J644">
    <cfRule type="expression" dxfId="355" priority="372">
      <formula>J652&lt;&gt;IF(I652=VLOOKUP(I652,#REF!,1,FALSE),"2_Только субъекты МСП")</formula>
    </cfRule>
  </conditionalFormatting>
  <conditionalFormatting sqref="J644">
    <cfRule type="expression" dxfId="354" priority="371">
      <formula>J652=IFERROR(VLOOKUP(I652,#REF!,1,FALSE),"2_Только субъекты МСП")</formula>
    </cfRule>
  </conditionalFormatting>
  <conditionalFormatting sqref="J637">
    <cfRule type="expression" dxfId="353" priority="370">
      <formula>J637&lt;&gt;IF(I637=VLOOKUP(I637,#REF!,1,FALSE),"2_Только субъекты МСП")</formula>
    </cfRule>
  </conditionalFormatting>
  <conditionalFormatting sqref="J637">
    <cfRule type="expression" dxfId="352" priority="369">
      <formula>J637=IFERROR(VLOOKUP(I637,#REF!,1,FALSE),"2_Только субъекты МСП")</formula>
    </cfRule>
  </conditionalFormatting>
  <conditionalFormatting sqref="J646">
    <cfRule type="expression" dxfId="351" priority="368">
      <formula>J646&lt;&gt;IF(I646=VLOOKUP(I646,#REF!,1,FALSE),"2_Только субъекты МСП")</formula>
    </cfRule>
  </conditionalFormatting>
  <conditionalFormatting sqref="J646">
    <cfRule type="expression" dxfId="350" priority="367">
      <formula>J646=IFERROR(VLOOKUP(I646,#REF!,1,FALSE),"2_Только субъекты МСП")</formula>
    </cfRule>
  </conditionalFormatting>
  <conditionalFormatting sqref="J648:J649">
    <cfRule type="expression" dxfId="349" priority="364">
      <formula>J648&lt;&gt;IF(I648=VLOOKUP(I648,#REF!,1,FALSE),"2_Только субъекты МСП")</formula>
    </cfRule>
  </conditionalFormatting>
  <conditionalFormatting sqref="J648:J649">
    <cfRule type="expression" dxfId="348" priority="363">
      <formula>J648=IFERROR(VLOOKUP(I648,#REF!,1,FALSE),"2_Только субъекты МСП")</formula>
    </cfRule>
  </conditionalFormatting>
  <conditionalFormatting sqref="J626">
    <cfRule type="expression" dxfId="347" priority="362">
      <formula>J637=IFERROR(VLOOKUP(I637,#REF!,1,FALSE),"2_Только субъекты МСП")</formula>
    </cfRule>
  </conditionalFormatting>
  <conditionalFormatting sqref="J628">
    <cfRule type="expression" dxfId="346" priority="361">
      <formula>J637=IFERROR(VLOOKUP(I637,#REF!,1,FALSE),"2_Только субъекты МСП")</formula>
    </cfRule>
  </conditionalFormatting>
  <conditionalFormatting sqref="J626">
    <cfRule type="expression" dxfId="345" priority="360">
      <formula>J637&lt;&gt;IF(I637=VLOOKUP(I637,#REF!,1,FALSE),"2_Только субъекты МСП")</formula>
    </cfRule>
  </conditionalFormatting>
  <conditionalFormatting sqref="J628">
    <cfRule type="expression" dxfId="344" priority="359">
      <formula>J637&lt;&gt;IF(I637=VLOOKUP(I637,#REF!,1,FALSE),"2_Только субъекты МСП")</formula>
    </cfRule>
  </conditionalFormatting>
  <conditionalFormatting sqref="J626:J629">
    <cfRule type="expression" dxfId="343" priority="358">
      <formula>J637&lt;&gt;IF(I637=VLOOKUP(I637,#REF!,1,FALSE),"2_Только субъекты МСП")</formula>
    </cfRule>
  </conditionalFormatting>
  <conditionalFormatting sqref="J626:J629">
    <cfRule type="expression" dxfId="342" priority="357">
      <formula>J637=IFERROR(VLOOKUP(I637,#REF!,1,FALSE),"2_Только субъекты МСП")</formula>
    </cfRule>
  </conditionalFormatting>
  <conditionalFormatting sqref="J652">
    <cfRule type="expression" dxfId="341" priority="341">
      <formula>J652&lt;&gt;IF(I652=VLOOKUP(I652,#REF!,1,FALSE),"2_Только субъекты МСП")</formula>
    </cfRule>
  </conditionalFormatting>
  <conditionalFormatting sqref="J652">
    <cfRule type="expression" dxfId="340" priority="340">
      <formula>J652=IFERROR(VLOOKUP(I652,#REF!,1,FALSE),"2_Только субъекты МСП")</formula>
    </cfRule>
  </conditionalFormatting>
  <conditionalFormatting sqref="J653">
    <cfRule type="expression" dxfId="339" priority="339">
      <formula>J653&lt;&gt;IF(I653=VLOOKUP(I653,#REF!,1,FALSE),"2_Только субъекты МСП")</formula>
    </cfRule>
  </conditionalFormatting>
  <conditionalFormatting sqref="J653">
    <cfRule type="expression" dxfId="338" priority="338">
      <formula>J653=IFERROR(VLOOKUP(I653,#REF!,1,FALSE),"2_Только субъекты МСП")</formula>
    </cfRule>
  </conditionalFormatting>
  <conditionalFormatting sqref="J654">
    <cfRule type="expression" dxfId="337" priority="337">
      <formula>J654&lt;&gt;IF(I654=VLOOKUP(I654,#REF!,1,FALSE),"2_Только субъекты МСП")</formula>
    </cfRule>
  </conditionalFormatting>
  <conditionalFormatting sqref="J654">
    <cfRule type="expression" dxfId="336" priority="336">
      <formula>J654=IFERROR(VLOOKUP(I654,#REF!,1,FALSE),"2_Только субъекты МСП")</formula>
    </cfRule>
  </conditionalFormatting>
  <conditionalFormatting sqref="J656:J661">
    <cfRule type="expression" dxfId="335" priority="335">
      <formula>J790&lt;&gt;IF(I790=VLOOKUP(I790,#REF!,1,FALSE),"2_Только субъекты МСП")</formula>
    </cfRule>
  </conditionalFormatting>
  <conditionalFormatting sqref="J656:J661">
    <cfRule type="expression" dxfId="334" priority="334">
      <formula>J790=IFERROR(VLOOKUP(I790,#REF!,1,FALSE),"2_Только субъекты МСП")</formula>
    </cfRule>
  </conditionalFormatting>
  <conditionalFormatting sqref="J656:J661">
    <cfRule type="expression" dxfId="333" priority="333">
      <formula>J655=IFERROR(VLOOKUP(I655,#REF!,1,FALSE),"2_Только субъекты МСП")</formula>
    </cfRule>
  </conditionalFormatting>
  <conditionalFormatting sqref="J664">
    <cfRule type="expression" dxfId="332" priority="330">
      <formula>J663=IFERROR(VLOOKUP(I663,#REF!,1,FALSE),"2_Только субъекты МСП")</formula>
    </cfRule>
  </conditionalFormatting>
  <conditionalFormatting sqref="J664">
    <cfRule type="expression" dxfId="331" priority="329">
      <formula>J663&lt;&gt;IF(I663=VLOOKUP(I663,#REF!,1,FALSE),"2_Только субъекты МСП")</formula>
    </cfRule>
  </conditionalFormatting>
  <conditionalFormatting sqref="J664">
    <cfRule type="expression" dxfId="330" priority="328">
      <formula>J663=IFERROR(VLOOKUP(I663,#REF!,1,FALSE),"2_Только субъекты МСП")</formula>
    </cfRule>
  </conditionalFormatting>
  <conditionalFormatting sqref="J664">
    <cfRule type="expression" dxfId="329" priority="327">
      <formula>J663&lt;&gt;IF(I663=VLOOKUP(I663,#REF!,1,FALSE),"2_Только субъекты МСП")</formula>
    </cfRule>
  </conditionalFormatting>
  <conditionalFormatting sqref="J663">
    <cfRule type="expression" dxfId="328" priority="326">
      <formula>J663&lt;&gt;IF(I663=VLOOKUP(I663,#REF!,1,FALSE),"2_Только субъекты МСП")</formula>
    </cfRule>
  </conditionalFormatting>
  <conditionalFormatting sqref="J663">
    <cfRule type="expression" dxfId="327" priority="325">
      <formula>J663=IFERROR(VLOOKUP(I663,#REF!,1,FALSE),"2_Только субъекты МСП")</formula>
    </cfRule>
  </conditionalFormatting>
  <conditionalFormatting sqref="L663:L664">
    <cfRule type="expression" dxfId="326" priority="324">
      <formula>L663&lt;&gt;IF(K663=VLOOKUP(K663,#REF!,1,FALSE),"2_Только субъекты МСП")</formula>
    </cfRule>
  </conditionalFormatting>
  <conditionalFormatting sqref="L663:L664">
    <cfRule type="expression" dxfId="325" priority="323">
      <formula>L663=IFERROR(VLOOKUP(K663,#REF!,1,FALSE),"2_Только субъекты МСП")</formula>
    </cfRule>
  </conditionalFormatting>
  <conditionalFormatting sqref="J663:J664">
    <cfRule type="expression" dxfId="324" priority="322">
      <formula>J663&lt;&gt;IF(I663=VLOOKUP(I663,#REF!,1,FALSE),"2_Только субъекты МСП")</formula>
    </cfRule>
  </conditionalFormatting>
  <conditionalFormatting sqref="J663:J664">
    <cfRule type="expression" dxfId="323" priority="321">
      <formula>J663=IFERROR(VLOOKUP(I663,#REF!,1,FALSE),"2_Только субъекты МСП")</formula>
    </cfRule>
  </conditionalFormatting>
  <conditionalFormatting sqref="J357">
    <cfRule type="expression" dxfId="322" priority="320">
      <formula>J357&lt;&gt;IF(I357=VLOOKUP(I357,#REF!,1,FALSE),"2_Только субъекты МСП")</formula>
    </cfRule>
  </conditionalFormatting>
  <conditionalFormatting sqref="J357">
    <cfRule type="expression" dxfId="321" priority="319">
      <formula>J357=IFERROR(VLOOKUP(I357,#REF!,1,FALSE),"2_Только субъекты МСП")</formula>
    </cfRule>
  </conditionalFormatting>
  <conditionalFormatting sqref="J670:J671">
    <cfRule type="expression" dxfId="320" priority="308">
      <formula>J670&lt;&gt;IF(I670=VLOOKUP(I670,#REF!,1,FALSE),"2_Только субъекты МСП")</formula>
    </cfRule>
  </conditionalFormatting>
  <conditionalFormatting sqref="J670:J671">
    <cfRule type="expression" dxfId="319" priority="307">
      <formula>J670=IFERROR(VLOOKUP(I670,#REF!,1,FALSE),"2_Только субъекты МСП")</formula>
    </cfRule>
  </conditionalFormatting>
  <conditionalFormatting sqref="J672">
    <cfRule type="expression" dxfId="318" priority="306">
      <formula>J672&lt;&gt;IF(I672=VLOOKUP(I672,#REF!,1,FALSE),"2_Только субъекты МСП")</formula>
    </cfRule>
  </conditionalFormatting>
  <conditionalFormatting sqref="J672">
    <cfRule type="expression" dxfId="317" priority="305">
      <formula>J672=IFERROR(VLOOKUP(I672,#REF!,1,FALSE),"2_Только субъекты МСП")</formula>
    </cfRule>
  </conditionalFormatting>
  <conditionalFormatting sqref="J689">
    <cfRule type="expression" dxfId="316" priority="304">
      <formula>J673=IFERROR(VLOOKUP(I673,#REF!,1,FALSE),"2_Только субъекты МСП")</formula>
    </cfRule>
  </conditionalFormatting>
  <conditionalFormatting sqref="J689">
    <cfRule type="expression" dxfId="315" priority="303">
      <formula>J673=IFERROR(VLOOKUP(I673,#REF!,1,FALSE),"2_Только субъекты МСП")</formula>
    </cfRule>
  </conditionalFormatting>
  <conditionalFormatting sqref="J689">
    <cfRule type="expression" dxfId="314" priority="302">
      <formula>J673=IFERROR(VLOOKUP(I673,#REF!,1,FALSE),"2_Только субъекты МСП")</formula>
    </cfRule>
  </conditionalFormatting>
  <conditionalFormatting sqref="J688">
    <cfRule type="expression" dxfId="313" priority="301">
      <formula>J673=IFERROR(VLOOKUP(I673,#REF!,1,FALSE),"2_Только субъекты МСП")</formula>
    </cfRule>
  </conditionalFormatting>
  <conditionalFormatting sqref="J688">
    <cfRule type="expression" dxfId="312" priority="300">
      <formula>J673=IFERROR(VLOOKUP(I673,#REF!,1,FALSE),"2_Только субъекты МСП")</formula>
    </cfRule>
  </conditionalFormatting>
  <conditionalFormatting sqref="J688">
    <cfRule type="expression" dxfId="311" priority="299">
      <formula>J673=IFERROR(VLOOKUP(I673,#REF!,1,FALSE),"2_Только субъекты МСП")</formula>
    </cfRule>
  </conditionalFormatting>
  <conditionalFormatting sqref="J687">
    <cfRule type="expression" dxfId="310" priority="298">
      <formula>J673=IFERROR(VLOOKUP(I673,#REF!,1,FALSE),"2_Только субъекты МСП")</formula>
    </cfRule>
  </conditionalFormatting>
  <conditionalFormatting sqref="J687">
    <cfRule type="expression" dxfId="309" priority="297">
      <formula>J673=IFERROR(VLOOKUP(I673,#REF!,1,FALSE),"2_Только субъекты МСП")</formula>
    </cfRule>
  </conditionalFormatting>
  <conditionalFormatting sqref="J687">
    <cfRule type="expression" dxfId="308" priority="296">
      <formula>J673=IFERROR(VLOOKUP(I673,#REF!,1,FALSE),"2_Только субъекты МСП")</formula>
    </cfRule>
  </conditionalFormatting>
  <conditionalFormatting sqref="J686">
    <cfRule type="expression" dxfId="307" priority="295">
      <formula>J673=IFERROR(VLOOKUP(I673,#REF!,1,FALSE),"2_Только субъекты МСП")</formula>
    </cfRule>
  </conditionalFormatting>
  <conditionalFormatting sqref="J686">
    <cfRule type="expression" dxfId="306" priority="294">
      <formula>J673=IFERROR(VLOOKUP(I673,#REF!,1,FALSE),"2_Только субъекты МСП")</formula>
    </cfRule>
  </conditionalFormatting>
  <conditionalFormatting sqref="J686">
    <cfRule type="expression" dxfId="305" priority="293">
      <formula>J673=IFERROR(VLOOKUP(I673,#REF!,1,FALSE),"2_Только субъекты МСП")</formula>
    </cfRule>
  </conditionalFormatting>
  <conditionalFormatting sqref="J678">
    <cfRule type="expression" dxfId="304" priority="292">
      <formula>J673=IFERROR(VLOOKUP(I673,#REF!,1,FALSE),"2_Только субъекты МСП")</formula>
    </cfRule>
  </conditionalFormatting>
  <conditionalFormatting sqref="J678">
    <cfRule type="expression" dxfId="303" priority="291">
      <formula>J673=IFERROR(VLOOKUP(I673,#REF!,1,FALSE),"2_Только субъекты МСП")</formula>
    </cfRule>
  </conditionalFormatting>
  <conditionalFormatting sqref="J678">
    <cfRule type="expression" dxfId="302" priority="290">
      <formula>J673=IFERROR(VLOOKUP(I673,#REF!,1,FALSE),"2_Только субъекты МСП")</formula>
    </cfRule>
  </conditionalFormatting>
  <conditionalFormatting sqref="J678">
    <cfRule type="expression" dxfId="301" priority="289">
      <formula>J673=IFERROR(VLOOKUP(I673,#REF!,1,FALSE),"2_Только субъекты МСП")</formula>
    </cfRule>
  </conditionalFormatting>
  <conditionalFormatting sqref="J677">
    <cfRule type="expression" dxfId="300" priority="288">
      <formula>J673=IFERROR(VLOOKUP(I673,#REF!,1,FALSE),"2_Только субъекты МСП")</formula>
    </cfRule>
  </conditionalFormatting>
  <conditionalFormatting sqref="J677">
    <cfRule type="expression" dxfId="299" priority="287">
      <formula>J673=IFERROR(VLOOKUP(I673,#REF!,1,FALSE),"2_Только субъекты МСП")</formula>
    </cfRule>
  </conditionalFormatting>
  <conditionalFormatting sqref="J677">
    <cfRule type="expression" dxfId="298" priority="286">
      <formula>J673=IFERROR(VLOOKUP(I673,#REF!,1,FALSE),"2_Только субъекты МСП")</formula>
    </cfRule>
  </conditionalFormatting>
  <conditionalFormatting sqref="J676">
    <cfRule type="expression" dxfId="297" priority="285">
      <formula>J673=IFERROR(VLOOKUP(I673,#REF!,1,FALSE),"2_Только субъекты МСП")</formula>
    </cfRule>
  </conditionalFormatting>
  <conditionalFormatting sqref="J676">
    <cfRule type="expression" dxfId="296" priority="284">
      <formula>J673=IFERROR(VLOOKUP(I673,#REF!,1,FALSE),"2_Только субъекты МСП")</formula>
    </cfRule>
  </conditionalFormatting>
  <conditionalFormatting sqref="J676">
    <cfRule type="expression" dxfId="295" priority="283">
      <formula>J673=IFERROR(VLOOKUP(I673,#REF!,1,FALSE),"2_Только субъекты МСП")</formula>
    </cfRule>
  </conditionalFormatting>
  <conditionalFormatting sqref="J675">
    <cfRule type="expression" dxfId="294" priority="282">
      <formula>J673=IFERROR(VLOOKUP(I673,#REF!,1,FALSE),"2_Только субъекты МСП")</formula>
    </cfRule>
  </conditionalFormatting>
  <conditionalFormatting sqref="J675">
    <cfRule type="expression" dxfId="293" priority="281">
      <formula>J673=IFERROR(VLOOKUP(I673,#REF!,1,FALSE),"2_Только субъекты МСП")</formula>
    </cfRule>
  </conditionalFormatting>
  <conditionalFormatting sqref="J673">
    <cfRule type="expression" dxfId="292" priority="280">
      <formula>J673=IFERROR(VLOOKUP(I673,#REF!,1,FALSE),"2_Только субъекты МСП")</formula>
    </cfRule>
  </conditionalFormatting>
  <conditionalFormatting sqref="J673">
    <cfRule type="expression" dxfId="291" priority="279">
      <formula>J673=IFERROR(VLOOKUP(I673,#REF!,1,FALSE),"2_Только субъекты МСП")</formula>
    </cfRule>
  </conditionalFormatting>
  <conditionalFormatting sqref="J674">
    <cfRule type="expression" dxfId="290" priority="278">
      <formula>J673=IFERROR(VLOOKUP(I673,#REF!,1,FALSE),"2_Только субъекты МСП")</formula>
    </cfRule>
  </conditionalFormatting>
  <conditionalFormatting sqref="J689">
    <cfRule type="expression" dxfId="289" priority="277">
      <formula>J673&lt;&gt;IF(I673=VLOOKUP(I673,#REF!,1,FALSE),"2_Только субъекты МСП")</formula>
    </cfRule>
  </conditionalFormatting>
  <conditionalFormatting sqref="J689">
    <cfRule type="expression" dxfId="288" priority="276">
      <formula>J673&lt;&gt;IF(I673=VLOOKUP(I673,#REF!,1,FALSE),"2_Только субъекты МСП")</formula>
    </cfRule>
  </conditionalFormatting>
  <conditionalFormatting sqref="J689">
    <cfRule type="expression" dxfId="287" priority="275">
      <formula>J673&lt;&gt;IF(I673=VLOOKUP(I673,#REF!,1,FALSE),"2_Только субъекты МСП")</formula>
    </cfRule>
  </conditionalFormatting>
  <conditionalFormatting sqref="J688">
    <cfRule type="expression" dxfId="286" priority="274">
      <formula>J673&lt;&gt;IF(I673=VLOOKUP(I673,#REF!,1,FALSE),"2_Только субъекты МСП")</formula>
    </cfRule>
  </conditionalFormatting>
  <conditionalFormatting sqref="J688">
    <cfRule type="expression" dxfId="285" priority="273">
      <formula>J673&lt;&gt;IF(I673=VLOOKUP(I673,#REF!,1,FALSE),"2_Только субъекты МСП")</formula>
    </cfRule>
  </conditionalFormatting>
  <conditionalFormatting sqref="J688">
    <cfRule type="expression" dxfId="284" priority="272">
      <formula>J673&lt;&gt;IF(I673=VLOOKUP(I673,#REF!,1,FALSE),"2_Только субъекты МСП")</formula>
    </cfRule>
  </conditionalFormatting>
  <conditionalFormatting sqref="J687">
    <cfRule type="expression" dxfId="283" priority="271">
      <formula>J673&lt;&gt;IF(I673=VLOOKUP(I673,#REF!,1,FALSE),"2_Только субъекты МСП")</formula>
    </cfRule>
  </conditionalFormatting>
  <conditionalFormatting sqref="J687">
    <cfRule type="expression" dxfId="282" priority="270">
      <formula>J673&lt;&gt;IF(I673=VLOOKUP(I673,#REF!,1,FALSE),"2_Только субъекты МСП")</formula>
    </cfRule>
  </conditionalFormatting>
  <conditionalFormatting sqref="J687 J375:J376 J553:J557 J551">
    <cfRule type="expression" dxfId="281" priority="269">
      <formula>J361&lt;&gt;IF(I361=VLOOKUP(I361,#REF!,1,FALSE),"2_Только субъекты МСП")</formula>
    </cfRule>
  </conditionalFormatting>
  <conditionalFormatting sqref="J686">
    <cfRule type="expression" dxfId="280" priority="268">
      <formula>J673&lt;&gt;IF(I673=VLOOKUP(I673,#REF!,1,FALSE),"2_Только субъекты МСП")</formula>
    </cfRule>
  </conditionalFormatting>
  <conditionalFormatting sqref="J686">
    <cfRule type="expression" dxfId="279" priority="267">
      <formula>J673&lt;&gt;IF(I673=VLOOKUP(I673,#REF!,1,FALSE),"2_Только субъекты МСП")</formula>
    </cfRule>
  </conditionalFormatting>
  <conditionalFormatting sqref="J686">
    <cfRule type="expression" dxfId="278" priority="266">
      <formula>J673&lt;&gt;IF(I673=VLOOKUP(I673,#REF!,1,FALSE),"2_Только субъекты МСП")</formula>
    </cfRule>
  </conditionalFormatting>
  <conditionalFormatting sqref="J678">
    <cfRule type="expression" dxfId="277" priority="265">
      <formula>J673&lt;&gt;IF(I673=VLOOKUP(I673,#REF!,1,FALSE),"2_Только субъекты МСП")</formula>
    </cfRule>
  </conditionalFormatting>
  <conditionalFormatting sqref="J678">
    <cfRule type="expression" dxfId="276" priority="264">
      <formula>J673&lt;&gt;IF(I673=VLOOKUP(I673,#REF!,1,FALSE),"2_Только субъекты МСП")</formula>
    </cfRule>
  </conditionalFormatting>
  <conditionalFormatting sqref="J678">
    <cfRule type="expression" dxfId="275" priority="263">
      <formula>J673&lt;&gt;IF(I673=VLOOKUP(I673,#REF!,1,FALSE),"2_Только субъекты МСП")</formula>
    </cfRule>
  </conditionalFormatting>
  <conditionalFormatting sqref="J678">
    <cfRule type="expression" dxfId="274" priority="262">
      <formula>J673&lt;&gt;IF(I673=VLOOKUP(I673,#REF!,1,FALSE),"2_Только субъекты МСП")</formula>
    </cfRule>
  </conditionalFormatting>
  <conditionalFormatting sqref="J677">
    <cfRule type="expression" dxfId="273" priority="261">
      <formula>J673&lt;&gt;IF(I673=VLOOKUP(I673,#REF!,1,FALSE),"2_Только субъекты МСП")</formula>
    </cfRule>
  </conditionalFormatting>
  <conditionalFormatting sqref="J677">
    <cfRule type="expression" dxfId="272" priority="260">
      <formula>J673&lt;&gt;IF(I673=VLOOKUP(I673,#REF!,1,FALSE),"2_Только субъекты МСП")</formula>
    </cfRule>
  </conditionalFormatting>
  <conditionalFormatting sqref="J677">
    <cfRule type="expression" dxfId="271" priority="259">
      <formula>J673&lt;&gt;IF(I673=VLOOKUP(I673,#REF!,1,FALSE),"2_Только субъекты МСП")</formula>
    </cfRule>
  </conditionalFormatting>
  <conditionalFormatting sqref="J676">
    <cfRule type="expression" dxfId="270" priority="258">
      <formula>J673&lt;&gt;IF(I673=VLOOKUP(I673,#REF!,1,FALSE),"2_Только субъекты МСП")</formula>
    </cfRule>
  </conditionalFormatting>
  <conditionalFormatting sqref="J676">
    <cfRule type="expression" dxfId="269" priority="257">
      <formula>J673&lt;&gt;IF(I673=VLOOKUP(I673,#REF!,1,FALSE),"2_Только субъекты МСП")</formula>
    </cfRule>
  </conditionalFormatting>
  <conditionalFormatting sqref="J676">
    <cfRule type="expression" dxfId="268" priority="256">
      <formula>J673&lt;&gt;IF(I673=VLOOKUP(I673,#REF!,1,FALSE),"2_Только субъекты МСП")</formula>
    </cfRule>
  </conditionalFormatting>
  <conditionalFormatting sqref="J675">
    <cfRule type="expression" dxfId="267" priority="255">
      <formula>J673&lt;&gt;IF(I673=VLOOKUP(I673,#REF!,1,FALSE),"2_Только субъекты МСП")</formula>
    </cfRule>
  </conditionalFormatting>
  <conditionalFormatting sqref="J675">
    <cfRule type="expression" dxfId="266" priority="254">
      <formula>J673&lt;&gt;IF(I673=VLOOKUP(I673,#REF!,1,FALSE),"2_Только субъекты МСП")</formula>
    </cfRule>
  </conditionalFormatting>
  <conditionalFormatting sqref="J673">
    <cfRule type="expression" dxfId="265" priority="253">
      <formula>J673&lt;&gt;IF(I673=VLOOKUP(I673,#REF!,1,FALSE),"2_Только субъекты МСП")</formula>
    </cfRule>
  </conditionalFormatting>
  <conditionalFormatting sqref="J673">
    <cfRule type="expression" dxfId="264" priority="252">
      <formula>J673&lt;&gt;IF(I673=VLOOKUP(I673,#REF!,1,FALSE),"2_Только субъекты МСП")</formula>
    </cfRule>
  </conditionalFormatting>
  <conditionalFormatting sqref="J674">
    <cfRule type="expression" dxfId="263" priority="251">
      <formula>J673&lt;&gt;IF(I673=VLOOKUP(I673,#REF!,1,FALSE),"2_Только субъекты МСП")</formula>
    </cfRule>
  </conditionalFormatting>
  <conditionalFormatting sqref="J684">
    <cfRule type="expression" dxfId="262" priority="250">
      <formula>J1899=IFERROR(VLOOKUP(I1899,#REF!,1,FALSE),"2_Только субъекты МСП")</formula>
    </cfRule>
  </conditionalFormatting>
  <conditionalFormatting sqref="J691">
    <cfRule type="expression" dxfId="261" priority="1557">
      <formula>J1899=IFERROR(VLOOKUP(I1899,#REF!,1,FALSE),"2_Только субъекты МСП")</formula>
    </cfRule>
  </conditionalFormatting>
  <conditionalFormatting sqref="J692">
    <cfRule type="expression" dxfId="260" priority="1558">
      <formula>J1899=IFERROR(VLOOKUP(I1899,#REF!,1,FALSE),"2_Только субъекты МСП")</formula>
    </cfRule>
  </conditionalFormatting>
  <conditionalFormatting sqref="J681">
    <cfRule type="expression" dxfId="259" priority="249">
      <formula>J1899=IFERROR(VLOOKUP(I1899,#REF!,1,FALSE),"2_Только субъекты МСП")</formula>
    </cfRule>
  </conditionalFormatting>
  <conditionalFormatting sqref="J683">
    <cfRule type="expression" dxfId="258" priority="248">
      <formula>J1899=IFERROR(VLOOKUP(I1899,#REF!,1,FALSE),"2_Только субъекты МСП")</formula>
    </cfRule>
  </conditionalFormatting>
  <conditionalFormatting sqref="J690">
    <cfRule type="expression" dxfId="257" priority="245">
      <formula>J1899=IFERROR(VLOOKUP(I1899,#REF!,1,FALSE),"2_Только субъекты МСП")</formula>
    </cfRule>
  </conditionalFormatting>
  <conditionalFormatting sqref="J685">
    <cfRule type="expression" dxfId="256" priority="244">
      <formula>J1899=IFERROR(VLOOKUP(I1899,#REF!,1,FALSE),"2_Только субъекты МСП")</formula>
    </cfRule>
  </conditionalFormatting>
  <conditionalFormatting sqref="J682">
    <cfRule type="expression" dxfId="255" priority="243">
      <formula>J1899=IFERROR(VLOOKUP(I1899,#REF!,1,FALSE),"2_Только субъекты МСП")</formula>
    </cfRule>
  </conditionalFormatting>
  <conditionalFormatting sqref="J680">
    <cfRule type="expression" dxfId="254" priority="242">
      <formula>J1899=IFERROR(VLOOKUP(I1899,#REF!,1,FALSE),"2_Только субъекты МСП")</formula>
    </cfRule>
  </conditionalFormatting>
  <conditionalFormatting sqref="J684">
    <cfRule type="expression" dxfId="253" priority="241">
      <formula>J1899&lt;&gt;IF(I1899=VLOOKUP(I1899,#REF!,1,FALSE),"2_Только субъекты МСП")</formula>
    </cfRule>
  </conditionalFormatting>
  <conditionalFormatting sqref="J691">
    <cfRule type="expression" dxfId="252" priority="1559">
      <formula>J1899&lt;&gt;IF(I1899=VLOOKUP(I1899,#REF!,1,FALSE),"2_Только субъекты МСП")</formula>
    </cfRule>
  </conditionalFormatting>
  <conditionalFormatting sqref="J692">
    <cfRule type="expression" dxfId="251" priority="1560">
      <formula>J1899&lt;&gt;IF(I1899=VLOOKUP(I1899,#REF!,1,FALSE),"2_Только субъекты МСП")</formula>
    </cfRule>
  </conditionalFormatting>
  <conditionalFormatting sqref="J681">
    <cfRule type="expression" dxfId="250" priority="240">
      <formula>J1899&lt;&gt;IF(I1899=VLOOKUP(I1899,#REF!,1,FALSE),"2_Только субъекты МСП")</formula>
    </cfRule>
  </conditionalFormatting>
  <conditionalFormatting sqref="J683">
    <cfRule type="expression" dxfId="249" priority="239">
      <formula>J1899&lt;&gt;IF(I1899=VLOOKUP(I1899,#REF!,1,FALSE),"2_Только субъекты МСП")</formula>
    </cfRule>
  </conditionalFormatting>
  <conditionalFormatting sqref="J690">
    <cfRule type="expression" dxfId="248" priority="236">
      <formula>J1899&lt;&gt;IF(I1899=VLOOKUP(I1899,#REF!,1,FALSE),"2_Только субъекты МСП")</formula>
    </cfRule>
  </conditionalFormatting>
  <conditionalFormatting sqref="J685">
    <cfRule type="expression" dxfId="247" priority="235">
      <formula>J1899&lt;&gt;IF(I1899=VLOOKUP(I1899,#REF!,1,FALSE),"2_Только субъекты МСП")</formula>
    </cfRule>
  </conditionalFormatting>
  <conditionalFormatting sqref="J682">
    <cfRule type="expression" dxfId="246" priority="234">
      <formula>J1899&lt;&gt;IF(I1899=VLOOKUP(I1899,#REF!,1,FALSE),"2_Только субъекты МСП")</formula>
    </cfRule>
  </conditionalFormatting>
  <conditionalFormatting sqref="J680">
    <cfRule type="expression" dxfId="245" priority="233">
      <formula>J1899&lt;&gt;IF(I1899=VLOOKUP(I1899,#REF!,1,FALSE),"2_Только субъекты МСП")</formula>
    </cfRule>
  </conditionalFormatting>
  <conditionalFormatting sqref="J679">
    <cfRule type="expression" dxfId="244" priority="232">
      <formula>J1899&lt;&gt;IF(I1899=VLOOKUP(I1899,#REF!,1,FALSE),"2_Только субъекты МСП")</formula>
    </cfRule>
  </conditionalFormatting>
  <conditionalFormatting sqref="J679">
    <cfRule type="expression" dxfId="243" priority="231">
      <formula>J1899=IFERROR(VLOOKUP(I1899,#REF!,1,FALSE),"2_Только субъекты МСП")</formula>
    </cfRule>
  </conditionalFormatting>
  <conditionalFormatting sqref="J673:J678">
    <cfRule type="expression" dxfId="242" priority="230">
      <formula>J673&lt;&gt;IF(I673=VLOOKUP(I673,#REF!,1,FALSE),"2_Только субъекты МСП")</formula>
    </cfRule>
  </conditionalFormatting>
  <conditionalFormatting sqref="J673:J678">
    <cfRule type="expression" dxfId="241" priority="229">
      <formula>J673=IFERROR(VLOOKUP(I673,#REF!,1,FALSE),"2_Только субъекты МСП")</formula>
    </cfRule>
  </conditionalFormatting>
  <conditionalFormatting sqref="J297">
    <cfRule type="expression" dxfId="240" priority="228">
      <formula>J1291=IFERROR(VLOOKUP(I1291,#REF!,1,FALSE),"2_Только субъекты МСП")</formula>
    </cfRule>
  </conditionalFormatting>
  <conditionalFormatting sqref="J261">
    <cfRule type="expression" dxfId="239" priority="227">
      <formula>J261=IFERROR(VLOOKUP(I261,#REF!,1,FALSE),"2_Только субъекты МСП")</formula>
    </cfRule>
  </conditionalFormatting>
  <conditionalFormatting sqref="J271">
    <cfRule type="expression" dxfId="238" priority="226">
      <formula>J1291=IFERROR(VLOOKUP(I1291,#REF!,1,FALSE),"2_Только субъекты МСП")</formula>
    </cfRule>
  </conditionalFormatting>
  <conditionalFormatting sqref="J297">
    <cfRule type="expression" dxfId="237" priority="225">
      <formula>J1291&lt;&gt;IF(I1291=VLOOKUP(I1291,#REF!,1,FALSE),"2_Только субъекты МСП")</formula>
    </cfRule>
  </conditionalFormatting>
  <conditionalFormatting sqref="J271">
    <cfRule type="expression" dxfId="236" priority="223">
      <formula>J1291&lt;&gt;IF(I1291=VLOOKUP(I1291,#REF!,1,FALSE),"2_Только субъекты МСП")</formula>
    </cfRule>
  </conditionalFormatting>
  <conditionalFormatting sqref="J329">
    <cfRule type="expression" dxfId="235" priority="222">
      <formula>J1295=IFERROR(VLOOKUP(I1295,#REF!,1,FALSE),"2_Только субъекты МСП")</formula>
    </cfRule>
  </conditionalFormatting>
  <conditionalFormatting sqref="J280">
    <cfRule type="expression" dxfId="234" priority="221">
      <formula>J1295=IFERROR(VLOOKUP(I1295,#REF!,1,FALSE),"2_Только субъекты МСП")</formula>
    </cfRule>
  </conditionalFormatting>
  <conditionalFormatting sqref="J290">
    <cfRule type="expression" dxfId="233" priority="220">
      <formula>J1295=IFERROR(VLOOKUP(I1295,#REF!,1,FALSE),"2_Только субъекты МСП")</formula>
    </cfRule>
  </conditionalFormatting>
  <conditionalFormatting sqref="J355">
    <cfRule type="expression" dxfId="232" priority="219">
      <formula>J1295=IFERROR(VLOOKUP(I1295,#REF!,1,FALSE),"2_Только субъекты МСП")</formula>
    </cfRule>
  </conditionalFormatting>
  <conditionalFormatting sqref="J353">
    <cfRule type="expression" dxfId="231" priority="218">
      <formula>J1295=IFERROR(VLOOKUP(I1295,#REF!,1,FALSE),"2_Только субъекты МСП")</formula>
    </cfRule>
  </conditionalFormatting>
  <conditionalFormatting sqref="J352">
    <cfRule type="expression" dxfId="230" priority="217">
      <formula>J1295=IFERROR(VLOOKUP(I1295,#REF!,1,FALSE),"2_Только субъекты МСП")</formula>
    </cfRule>
  </conditionalFormatting>
  <conditionalFormatting sqref="J351">
    <cfRule type="expression" dxfId="229" priority="216">
      <formula>J1295=IFERROR(VLOOKUP(I1295,#REF!,1,FALSE),"2_Только субъекты МСП")</formula>
    </cfRule>
  </conditionalFormatting>
  <conditionalFormatting sqref="J341">
    <cfRule type="expression" dxfId="228" priority="215">
      <formula>J1295=IFERROR(VLOOKUP(I1295,#REF!,1,FALSE),"2_Только субъекты МСП")</formula>
    </cfRule>
  </conditionalFormatting>
  <conditionalFormatting sqref="J340">
    <cfRule type="expression" dxfId="227" priority="214">
      <formula>J1295=IFERROR(VLOOKUP(I1295,#REF!,1,FALSE),"2_Только субъекты МСП")</formula>
    </cfRule>
  </conditionalFormatting>
  <conditionalFormatting sqref="J339">
    <cfRule type="expression" dxfId="226" priority="213">
      <formula>J1295=IFERROR(VLOOKUP(I1295,#REF!,1,FALSE),"2_Только субъекты МСП")</formula>
    </cfRule>
  </conditionalFormatting>
  <conditionalFormatting sqref="J338">
    <cfRule type="expression" dxfId="225" priority="212">
      <formula>J1295=IFERROR(VLOOKUP(I1295,#REF!,1,FALSE),"2_Только субъекты МСП")</formula>
    </cfRule>
  </conditionalFormatting>
  <conditionalFormatting sqref="J337">
    <cfRule type="expression" dxfId="224" priority="211">
      <formula>J1295=IFERROR(VLOOKUP(I1295,#REF!,1,FALSE),"2_Только субъекты МСП")</formula>
    </cfRule>
  </conditionalFormatting>
  <conditionalFormatting sqref="J336">
    <cfRule type="expression" dxfId="223" priority="210">
      <formula>J1295=IFERROR(VLOOKUP(I1295,#REF!,1,FALSE),"2_Только субъекты МСП")</formula>
    </cfRule>
  </conditionalFormatting>
  <conditionalFormatting sqref="J332">
    <cfRule type="expression" dxfId="222" priority="209">
      <formula>J1295=IFERROR(VLOOKUP(I1295,#REF!,1,FALSE),"2_Только субъекты МСП")</formula>
    </cfRule>
  </conditionalFormatting>
  <conditionalFormatting sqref="J328">
    <cfRule type="expression" dxfId="221" priority="208">
      <formula>J1295=IFERROR(VLOOKUP(I1295,#REF!,1,FALSE),"2_Только субъекты МСП")</formula>
    </cfRule>
  </conditionalFormatting>
  <conditionalFormatting sqref="J327">
    <cfRule type="expression" dxfId="220" priority="207">
      <formula>J1295=IFERROR(VLOOKUP(I1295,#REF!,1,FALSE),"2_Только субъекты МСП")</formula>
    </cfRule>
  </conditionalFormatting>
  <conditionalFormatting sqref="J326">
    <cfRule type="expression" dxfId="219" priority="206">
      <formula>J1295=IFERROR(VLOOKUP(I1295,#REF!,1,FALSE),"2_Только субъекты МСП")</formula>
    </cfRule>
  </conditionalFormatting>
  <conditionalFormatting sqref="J325">
    <cfRule type="expression" dxfId="218" priority="205">
      <formula>J1295=IFERROR(VLOOKUP(I1295,#REF!,1,FALSE),"2_Только субъекты МСП")</formula>
    </cfRule>
  </conditionalFormatting>
  <conditionalFormatting sqref="J324">
    <cfRule type="expression" dxfId="217" priority="204">
      <formula>J1295=IFERROR(VLOOKUP(I1295,#REF!,1,FALSE),"2_Только субъекты МСП")</formula>
    </cfRule>
  </conditionalFormatting>
  <conditionalFormatting sqref="J323">
    <cfRule type="expression" dxfId="216" priority="203">
      <formula>J1295=IFERROR(VLOOKUP(I1295,#REF!,1,FALSE),"2_Только субъекты МСП")</formula>
    </cfRule>
  </conditionalFormatting>
  <conditionalFormatting sqref="J322">
    <cfRule type="expression" dxfId="215" priority="202">
      <formula>J1295=IFERROR(VLOOKUP(I1295,#REF!,1,FALSE),"2_Только субъекты МСП")</formula>
    </cfRule>
  </conditionalFormatting>
  <conditionalFormatting sqref="J322">
    <cfRule type="expression" dxfId="214" priority="201">
      <formula>J1295=IFERROR(VLOOKUP(I1295,#REF!,1,FALSE),"2_Только субъекты МСП")</formula>
    </cfRule>
  </conditionalFormatting>
  <conditionalFormatting sqref="J321">
    <cfRule type="expression" dxfId="213" priority="200">
      <formula>J1295=IFERROR(VLOOKUP(I1295,#REF!,1,FALSE),"2_Только субъекты МСП")</formula>
    </cfRule>
  </conditionalFormatting>
  <conditionalFormatting sqref="J320">
    <cfRule type="expression" dxfId="212" priority="199">
      <formula>J1295=IFERROR(VLOOKUP(I1295,#REF!,1,FALSE),"2_Только субъекты МСП")</formula>
    </cfRule>
  </conditionalFormatting>
  <conditionalFormatting sqref="J319">
    <cfRule type="expression" dxfId="211" priority="198">
      <formula>J1295=IFERROR(VLOOKUP(I1295,#REF!,1,FALSE),"2_Только субъекты МСП")</formula>
    </cfRule>
  </conditionalFormatting>
  <conditionalFormatting sqref="J318">
    <cfRule type="expression" dxfId="210" priority="197">
      <formula>J1295=IFERROR(VLOOKUP(I1295,#REF!,1,FALSE),"2_Только субъекты МСП")</formula>
    </cfRule>
  </conditionalFormatting>
  <conditionalFormatting sqref="J317">
    <cfRule type="expression" dxfId="209" priority="196">
      <formula>J1295=IFERROR(VLOOKUP(I1295,#REF!,1,FALSE),"2_Только субъекты МСП")</formula>
    </cfRule>
  </conditionalFormatting>
  <conditionalFormatting sqref="J314">
    <cfRule type="expression" dxfId="208" priority="195">
      <formula>J1295=IFERROR(VLOOKUP(I1295,#REF!,1,FALSE),"2_Только субъекты МСП")</formula>
    </cfRule>
  </conditionalFormatting>
  <conditionalFormatting sqref="J313">
    <cfRule type="expression" dxfId="207" priority="194">
      <formula>J1295=IFERROR(VLOOKUP(I1295,#REF!,1,FALSE),"2_Только субъекты МСП")</formula>
    </cfRule>
  </conditionalFormatting>
  <conditionalFormatting sqref="J312">
    <cfRule type="expression" dxfId="206" priority="193">
      <formula>J1295=IFERROR(VLOOKUP(I1295,#REF!,1,FALSE),"2_Только субъекты МСП")</formula>
    </cfRule>
  </conditionalFormatting>
  <conditionalFormatting sqref="J311">
    <cfRule type="expression" dxfId="205" priority="192">
      <formula>J1295=IFERROR(VLOOKUP(I1295,#REF!,1,FALSE),"2_Только субъекты МСП")</formula>
    </cfRule>
  </conditionalFormatting>
  <conditionalFormatting sqref="J310">
    <cfRule type="expression" dxfId="204" priority="191">
      <formula>J1295=IFERROR(VLOOKUP(I1295,#REF!,1,FALSE),"2_Только субъекты МСП")</formula>
    </cfRule>
  </conditionalFormatting>
  <conditionalFormatting sqref="J309">
    <cfRule type="expression" dxfId="203" priority="190">
      <formula>J1295=IFERROR(VLOOKUP(I1295,#REF!,1,FALSE),"2_Только субъекты МСП")</formula>
    </cfRule>
  </conditionalFormatting>
  <conditionalFormatting sqref="J308">
    <cfRule type="expression" dxfId="202" priority="189">
      <formula>J1295=IFERROR(VLOOKUP(I1295,#REF!,1,FALSE),"2_Только субъекты МСП")</formula>
    </cfRule>
  </conditionalFormatting>
  <conditionalFormatting sqref="J307">
    <cfRule type="expression" dxfId="201" priority="188">
      <formula>J1295=IFERROR(VLOOKUP(I1295,#REF!,1,FALSE),"2_Только субъекты МСП")</formula>
    </cfRule>
  </conditionalFormatting>
  <conditionalFormatting sqref="J306">
    <cfRule type="expression" dxfId="200" priority="187">
      <formula>J1295=IFERROR(VLOOKUP(I1295,#REF!,1,FALSE),"2_Только субъекты МСП")</formula>
    </cfRule>
  </conditionalFormatting>
  <conditionalFormatting sqref="J305">
    <cfRule type="expression" dxfId="199" priority="186">
      <formula>J1295=IFERROR(VLOOKUP(I1295,#REF!,1,FALSE),"2_Только субъекты МСП")</formula>
    </cfRule>
  </conditionalFormatting>
  <conditionalFormatting sqref="J300">
    <cfRule type="expression" dxfId="198" priority="185">
      <formula>J1295=IFERROR(VLOOKUP(I1295,#REF!,1,FALSE),"2_Только субъекты МСП")</formula>
    </cfRule>
  </conditionalFormatting>
  <conditionalFormatting sqref="J304">
    <cfRule type="expression" dxfId="197" priority="184">
      <formula>J1295=IFERROR(VLOOKUP(I1295,#REF!,1,FALSE),"2_Только субъекты МСП")</formula>
    </cfRule>
  </conditionalFormatting>
  <conditionalFormatting sqref="J303">
    <cfRule type="expression" dxfId="196" priority="183">
      <formula>J1295=IFERROR(VLOOKUP(I1295,#REF!,1,FALSE),"2_Только субъекты МСП")</formula>
    </cfRule>
  </conditionalFormatting>
  <conditionalFormatting sqref="J302">
    <cfRule type="expression" dxfId="195" priority="182">
      <formula>J1295=IFERROR(VLOOKUP(I1295,#REF!,1,FALSE),"2_Только субъекты МСП")</formula>
    </cfRule>
  </conditionalFormatting>
  <conditionalFormatting sqref="J301">
    <cfRule type="expression" dxfId="194" priority="181">
      <formula>J1295=IFERROR(VLOOKUP(I1295,#REF!,1,FALSE),"2_Только субъекты МСП")</formula>
    </cfRule>
  </conditionalFormatting>
  <conditionalFormatting sqref="J299">
    <cfRule type="expression" dxfId="193" priority="180">
      <formula>J1295=IFERROR(VLOOKUP(I1295,#REF!,1,FALSE),"2_Только субъекты МСП")</formula>
    </cfRule>
  </conditionalFormatting>
  <conditionalFormatting sqref="J262">
    <cfRule type="expression" dxfId="192" priority="179">
      <formula>J1295=IFERROR(VLOOKUP(I1295,#REF!,1,FALSE),"2_Только субъекты МСП")</formula>
    </cfRule>
  </conditionalFormatting>
  <conditionalFormatting sqref="J789">
    <cfRule type="expression" dxfId="191" priority="178">
      <formula>J1313=IFERROR(VLOOKUP(I1313,#REF!,1,FALSE),"2_Только субъекты МСП")</formula>
    </cfRule>
  </conditionalFormatting>
  <conditionalFormatting sqref="J282">
    <cfRule type="expression" dxfId="190" priority="177">
      <formula>J1295=IFERROR(VLOOKUP(I1295,#REF!,1,FALSE),"2_Только субъекты МСП")</formula>
    </cfRule>
  </conditionalFormatting>
  <conditionalFormatting sqref="J282">
    <cfRule type="expression" dxfId="189" priority="176">
      <formula>J1295=IFERROR(VLOOKUP(I1295,#REF!,1,FALSE),"2_Только субъекты МСП")</formula>
    </cfRule>
  </conditionalFormatting>
  <conditionalFormatting sqref="J281">
    <cfRule type="expression" dxfId="188" priority="175">
      <formula>J1295=IFERROR(VLOOKUP(I1295,#REF!,1,FALSE),"2_Только субъекты МСП")</formula>
    </cfRule>
  </conditionalFormatting>
  <conditionalFormatting sqref="J279">
    <cfRule type="expression" dxfId="187" priority="174">
      <formula>J1295=IFERROR(VLOOKUP(I1295,#REF!,1,FALSE),"2_Только субъекты МСП")</formula>
    </cfRule>
  </conditionalFormatting>
  <conditionalFormatting sqref="J278">
    <cfRule type="expression" dxfId="186" priority="173">
      <formula>J1295=IFERROR(VLOOKUP(I1295,#REF!,1,FALSE),"2_Только субъекты МСП")</formula>
    </cfRule>
  </conditionalFormatting>
  <conditionalFormatting sqref="J274">
    <cfRule type="expression" dxfId="185" priority="172">
      <formula>J1295=IFERROR(VLOOKUP(I1295,#REF!,1,FALSE),"2_Только субъекты МСП")</formula>
    </cfRule>
  </conditionalFormatting>
  <conditionalFormatting sqref="J329">
    <cfRule type="expression" dxfId="184" priority="171">
      <formula>J1295&lt;&gt;IF(I1295=VLOOKUP(I1295,#REF!,1,FALSE),"2_Только субъекты МСП")</formula>
    </cfRule>
  </conditionalFormatting>
  <conditionalFormatting sqref="J280">
    <cfRule type="expression" dxfId="183" priority="170">
      <formula>J1295&lt;&gt;IF(I1295=VLOOKUP(I1295,#REF!,1,FALSE),"2_Только субъекты МСП")</formula>
    </cfRule>
  </conditionalFormatting>
  <conditionalFormatting sqref="J290">
    <cfRule type="expression" dxfId="182" priority="169">
      <formula>J1295&lt;&gt;IF(I1295=VLOOKUP(I1295,#REF!,1,FALSE),"2_Только субъекты МСП")</formula>
    </cfRule>
  </conditionalFormatting>
  <conditionalFormatting sqref="J355">
    <cfRule type="expression" dxfId="181" priority="168">
      <formula>J1295&lt;&gt;IF(I1295=VLOOKUP(I1295,#REF!,1,FALSE),"2_Только субъекты МСП")</formula>
    </cfRule>
  </conditionalFormatting>
  <conditionalFormatting sqref="J353">
    <cfRule type="expression" dxfId="180" priority="167">
      <formula>J1295&lt;&gt;IF(I1295=VLOOKUP(I1295,#REF!,1,FALSE),"2_Только субъекты МСП")</formula>
    </cfRule>
  </conditionalFormatting>
  <conditionalFormatting sqref="J352">
    <cfRule type="expression" dxfId="179" priority="166">
      <formula>J1295&lt;&gt;IF(I1295=VLOOKUP(I1295,#REF!,1,FALSE),"2_Только субъекты МСП")</formula>
    </cfRule>
  </conditionalFormatting>
  <conditionalFormatting sqref="J351">
    <cfRule type="expression" dxfId="178" priority="165">
      <formula>J1295&lt;&gt;IF(I1295=VLOOKUP(I1295,#REF!,1,FALSE),"2_Только субъекты МСП")</formula>
    </cfRule>
  </conditionalFormatting>
  <conditionalFormatting sqref="J341">
    <cfRule type="expression" dxfId="177" priority="164">
      <formula>J1295&lt;&gt;IF(I1295=VLOOKUP(I1295,#REF!,1,FALSE),"2_Только субъекты МСП")</formula>
    </cfRule>
  </conditionalFormatting>
  <conditionalFormatting sqref="J340">
    <cfRule type="expression" dxfId="176" priority="163">
      <formula>J1295&lt;&gt;IF(I1295=VLOOKUP(I1295,#REF!,1,FALSE),"2_Только субъекты МСП")</formula>
    </cfRule>
  </conditionalFormatting>
  <conditionalFormatting sqref="J339">
    <cfRule type="expression" dxfId="175" priority="162">
      <formula>J1295&lt;&gt;IF(I1295=VLOOKUP(I1295,#REF!,1,FALSE),"2_Только субъекты МСП")</formula>
    </cfRule>
  </conditionalFormatting>
  <conditionalFormatting sqref="J338">
    <cfRule type="expression" dxfId="174" priority="161">
      <formula>J1295&lt;&gt;IF(I1295=VLOOKUP(I1295,#REF!,1,FALSE),"2_Только субъекты МСП")</formula>
    </cfRule>
  </conditionalFormatting>
  <conditionalFormatting sqref="J337">
    <cfRule type="expression" dxfId="173" priority="160">
      <formula>J1295&lt;&gt;IF(I1295=VLOOKUP(I1295,#REF!,1,FALSE),"2_Только субъекты МСП")</formula>
    </cfRule>
  </conditionalFormatting>
  <conditionalFormatting sqref="J336">
    <cfRule type="expression" dxfId="172" priority="159">
      <formula>J1295&lt;&gt;IF(I1295=VLOOKUP(I1295,#REF!,1,FALSE),"2_Только субъекты МСП")</formula>
    </cfRule>
  </conditionalFormatting>
  <conditionalFormatting sqref="J332">
    <cfRule type="expression" dxfId="171" priority="158">
      <formula>J1295&lt;&gt;IF(I1295=VLOOKUP(I1295,#REF!,1,FALSE),"2_Только субъекты МСП")</formula>
    </cfRule>
  </conditionalFormatting>
  <conditionalFormatting sqref="J328">
    <cfRule type="expression" dxfId="170" priority="157">
      <formula>J1295&lt;&gt;IF(I1295=VLOOKUP(I1295,#REF!,1,FALSE),"2_Только субъекты МСП")</formula>
    </cfRule>
  </conditionalFormatting>
  <conditionalFormatting sqref="J327">
    <cfRule type="expression" dxfId="169" priority="156">
      <formula>J1295&lt;&gt;IF(I1295=VLOOKUP(I1295,#REF!,1,FALSE),"2_Только субъекты МСП")</formula>
    </cfRule>
  </conditionalFormatting>
  <conditionalFormatting sqref="J326">
    <cfRule type="expression" dxfId="168" priority="155">
      <formula>J1295&lt;&gt;IF(I1295=VLOOKUP(I1295,#REF!,1,FALSE),"2_Только субъекты МСП")</formula>
    </cfRule>
  </conditionalFormatting>
  <conditionalFormatting sqref="J325">
    <cfRule type="expression" dxfId="167" priority="154">
      <formula>J1295&lt;&gt;IF(I1295=VLOOKUP(I1295,#REF!,1,FALSE),"2_Только субъекты МСП")</formula>
    </cfRule>
  </conditionalFormatting>
  <conditionalFormatting sqref="J324">
    <cfRule type="expression" dxfId="166" priority="153">
      <formula>J1295&lt;&gt;IF(I1295=VLOOKUP(I1295,#REF!,1,FALSE),"2_Только субъекты МСП")</formula>
    </cfRule>
  </conditionalFormatting>
  <conditionalFormatting sqref="J323">
    <cfRule type="expression" dxfId="165" priority="152">
      <formula>J1295&lt;&gt;IF(I1295=VLOOKUP(I1295,#REF!,1,FALSE),"2_Только субъекты МСП")</formula>
    </cfRule>
  </conditionalFormatting>
  <conditionalFormatting sqref="J322">
    <cfRule type="expression" dxfId="164" priority="151">
      <formula>J1295&lt;&gt;IF(I1295=VLOOKUP(I1295,#REF!,1,FALSE),"2_Только субъекты МСП")</formula>
    </cfRule>
  </conditionalFormatting>
  <conditionalFormatting sqref="J322">
    <cfRule type="expression" dxfId="163" priority="150">
      <formula>J1295&lt;&gt;IF(I1295=VLOOKUP(I1295,#REF!,1,FALSE),"2_Только субъекты МСП")</formula>
    </cfRule>
  </conditionalFormatting>
  <conditionalFormatting sqref="J321">
    <cfRule type="expression" dxfId="162" priority="149">
      <formula>J1295&lt;&gt;IF(I1295=VLOOKUP(I1295,#REF!,1,FALSE),"2_Только субъекты МСП")</formula>
    </cfRule>
  </conditionalFormatting>
  <conditionalFormatting sqref="J320">
    <cfRule type="expression" dxfId="161" priority="148">
      <formula>J1295&lt;&gt;IF(I1295=VLOOKUP(I1295,#REF!,1,FALSE),"2_Только субъекты МСП")</formula>
    </cfRule>
  </conditionalFormatting>
  <conditionalFormatting sqref="J319">
    <cfRule type="expression" dxfId="160" priority="147">
      <formula>J1295&lt;&gt;IF(I1295=VLOOKUP(I1295,#REF!,1,FALSE),"2_Только субъекты МСП")</formula>
    </cfRule>
  </conditionalFormatting>
  <conditionalFormatting sqref="J318">
    <cfRule type="expression" dxfId="159" priority="146">
      <formula>J1295&lt;&gt;IF(I1295=VLOOKUP(I1295,#REF!,1,FALSE),"2_Только субъекты МСП")</formula>
    </cfRule>
  </conditionalFormatting>
  <conditionalFormatting sqref="J317">
    <cfRule type="expression" dxfId="158" priority="145">
      <formula>J1295&lt;&gt;IF(I1295=VLOOKUP(I1295,#REF!,1,FALSE),"2_Только субъекты МСП")</formula>
    </cfRule>
  </conditionalFormatting>
  <conditionalFormatting sqref="J314">
    <cfRule type="expression" dxfId="157" priority="144">
      <formula>J1295&lt;&gt;IF(I1295=VLOOKUP(I1295,#REF!,1,FALSE),"2_Только субъекты МСП")</formula>
    </cfRule>
  </conditionalFormatting>
  <conditionalFormatting sqref="J313">
    <cfRule type="expression" dxfId="156" priority="143">
      <formula>J1295&lt;&gt;IF(I1295=VLOOKUP(I1295,#REF!,1,FALSE),"2_Только субъекты МСП")</formula>
    </cfRule>
  </conditionalFormatting>
  <conditionalFormatting sqref="J312">
    <cfRule type="expression" dxfId="155" priority="142">
      <formula>J1295&lt;&gt;IF(I1295=VLOOKUP(I1295,#REF!,1,FALSE),"2_Только субъекты МСП")</formula>
    </cfRule>
  </conditionalFormatting>
  <conditionalFormatting sqref="J311">
    <cfRule type="expression" dxfId="154" priority="141">
      <formula>J1295&lt;&gt;IF(I1295=VLOOKUP(I1295,#REF!,1,FALSE),"2_Только субъекты МСП")</formula>
    </cfRule>
  </conditionalFormatting>
  <conditionalFormatting sqref="J310">
    <cfRule type="expression" dxfId="153" priority="140">
      <formula>J1295&lt;&gt;IF(I1295=VLOOKUP(I1295,#REF!,1,FALSE),"2_Только субъекты МСП")</formula>
    </cfRule>
  </conditionalFormatting>
  <conditionalFormatting sqref="J309">
    <cfRule type="expression" dxfId="152" priority="139">
      <formula>J1295&lt;&gt;IF(I1295=VLOOKUP(I1295,#REF!,1,FALSE),"2_Только субъекты МСП")</formula>
    </cfRule>
  </conditionalFormatting>
  <conditionalFormatting sqref="J308">
    <cfRule type="expression" dxfId="151" priority="138">
      <formula>J1295&lt;&gt;IF(I1295=VLOOKUP(I1295,#REF!,1,FALSE),"2_Только субъекты МСП")</formula>
    </cfRule>
  </conditionalFormatting>
  <conditionalFormatting sqref="J307">
    <cfRule type="expression" dxfId="150" priority="137">
      <formula>J1295&lt;&gt;IF(I1295=VLOOKUP(I1295,#REF!,1,FALSE),"2_Только субъекты МСП")</formula>
    </cfRule>
  </conditionalFormatting>
  <conditionalFormatting sqref="J306">
    <cfRule type="expression" dxfId="149" priority="136">
      <formula>J1295&lt;&gt;IF(I1295=VLOOKUP(I1295,#REF!,1,FALSE),"2_Только субъекты МСП")</formula>
    </cfRule>
  </conditionalFormatting>
  <conditionalFormatting sqref="J305">
    <cfRule type="expression" dxfId="148" priority="135">
      <formula>J1295&lt;&gt;IF(I1295=VLOOKUP(I1295,#REF!,1,FALSE),"2_Только субъекты МСП")</formula>
    </cfRule>
  </conditionalFormatting>
  <conditionalFormatting sqref="J300">
    <cfRule type="expression" dxfId="147" priority="134">
      <formula>J1295&lt;&gt;IF(I1295=VLOOKUP(I1295,#REF!,1,FALSE),"2_Только субъекты МСП")</formula>
    </cfRule>
  </conditionalFormatting>
  <conditionalFormatting sqref="J304">
    <cfRule type="expression" dxfId="146" priority="133">
      <formula>J1295&lt;&gt;IF(I1295=VLOOKUP(I1295,#REF!,1,FALSE),"2_Только субъекты МСП")</formula>
    </cfRule>
  </conditionalFormatting>
  <conditionalFormatting sqref="J303">
    <cfRule type="expression" dxfId="145" priority="132">
      <formula>J1295&lt;&gt;IF(I1295=VLOOKUP(I1295,#REF!,1,FALSE),"2_Только субъекты МСП")</formula>
    </cfRule>
  </conditionalFormatting>
  <conditionalFormatting sqref="J302">
    <cfRule type="expression" dxfId="144" priority="131">
      <formula>J1295&lt;&gt;IF(I1295=VLOOKUP(I1295,#REF!,1,FALSE),"2_Только субъекты МСП")</formula>
    </cfRule>
  </conditionalFormatting>
  <conditionalFormatting sqref="J301">
    <cfRule type="expression" dxfId="143" priority="130">
      <formula>J1295&lt;&gt;IF(I1295=VLOOKUP(I1295,#REF!,1,FALSE),"2_Только субъекты МСП")</formula>
    </cfRule>
  </conditionalFormatting>
  <conditionalFormatting sqref="J299">
    <cfRule type="expression" dxfId="142" priority="129">
      <formula>J1295&lt;&gt;IF(I1295=VLOOKUP(I1295,#REF!,1,FALSE),"2_Только субъекты МСП")</formula>
    </cfRule>
  </conditionalFormatting>
  <conditionalFormatting sqref="J262">
    <cfRule type="expression" dxfId="141" priority="128">
      <formula>J1295&lt;&gt;IF(I1295=VLOOKUP(I1295,#REF!,1,FALSE),"2_Только субъекты МСП")</formula>
    </cfRule>
  </conditionalFormatting>
  <conditionalFormatting sqref="J789">
    <cfRule type="expression" dxfId="140" priority="127">
      <formula>J1313&lt;&gt;IF(I1313=VLOOKUP(I1313,#REF!,1,FALSE),"2_Только субъекты МСП")</formula>
    </cfRule>
  </conditionalFormatting>
  <conditionalFormatting sqref="J282">
    <cfRule type="expression" dxfId="139" priority="126">
      <formula>J1295&lt;&gt;IF(I1295=VLOOKUP(I1295,#REF!,1,FALSE),"2_Только субъекты МСП")</formula>
    </cfRule>
  </conditionalFormatting>
  <conditionalFormatting sqref="J282">
    <cfRule type="expression" dxfId="138" priority="125">
      <formula>J1295&lt;&gt;IF(I1295=VLOOKUP(I1295,#REF!,1,FALSE),"2_Только субъекты МСП")</formula>
    </cfRule>
  </conditionalFormatting>
  <conditionalFormatting sqref="J281">
    <cfRule type="expression" dxfId="137" priority="124">
      <formula>J1295&lt;&gt;IF(I1295=VLOOKUP(I1295,#REF!,1,FALSE),"2_Только субъекты МСП")</formula>
    </cfRule>
  </conditionalFormatting>
  <conditionalFormatting sqref="J279">
    <cfRule type="expression" dxfId="136" priority="123">
      <formula>J1295&lt;&gt;IF(I1295=VLOOKUP(I1295,#REF!,1,FALSE),"2_Только субъекты МСП")</formula>
    </cfRule>
  </conditionalFormatting>
  <conditionalFormatting sqref="J278">
    <cfRule type="expression" dxfId="135" priority="122">
      <formula>J1295&lt;&gt;IF(I1295=VLOOKUP(I1295,#REF!,1,FALSE),"2_Только субъекты МСП")</formula>
    </cfRule>
  </conditionalFormatting>
  <conditionalFormatting sqref="J274">
    <cfRule type="expression" dxfId="134" priority="121">
      <formula>J1295&lt;&gt;IF(I1295=VLOOKUP(I1295,#REF!,1,FALSE),"2_Только субъекты МСП")</formula>
    </cfRule>
  </conditionalFormatting>
  <conditionalFormatting sqref="J288">
    <cfRule type="expression" dxfId="133" priority="120">
      <formula>J470&lt;&gt;IF(I470=VLOOKUP(I470,#REF!,1,FALSE),"2_Только субъекты МСП")</formula>
    </cfRule>
  </conditionalFormatting>
  <conditionalFormatting sqref="J288">
    <cfRule type="expression" dxfId="132" priority="119">
      <formula>J470=IFERROR(VLOOKUP(I470,#REF!,1,FALSE),"2_Только субъекты МСП")</formula>
    </cfRule>
  </conditionalFormatting>
  <conditionalFormatting sqref="J336">
    <cfRule type="expression" dxfId="131" priority="118">
      <formula>J275=IFERROR(VLOOKUP(I275,#REF!,1,FALSE),"2_Только субъекты МСП")</formula>
    </cfRule>
  </conditionalFormatting>
  <conditionalFormatting sqref="J336">
    <cfRule type="expression" dxfId="130" priority="117">
      <formula>J275&lt;&gt;IF(I275=VLOOKUP(I275,#REF!,1,FALSE),"2_Только субъекты МСП")</formula>
    </cfRule>
  </conditionalFormatting>
  <conditionalFormatting sqref="J354:J355 J268:J269 J272 J275 J277 J284:J286 J291:J293 J295 J298:J299 J316 J325 J331 J335 J342:J350">
    <cfRule type="expression" dxfId="129" priority="116">
      <formula>J1295&lt;&gt;IF(I1295=VLOOKUP(I1295,#REF!,1,FALSE),"2_Только субъекты МСП")</formula>
    </cfRule>
  </conditionalFormatting>
  <conditionalFormatting sqref="J354:J355 J268:J269 J272 J275 J277 J284:J286 J291:J293 J295 J298:J299 J316 J325 J331 J335 J342:J350">
    <cfRule type="expression" dxfId="128" priority="115">
      <formula>J1295=IFERROR(VLOOKUP(I1295,#REF!,1,FALSE),"2_Только субъекты МСП")</formula>
    </cfRule>
  </conditionalFormatting>
  <conditionalFormatting sqref="J263:J267 J270 J272:J273 J275:J276 J285 J287 J289 J294 J296 J330 J333:J334">
    <cfRule type="expression" dxfId="127" priority="114">
      <formula>J1291&lt;&gt;IF(I1291=VLOOKUP(I1291,#REF!,1,FALSE),"2_Только субъекты МСП")</formula>
    </cfRule>
  </conditionalFormatting>
  <conditionalFormatting sqref="J263:J267 J270 J272:J273 J275:J276 J285 J287 J289 J294 J296 J330 J333:J334">
    <cfRule type="expression" dxfId="126" priority="113">
      <formula>J1291=IFERROR(VLOOKUP(I1291,#REF!,1,FALSE),"2_Только субъекты МСП")</formula>
    </cfRule>
  </conditionalFormatting>
  <conditionalFormatting sqref="J696:J697">
    <cfRule type="expression" dxfId="125" priority="112">
      <formula>J697&lt;&gt;IF(I697=VLOOKUP(I697,#REF!,1,FALSE),"2_Только субъекты МСП")</formula>
    </cfRule>
  </conditionalFormatting>
  <conditionalFormatting sqref="J696:J697">
    <cfRule type="expression" dxfId="124" priority="111">
      <formula>J697=IFERROR(VLOOKUP(I697,#REF!,1,FALSE),"2_Только субъекты МСП")</formula>
    </cfRule>
  </conditionalFormatting>
  <conditionalFormatting sqref="J703 J705 J693 J711:J715">
    <cfRule type="expression" dxfId="123" priority="110">
      <formula>J693&lt;&gt;IF(I693=VLOOKUP(I693,#REF!,1,FALSE),"2_Только субъекты МСП")</formula>
    </cfRule>
  </conditionalFormatting>
  <conditionalFormatting sqref="J173">
    <cfRule type="expression" dxfId="122" priority="1561">
      <formula>J693&lt;&gt;IF(I693=VLOOKUP(I693,#REF!,1,FALSE),"2_Только субъекты МСП")</formula>
    </cfRule>
  </conditionalFormatting>
  <conditionalFormatting sqref="J708">
    <cfRule type="expression" dxfId="121" priority="1562">
      <formula>J693&lt;&gt;IF(I693=VLOOKUP(I693,#REF!,1,FALSE),"2_Только субъекты МСП")</formula>
    </cfRule>
  </conditionalFormatting>
  <conditionalFormatting sqref="J713">
    <cfRule type="expression" dxfId="120" priority="1563">
      <formula>J693&lt;&gt;IF(I693=VLOOKUP(I693,#REF!,1,FALSE),"2_Только субъекты МСП")</formula>
    </cfRule>
  </conditionalFormatting>
  <conditionalFormatting sqref="J720">
    <cfRule type="expression" dxfId="119" priority="1564">
      <formula>J693&lt;&gt;IF(I693=VLOOKUP(I693,#REF!,1,FALSE),"2_Только субъекты МСП")</formula>
    </cfRule>
  </conditionalFormatting>
  <conditionalFormatting sqref="J721">
    <cfRule type="expression" dxfId="118" priority="1565">
      <formula>J693&lt;&gt;IF(I693=VLOOKUP(I693,#REF!,1,FALSE),"2_Только субъекты МСП")</formula>
    </cfRule>
  </conditionalFormatting>
  <conditionalFormatting sqref="J722">
    <cfRule type="expression" dxfId="117" priority="1566">
      <formula>J693&lt;&gt;IF(I693=VLOOKUP(I693,#REF!,1,FALSE),"2_Только субъекты МСП")</formula>
    </cfRule>
  </conditionalFormatting>
  <conditionalFormatting sqref="J703 J705 J693 J711:J715">
    <cfRule type="expression" dxfId="116" priority="109">
      <formula>J693=IFERROR(VLOOKUP(I693,#REF!,1,FALSE),"2_Только субъекты МСП")</formula>
    </cfRule>
  </conditionalFormatting>
  <conditionalFormatting sqref="J173">
    <cfRule type="expression" dxfId="115" priority="1567">
      <formula>J693=IFERROR(VLOOKUP(I693,#REF!,1,FALSE),"2_Только субъекты МСП")</formula>
    </cfRule>
  </conditionalFormatting>
  <conditionalFormatting sqref="J708">
    <cfRule type="expression" dxfId="114" priority="1568">
      <formula>J693=IFERROR(VLOOKUP(I693,#REF!,1,FALSE),"2_Только субъекты МСП")</formula>
    </cfRule>
  </conditionalFormatting>
  <conditionalFormatting sqref="J713">
    <cfRule type="expression" dxfId="113" priority="1569">
      <formula>J693=IFERROR(VLOOKUP(I693,#REF!,1,FALSE),"2_Только субъекты МСП")</formula>
    </cfRule>
  </conditionalFormatting>
  <conditionalFormatting sqref="J720">
    <cfRule type="expression" dxfId="112" priority="1570">
      <formula>J693=IFERROR(VLOOKUP(I693,#REF!,1,FALSE),"2_Только субъекты МСП")</formula>
    </cfRule>
  </conditionalFormatting>
  <conditionalFormatting sqref="J721">
    <cfRule type="expression" dxfId="111" priority="1571">
      <formula>J693=IFERROR(VLOOKUP(I693,#REF!,1,FALSE),"2_Только субъекты МСП")</formula>
    </cfRule>
  </conditionalFormatting>
  <conditionalFormatting sqref="J722">
    <cfRule type="expression" dxfId="110" priority="1572">
      <formula>J693=IFERROR(VLOOKUP(I693,#REF!,1,FALSE),"2_Только субъекты МСП")</formula>
    </cfRule>
  </conditionalFormatting>
  <conditionalFormatting sqref="J701">
    <cfRule type="expression" dxfId="109" priority="108">
      <formula>J702&lt;&gt;IF(I702=VLOOKUP(I702,#REF!,1,FALSE),"2_Только субъекты МСП")</formula>
    </cfRule>
  </conditionalFormatting>
  <conditionalFormatting sqref="J701">
    <cfRule type="expression" dxfId="108" priority="107">
      <formula>J702=IFERROR(VLOOKUP(I702,#REF!,1,FALSE),"2_Только субъекты МСП")</formula>
    </cfRule>
  </conditionalFormatting>
  <conditionalFormatting sqref="J698">
    <cfRule type="expression" dxfId="107" priority="106">
      <formula>J699&lt;&gt;IF(I699=VLOOKUP(I699,#REF!,1,FALSE),"2_Только субъекты МСП")</formula>
    </cfRule>
  </conditionalFormatting>
  <conditionalFormatting sqref="J698">
    <cfRule type="expression" dxfId="106" priority="105">
      <formula>J699=IFERROR(VLOOKUP(I699,#REF!,1,FALSE),"2_Только субъекты МСП")</formula>
    </cfRule>
  </conditionalFormatting>
  <conditionalFormatting sqref="J699">
    <cfRule type="expression" dxfId="105" priority="104">
      <formula>J700&lt;&gt;IF(I700=VLOOKUP(I700,#REF!,1,FALSE),"2_Только субъекты МСП")</formula>
    </cfRule>
  </conditionalFormatting>
  <conditionalFormatting sqref="J704">
    <cfRule type="expression" dxfId="104" priority="1573">
      <formula>J700&lt;&gt;IF(I700=VLOOKUP(I700,#REF!,1,FALSE),"2_Только субъекты МСП")</formula>
    </cfRule>
  </conditionalFormatting>
  <conditionalFormatting sqref="J694">
    <cfRule type="expression" dxfId="103" priority="1574">
      <formula>J700&lt;&gt;IF(I700=VLOOKUP(I700,#REF!,1,FALSE),"2_Только субъекты МСП")</formula>
    </cfRule>
  </conditionalFormatting>
  <conditionalFormatting sqref="J695">
    <cfRule type="expression" dxfId="102" priority="1575">
      <formula>J700&lt;&gt;IF(I700=VLOOKUP(I700,#REF!,1,FALSE),"2_Только субъекты МСП")</formula>
    </cfRule>
  </conditionalFormatting>
  <conditionalFormatting sqref="J532">
    <cfRule type="expression" dxfId="101" priority="1576">
      <formula>J700&lt;&gt;IF(I700=VLOOKUP(I700,#REF!,1,FALSE),"2_Только субъекты МСП")</formula>
    </cfRule>
  </conditionalFormatting>
  <conditionalFormatting sqref="J549">
    <cfRule type="expression" dxfId="100" priority="1577">
      <formula>J700&lt;&gt;IF(I700=VLOOKUP(I700,#REF!,1,FALSE),"2_Только субъекты МСП")</formula>
    </cfRule>
  </conditionalFormatting>
  <conditionalFormatting sqref="J766">
    <cfRule type="expression" dxfId="99" priority="1578">
      <formula>J700&lt;&gt;IF(I700=VLOOKUP(I700,#REF!,1,FALSE),"2_Только субъекты МСП")</formula>
    </cfRule>
  </conditionalFormatting>
  <conditionalFormatting sqref="J699">
    <cfRule type="expression" dxfId="98" priority="103">
      <formula>J700=IFERROR(VLOOKUP(I700,#REF!,1,FALSE),"2_Только субъекты МСП")</formula>
    </cfRule>
  </conditionalFormatting>
  <conditionalFormatting sqref="J704">
    <cfRule type="expression" dxfId="97" priority="1579">
      <formula>J700=IFERROR(VLOOKUP(I700,#REF!,1,FALSE),"2_Только субъекты МСП")</formula>
    </cfRule>
  </conditionalFormatting>
  <conditionalFormatting sqref="J694">
    <cfRule type="expression" dxfId="96" priority="1580">
      <formula>J700=IFERROR(VLOOKUP(I700,#REF!,1,FALSE),"2_Только субъекты МСП")</formula>
    </cfRule>
  </conditionalFormatting>
  <conditionalFormatting sqref="J695">
    <cfRule type="expression" dxfId="95" priority="1581">
      <formula>J700=IFERROR(VLOOKUP(I700,#REF!,1,FALSE),"2_Только субъекты МСП")</formula>
    </cfRule>
  </conditionalFormatting>
  <conditionalFormatting sqref="J532">
    <cfRule type="expression" dxfId="94" priority="1582">
      <formula>J700=IFERROR(VLOOKUP(I700,#REF!,1,FALSE),"2_Только субъекты МСП")</formula>
    </cfRule>
  </conditionalFormatting>
  <conditionalFormatting sqref="J549">
    <cfRule type="expression" dxfId="93" priority="1583">
      <formula>J700=IFERROR(VLOOKUP(I700,#REF!,1,FALSE),"2_Только субъекты МСП")</formula>
    </cfRule>
  </conditionalFormatting>
  <conditionalFormatting sqref="J766">
    <cfRule type="expression" dxfId="92" priority="1584">
      <formula>J700=IFERROR(VLOOKUP(I700,#REF!,1,FALSE),"2_Только субъекты МСП")</formula>
    </cfRule>
  </conditionalFormatting>
  <conditionalFormatting sqref="J700">
    <cfRule type="expression" dxfId="91" priority="102">
      <formula>J701&lt;&gt;IF(I701=VLOOKUP(I701,#REF!,1,FALSE),"2_Только субъекты МСП")</formula>
    </cfRule>
  </conditionalFormatting>
  <conditionalFormatting sqref="J700">
    <cfRule type="expression" dxfId="90" priority="101">
      <formula>J701=IFERROR(VLOOKUP(I701,#REF!,1,FALSE),"2_Только субъекты МСП")</formula>
    </cfRule>
  </conditionalFormatting>
  <conditionalFormatting sqref="J702">
    <cfRule type="expression" dxfId="89" priority="100">
      <formula>J703&lt;&gt;IF(I703=VLOOKUP(I703,#REF!,1,FALSE),"2_Только субъекты МСП")</formula>
    </cfRule>
  </conditionalFormatting>
  <conditionalFormatting sqref="J702">
    <cfRule type="expression" dxfId="88" priority="99">
      <formula>J703=IFERROR(VLOOKUP(I703,#REF!,1,FALSE),"2_Только субъекты МСП")</formula>
    </cfRule>
  </conditionalFormatting>
  <conditionalFormatting sqref="J706">
    <cfRule type="expression" dxfId="87" priority="98">
      <formula>J707&lt;&gt;IF(I707=VLOOKUP(I707,#REF!,1,FALSE),"2_Только субъекты МСП")</formula>
    </cfRule>
  </conditionalFormatting>
  <conditionalFormatting sqref="J706">
    <cfRule type="expression" dxfId="86" priority="97">
      <formula>J707=IFERROR(VLOOKUP(I707,#REF!,1,FALSE),"2_Только субъекты МСП")</formula>
    </cfRule>
  </conditionalFormatting>
  <conditionalFormatting sqref="J707 J709">
    <cfRule type="expression" dxfId="85" priority="96">
      <formula>J708&lt;&gt;IF(I708=VLOOKUP(I708,#REF!,1,FALSE),"2_Только субъекты МСП")</formula>
    </cfRule>
  </conditionalFormatting>
  <conditionalFormatting sqref="J710">
    <cfRule type="expression" dxfId="84" priority="1585">
      <formula>J708&lt;&gt;IF(I708=VLOOKUP(I708,#REF!,1,FALSE),"2_Только субъекты МСП")</formula>
    </cfRule>
  </conditionalFormatting>
  <conditionalFormatting sqref="J724">
    <cfRule type="expression" dxfId="83" priority="1586">
      <formula>J708&lt;&gt;IF(I708=VLOOKUP(I708,#REF!,1,FALSE),"2_Только субъекты МСП")</formula>
    </cfRule>
  </conditionalFormatting>
  <conditionalFormatting sqref="J707 J709">
    <cfRule type="expression" dxfId="82" priority="95">
      <formula>J708=IFERROR(VLOOKUP(I708,#REF!,1,FALSE),"2_Только субъекты МСП")</formula>
    </cfRule>
  </conditionalFormatting>
  <conditionalFormatting sqref="J710">
    <cfRule type="expression" dxfId="81" priority="1587">
      <formula>J708=IFERROR(VLOOKUP(I708,#REF!,1,FALSE),"2_Только субъекты МСП")</formula>
    </cfRule>
  </conditionalFormatting>
  <conditionalFormatting sqref="J724">
    <cfRule type="expression" dxfId="80" priority="1588">
      <formula>J708=IFERROR(VLOOKUP(I708,#REF!,1,FALSE),"2_Только субъекты МСП")</formula>
    </cfRule>
  </conditionalFormatting>
  <conditionalFormatting sqref="J715">
    <cfRule type="expression" dxfId="79" priority="94">
      <formula>J717=IFERROR(VLOOKUP(I717,#REF!,1,FALSE),"2_Только субъекты МСП")</formula>
    </cfRule>
  </conditionalFormatting>
  <conditionalFormatting sqref="J716">
    <cfRule type="expression" dxfId="78" priority="91">
      <formula>J716&lt;&gt;IF(I716=VLOOKUP(I716,#REF!,1,FALSE),"2_Только субъекты МСП")</formula>
    </cfRule>
  </conditionalFormatting>
  <conditionalFormatting sqref="J716">
    <cfRule type="expression" dxfId="77" priority="90">
      <formula>J716=IFERROR(VLOOKUP(I716,#REF!,1,FALSE),"2_Только субъекты МСП")</formula>
    </cfRule>
  </conditionalFormatting>
  <conditionalFormatting sqref="J716">
    <cfRule type="expression" dxfId="76" priority="89">
      <formula>J718=IFERROR(VLOOKUP(I718,#REF!,1,FALSE),"2_Только субъекты МСП")</formula>
    </cfRule>
  </conditionalFormatting>
  <conditionalFormatting sqref="J753">
    <cfRule type="expression" dxfId="75" priority="88">
      <formula>J760=IFERROR(VLOOKUP(I760,#REF!,1,FALSE),"2_Только субъекты МСП")</formula>
    </cfRule>
  </conditionalFormatting>
  <conditionalFormatting sqref="J752">
    <cfRule type="expression" dxfId="74" priority="87">
      <formula>J760=IFERROR(VLOOKUP(I760,#REF!,1,FALSE),"2_Только субъекты МСП")</formula>
    </cfRule>
  </conditionalFormatting>
  <conditionalFormatting sqref="J753">
    <cfRule type="expression" dxfId="73" priority="86">
      <formula>J760&lt;&gt;IF(I760=VLOOKUP(I760,#REF!,1,FALSE),"2_Только субъекты МСП")</formula>
    </cfRule>
  </conditionalFormatting>
  <conditionalFormatting sqref="J752">
    <cfRule type="expression" dxfId="72" priority="85">
      <formula>J760&lt;&gt;IF(I760=VLOOKUP(I760,#REF!,1,FALSE),"2_Только субъекты МСП")</formula>
    </cfRule>
  </conditionalFormatting>
  <conditionalFormatting sqref="J749:J751">
    <cfRule type="expression" dxfId="71" priority="84">
      <formula>J760&lt;&gt;IF(I760=VLOOKUP(I760,#REF!,1,FALSE),"2_Только субъекты МСП")</formula>
    </cfRule>
  </conditionalFormatting>
  <conditionalFormatting sqref="J749:J751">
    <cfRule type="expression" dxfId="70" priority="83">
      <formula>J760=IFERROR(VLOOKUP(I760,#REF!,1,FALSE),"2_Только субъекты МСП")</formula>
    </cfRule>
  </conditionalFormatting>
  <conditionalFormatting sqref="J754:J755">
    <cfRule type="expression" dxfId="69" priority="82">
      <formula>J754&lt;&gt;IF(I754=VLOOKUP(I754,#REF!,1,FALSE),"2_Только субъекты МСП")</formula>
    </cfRule>
  </conditionalFormatting>
  <conditionalFormatting sqref="J754:J755">
    <cfRule type="expression" dxfId="68" priority="81">
      <formula>J754=IFERROR(VLOOKUP(I754,#REF!,1,FALSE),"2_Только субъекты МСП")</formula>
    </cfRule>
  </conditionalFormatting>
  <conditionalFormatting sqref="J773:J775">
    <cfRule type="expression" dxfId="67" priority="80">
      <formula>J773&lt;&gt;IF(I773=VLOOKUP(I773,#REF!,1,FALSE),"2_Только субъекты МСП")</formula>
    </cfRule>
  </conditionalFormatting>
  <conditionalFormatting sqref="J773:J775">
    <cfRule type="expression" dxfId="66" priority="79">
      <formula>J773=IFERROR(VLOOKUP(I773,#REF!,1,FALSE),"2_Только субъекты МСП")</formula>
    </cfRule>
  </conditionalFormatting>
  <conditionalFormatting sqref="J109:J111">
    <cfRule type="expression" dxfId="65" priority="69">
      <formula>J120&lt;&gt;IF(I120=VLOOKUP(I120,#REF!,1,FALSE),"2_Только субъекты МСП")</formula>
    </cfRule>
  </conditionalFormatting>
  <conditionalFormatting sqref="J109:J111">
    <cfRule type="expression" dxfId="64" priority="68">
      <formula>J120=IFERROR(VLOOKUP(I120,#REF!,1,FALSE),"2_Только субъекты МСП")</formula>
    </cfRule>
  </conditionalFormatting>
  <conditionalFormatting sqref="J109:J111">
    <cfRule type="expression" dxfId="63" priority="67">
      <formula>J120=IFERROR(VLOOKUP(I120,#REF!,1,FALSE),"2_Только субъекты МСП")</formula>
    </cfRule>
  </conditionalFormatting>
  <conditionalFormatting sqref="J109:J111">
    <cfRule type="expression" dxfId="62" priority="66">
      <formula>J120&lt;&gt;IF(I120=VLOOKUP(I120,#REF!,1,FALSE),"2_Только субъекты МСП")</formula>
    </cfRule>
  </conditionalFormatting>
  <conditionalFormatting sqref="J109">
    <cfRule type="expression" dxfId="61" priority="65">
      <formula>J108=IFERROR(VLOOKUP(I108,#REF!,1,FALSE),"2_Только субъекты МСП")</formula>
    </cfRule>
  </conditionalFormatting>
  <conditionalFormatting sqref="J110">
    <cfRule type="expression" dxfId="60" priority="64">
      <formula>J109=IFERROR(VLOOKUP(I109,#REF!,1,FALSE),"2_Только субъекты МСП")</formula>
    </cfRule>
  </conditionalFormatting>
  <conditionalFormatting sqref="J111">
    <cfRule type="expression" dxfId="59" priority="63">
      <formula>J110=IFERROR(VLOOKUP(I110,#REF!,1,FALSE),"2_Только субъекты МСП")</formula>
    </cfRule>
  </conditionalFormatting>
  <conditionalFormatting sqref="J112">
    <cfRule type="expression" dxfId="58" priority="62">
      <formula>J123&lt;&gt;IF(I123=VLOOKUP(I123,#REF!,1,FALSE),"2_Только субъекты МСП")</formula>
    </cfRule>
  </conditionalFormatting>
  <conditionalFormatting sqref="J112">
    <cfRule type="expression" dxfId="57" priority="61">
      <formula>J123=IFERROR(VLOOKUP(I123,#REF!,1,FALSE),"2_Только субъекты МСП")</formula>
    </cfRule>
  </conditionalFormatting>
  <conditionalFormatting sqref="J112">
    <cfRule type="expression" dxfId="56" priority="60">
      <formula>J123=IFERROR(VLOOKUP(I123,#REF!,1,FALSE),"2_Только субъекты МСП")</formula>
    </cfRule>
  </conditionalFormatting>
  <conditionalFormatting sqref="J112">
    <cfRule type="expression" dxfId="55" priority="59">
      <formula>J123&lt;&gt;IF(I123=VLOOKUP(I123,#REF!,1,FALSE),"2_Только субъекты МСП")</formula>
    </cfRule>
  </conditionalFormatting>
  <conditionalFormatting sqref="J112">
    <cfRule type="expression" dxfId="54" priority="58">
      <formula>J111=IFERROR(VLOOKUP(I111,#REF!,1,FALSE),"2_Только субъекты МСП")</formula>
    </cfRule>
  </conditionalFormatting>
  <conditionalFormatting sqref="J204:J206">
    <cfRule type="expression" dxfId="53" priority="57">
      <formula>J216&lt;&gt;IF(I216=VLOOKUP(I216,#REF!,1,FALSE),"2_Только субъекты МСП")</formula>
    </cfRule>
  </conditionalFormatting>
  <conditionalFormatting sqref="J204:J206">
    <cfRule type="expression" dxfId="52" priority="56">
      <formula>J216=IFERROR(VLOOKUP(I216,#REF!,1,FALSE),"2_Только субъекты МСП")</formula>
    </cfRule>
  </conditionalFormatting>
  <conditionalFormatting sqref="J204:J206">
    <cfRule type="expression" dxfId="51" priority="55">
      <formula>J216=IFERROR(VLOOKUP(I216,#REF!,1,FALSE),"2_Только субъекты МСП")</formula>
    </cfRule>
  </conditionalFormatting>
  <conditionalFormatting sqref="J204:J206">
    <cfRule type="expression" dxfId="50" priority="54">
      <formula>J216&lt;&gt;IF(I216=VLOOKUP(I216,#REF!,1,FALSE),"2_Только субъекты МСП")</formula>
    </cfRule>
  </conditionalFormatting>
  <conditionalFormatting sqref="J204">
    <cfRule type="expression" dxfId="49" priority="53">
      <formula>J204=IFERROR(VLOOKUP(I204,#REF!,1,FALSE),"2_Только субъекты МСП")</formula>
    </cfRule>
  </conditionalFormatting>
  <conditionalFormatting sqref="J205">
    <cfRule type="expression" dxfId="48" priority="52">
      <formula>J205=IFERROR(VLOOKUP(I205,#REF!,1,FALSE),"2_Только субъекты МСП")</formula>
    </cfRule>
  </conditionalFormatting>
  <conditionalFormatting sqref="J206">
    <cfRule type="expression" dxfId="47" priority="51">
      <formula>J206=IFERROR(VLOOKUP(I206,#REF!,1,FALSE),"2_Только субъекты МСП")</formula>
    </cfRule>
  </conditionalFormatting>
  <conditionalFormatting sqref="J787">
    <cfRule type="expression" dxfId="46" priority="50">
      <formula>J787&lt;&gt;IF(I787=VLOOKUP(I787,#REF!,1,FALSE),"2_Только субъекты МСП")</formula>
    </cfRule>
  </conditionalFormatting>
  <conditionalFormatting sqref="J787">
    <cfRule type="expression" dxfId="45" priority="49">
      <formula>J787=IFERROR(VLOOKUP(I787,#REF!,1,FALSE),"2_Только субъекты МСП")</formula>
    </cfRule>
  </conditionalFormatting>
  <conditionalFormatting sqref="J788">
    <cfRule type="expression" dxfId="44" priority="48">
      <formula>J788=IFERROR(VLOOKUP(I788,#REF!,1,FALSE),"2_Только субъекты МСП")</formula>
    </cfRule>
  </conditionalFormatting>
  <conditionalFormatting sqref="J251:J253">
    <cfRule type="expression" dxfId="43" priority="47">
      <formula>J260&lt;&gt;IF(I260=VLOOKUP(I260,#REF!,1,FALSE),"2_Только субъекты МСП")</formula>
    </cfRule>
  </conditionalFormatting>
  <conditionalFormatting sqref="J251:J253">
    <cfRule type="expression" dxfId="42" priority="46">
      <formula>J260=IFERROR(VLOOKUP(I260,#REF!,1,FALSE),"2_Только субъекты МСП")</formula>
    </cfRule>
  </conditionalFormatting>
  <conditionalFormatting sqref="J251:J253">
    <cfRule type="expression" dxfId="41" priority="45">
      <formula>J260=IFERROR(VLOOKUP(I260,#REF!,1,FALSE),"2_Только субъекты МСП")</formula>
    </cfRule>
  </conditionalFormatting>
  <conditionalFormatting sqref="J251:J253">
    <cfRule type="expression" dxfId="40" priority="44">
      <formula>J260&lt;&gt;IF(I260=VLOOKUP(I260,#REF!,1,FALSE),"2_Только субъекты МСП")</formula>
    </cfRule>
  </conditionalFormatting>
  <conditionalFormatting sqref="J251 J15:J40">
    <cfRule type="expression" dxfId="39" priority="43">
      <formula>J15=IFERROR(VLOOKUP(I15,#REF!,1,FALSE),"2_Только субъекты МСП")</formula>
    </cfRule>
  </conditionalFormatting>
  <conditionalFormatting sqref="J252">
    <cfRule type="expression" dxfId="38" priority="42">
      <formula>J252=IFERROR(VLOOKUP(I252,#REF!,1,FALSE),"2_Только субъекты МСП")</formula>
    </cfRule>
  </conditionalFormatting>
  <conditionalFormatting sqref="J253">
    <cfRule type="expression" dxfId="37" priority="41">
      <formula>J253=IFERROR(VLOOKUP(I253,#REF!,1,FALSE),"2_Только субъекты МСП")</formula>
    </cfRule>
  </conditionalFormatting>
  <conditionalFormatting sqref="J44 J46">
    <cfRule type="expression" dxfId="36" priority="12">
      <formula>#REF!=IFERROR(VLOOKUP(#REF!,#REF!,1,FALSE),"2_Только субъекты МСП")</formula>
    </cfRule>
  </conditionalFormatting>
  <conditionalFormatting sqref="J45">
    <cfRule type="expression" dxfId="35" priority="13">
      <formula>#REF!=IFERROR(VLOOKUP(#REF!,#REF!,1,FALSE),"2_Только субъекты МСП")</formula>
    </cfRule>
  </conditionalFormatting>
  <conditionalFormatting sqref="J46">
    <cfRule type="expression" dxfId="34" priority="14">
      <formula>#REF!=IFERROR(VLOOKUP(#REF!,#REF!,1,FALSE),"2_Только субъекты МСП")</formula>
    </cfRule>
  </conditionalFormatting>
  <conditionalFormatting sqref="J47">
    <cfRule type="expression" dxfId="33" priority="15">
      <formula>#REF!=IFERROR(VLOOKUP(#REF!,#REF!,1,FALSE),"2_Только субъекты МСП")</formula>
    </cfRule>
  </conditionalFormatting>
  <conditionalFormatting sqref="J43">
    <cfRule type="expression" dxfId="32" priority="16">
      <formula>#REF!=IFERROR(VLOOKUP(#REF!,#REF!,1,FALSE),"2_Только субъекты МСП")</formula>
    </cfRule>
  </conditionalFormatting>
  <conditionalFormatting sqref="J44:J47">
    <cfRule type="expression" dxfId="31" priority="11">
      <formula>#REF!&lt;&gt;IF(#REF!=VLOOKUP(#REF!,#REF!,1,FALSE),"2_Только субъекты МСП")</formula>
    </cfRule>
  </conditionalFormatting>
  <conditionalFormatting sqref="J45">
    <cfRule type="expression" dxfId="30" priority="17">
      <formula>#REF!&lt;&gt;IF(#REF!=VLOOKUP(#REF!,#REF!,1,FALSE),"2_Только субъекты МСП")</formula>
    </cfRule>
  </conditionalFormatting>
  <conditionalFormatting sqref="J46">
    <cfRule type="expression" dxfId="29" priority="18">
      <formula>#REF!&lt;&gt;IF(#REF!=VLOOKUP(#REF!,#REF!,1,FALSE),"2_Только субъекты МСП")</formula>
    </cfRule>
  </conditionalFormatting>
  <conditionalFormatting sqref="J47">
    <cfRule type="expression" dxfId="28" priority="19">
      <formula>#REF!&lt;&gt;IF(#REF!=VLOOKUP(#REF!,#REF!,1,FALSE),"2_Только субъекты МСП")</formula>
    </cfRule>
  </conditionalFormatting>
  <conditionalFormatting sqref="J43">
    <cfRule type="expression" dxfId="27" priority="20">
      <formula>#REF!&lt;&gt;IF(#REF!=VLOOKUP(#REF!,#REF!,1,FALSE),"2_Только субъекты МСП")</formula>
    </cfRule>
  </conditionalFormatting>
  <conditionalFormatting sqref="J9:J10 J13">
    <cfRule type="expression" dxfId="26" priority="4">
      <formula>J9=IFERROR(VLOOKUP(I9,#REF!,1,FALSE),"2_Только субъекты МСП")</formula>
    </cfRule>
  </conditionalFormatting>
  <conditionalFormatting sqref="J11:J12">
    <cfRule type="expression" dxfId="25" priority="3">
      <formula>J11=IFERROR(VLOOKUP(I11,#REF!,1,FALSE),"2_Только субъекты МСП")</formula>
    </cfRule>
  </conditionalFormatting>
  <conditionalFormatting sqref="J41:J42">
    <cfRule type="expression" dxfId="24" priority="2">
      <formula>J41&lt;&gt;IF(I41=VLOOKUP(I41,#REF!,1,FALSE),"2_Только субъекты МСП")</formula>
    </cfRule>
  </conditionalFormatting>
  <conditionalFormatting sqref="J41:J42">
    <cfRule type="expression" dxfId="23" priority="1">
      <formula>J41=IFERROR(VLOOKUP(I41,#REF!,1,FALSE),"2_Только субъекты МСП")</formula>
    </cfRule>
  </conditionalFormatting>
  <dataValidations count="2">
    <dataValidation type="list" allowBlank="1" showInputMessage="1" showErrorMessage="1" sqref="D287:D289 D650:D661 D245:D253">
      <formula1>Организатор</formula1>
    </dataValidation>
    <dataValidation type="list" allowBlank="1" showInputMessage="1" showErrorMessage="1" sqref="N767 N756 N764">
      <formula1>Документ</formula1>
    </dataValidation>
  </dataValidations>
  <hyperlinks>
    <hyperlink ref="I432" r:id="rId1"/>
    <hyperlink ref="I433" r:id="rId2"/>
  </hyperlinks>
  <pageMargins left="0.25" right="0.25" top="0.75" bottom="0.75" header="0.3" footer="0.3"/>
  <pageSetup paperSize="8" scale="70" orientation="landscape"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26" id="{003800B9-0043-4A05-9353-007D00D3006C}">
            <xm:f>'C:\Users\Torbik_DV\Documents\План закупок на 2026 год\[Форма Плана закупки УПБ и ПК АЭ 2025 2.xlsx]МСП 25-27'!#REF!&lt;&gt;IF('C:\Users\Torbik_DV\Documents\План закупок на 2026 год\[Форма Плана закупки УПБ и ПК АЭ 2025 2.xlsx]МСП 25-27'!#REF!=VLOOKUP('C:\Users\Torbik_DV\Documents\План закупок на 2026 год\[Форма Плана закупки УПБ и ПК АЭ 2025 2.xlsx]МСП 25-27'!#REF!,'C:\Users\Torbik_DV\Documents\План закупок на 2026 год\[Форма Плана закупки УПБ и ПК АЭ 2025 2.xlsx]МСП 25-27'!#REF!,1,FALSE),"2_Только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J365 J367:J368</xm:sqref>
        </x14:conditionalFormatting>
        <x14:conditionalFormatting xmlns:xm="http://schemas.microsoft.com/office/excel/2006/main">
          <x14:cfRule type="expression" priority="925" id="{00450045-0064-4D43-BCA7-003000EE00C6}">
            <xm:f>'C:\Users\Torbik_DV\Documents\План закупок на 2026 год\[Форма Плана закупки УПБ и ПК АЭ 2025 2.xlsx]МСП 25-27'!#REF!=IFERROR(VLOOKUP('C:\Users\Torbik_DV\Documents\План закупок на 2026 год\[Форма Плана закупки УПБ и ПК АЭ 2025 2.xlsx]МСП 25-27'!#REF!,'C:\Users\Torbik_DV\Documents\План закупок на 2026 год\[Форма Плана закупки УПБ и ПК АЭ 2025 2.xlsx]МСП 25-27'!#REF!,1,FALSE),"2_Только субъекты МСП")</xm:f>
            <x14:dxf>
              <fill>
                <patternFill patternType="solid">
                  <fgColor indexed="2"/>
                  <bgColor indexed="2"/>
                </patternFill>
              </fill>
            </x14:dxf>
          </x14:cfRule>
          <xm:sqref>J365 J367:J368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BL71"/>
  <sheetViews>
    <sheetView workbookViewId="0">
      <selection activeCell="G13" sqref="G13"/>
    </sheetView>
  </sheetViews>
  <sheetFormatPr defaultRowHeight="15" x14ac:dyDescent="0.25"/>
  <cols>
    <col min="1" max="6" width="9.28515625" bestFit="1" customWidth="1"/>
    <col min="7" max="7" width="38" customWidth="1"/>
    <col min="8" max="9" width="9.28515625" style="45" bestFit="1" customWidth="1"/>
    <col min="10" max="10" width="9.42578125" bestFit="1" customWidth="1"/>
    <col min="11" max="14" width="9.28515625" bestFit="1" customWidth="1"/>
    <col min="15" max="16" width="14" style="46" bestFit="1" customWidth="1"/>
    <col min="17" max="19" width="12" style="46" bestFit="1" customWidth="1"/>
    <col min="20" max="20" width="14" style="46" bestFit="1" customWidth="1"/>
    <col min="21" max="23" width="9.28515625" bestFit="1" customWidth="1"/>
    <col min="24" max="24" width="11.85546875" customWidth="1"/>
    <col min="25" max="25" width="11.42578125" bestFit="1" customWidth="1"/>
    <col min="26" max="29" width="9.28515625" bestFit="1" customWidth="1"/>
    <col min="30" max="30" width="30.140625" customWidth="1"/>
    <col min="31" max="31" width="9.28515625" bestFit="1" customWidth="1"/>
    <col min="32" max="32" width="9.42578125" bestFit="1" customWidth="1"/>
    <col min="33" max="33" width="9.28515625" bestFit="1" customWidth="1"/>
    <col min="34" max="34" width="9.42578125" bestFit="1" customWidth="1"/>
    <col min="35" max="35" width="13.85546875" bestFit="1" customWidth="1"/>
    <col min="36" max="36" width="9.28515625" bestFit="1" customWidth="1"/>
    <col min="37" max="39" width="11.42578125" bestFit="1" customWidth="1"/>
    <col min="40" max="40" width="9.42578125" bestFit="1" customWidth="1"/>
    <col min="41" max="44" width="9.28515625" bestFit="1" customWidth="1"/>
    <col min="45" max="46" width="9.42578125" bestFit="1" customWidth="1"/>
    <col min="47" max="48" width="13.28515625" bestFit="1" customWidth="1"/>
    <col min="49" max="52" width="9.28515625" bestFit="1" customWidth="1"/>
    <col min="53" max="64" width="9.140625" style="47"/>
  </cols>
  <sheetData>
    <row r="4" spans="1:52" s="1" customFormat="1" ht="12.75" x14ac:dyDescent="0.2">
      <c r="A4" s="3" t="s">
        <v>1711</v>
      </c>
      <c r="H4" s="48"/>
      <c r="I4" s="48"/>
      <c r="O4" s="2"/>
      <c r="P4" s="2"/>
      <c r="Q4" s="2"/>
      <c r="R4" s="2"/>
      <c r="S4" s="2"/>
      <c r="T4" s="2"/>
    </row>
    <row r="5" spans="1:52" s="1" customFormat="1" ht="12.75" x14ac:dyDescent="0.2">
      <c r="H5" s="48"/>
      <c r="I5" s="48"/>
      <c r="O5" s="2"/>
      <c r="P5" s="2"/>
      <c r="Q5" s="2"/>
      <c r="R5" s="2"/>
      <c r="S5" s="2"/>
      <c r="T5" s="2"/>
    </row>
    <row r="6" spans="1:52" s="1" customFormat="1" ht="66" customHeight="1" x14ac:dyDescent="0.2">
      <c r="A6" s="323" t="s">
        <v>1</v>
      </c>
      <c r="B6" s="323" t="s">
        <v>2</v>
      </c>
      <c r="C6" s="343" t="s">
        <v>3</v>
      </c>
      <c r="D6" s="345"/>
      <c r="E6" s="323" t="s">
        <v>4</v>
      </c>
      <c r="F6" s="323" t="s">
        <v>5</v>
      </c>
      <c r="G6" s="323" t="s">
        <v>6</v>
      </c>
      <c r="H6" s="364" t="s">
        <v>7</v>
      </c>
      <c r="I6" s="364" t="s">
        <v>8</v>
      </c>
      <c r="J6" s="323" t="s">
        <v>9</v>
      </c>
      <c r="K6" s="323" t="s">
        <v>10</v>
      </c>
      <c r="L6" s="323" t="s">
        <v>11</v>
      </c>
      <c r="M6" s="323" t="s">
        <v>12</v>
      </c>
      <c r="N6" s="323" t="s">
        <v>13</v>
      </c>
      <c r="O6" s="354" t="s">
        <v>14</v>
      </c>
      <c r="P6" s="354" t="s">
        <v>15</v>
      </c>
      <c r="Q6" s="357" t="s">
        <v>16</v>
      </c>
      <c r="R6" s="358"/>
      <c r="S6" s="358"/>
      <c r="T6" s="359"/>
      <c r="U6" s="323" t="s">
        <v>17</v>
      </c>
      <c r="V6" s="323" t="s">
        <v>18</v>
      </c>
      <c r="W6" s="323" t="s">
        <v>19</v>
      </c>
      <c r="X6" s="363" t="s">
        <v>20</v>
      </c>
      <c r="Y6" s="363" t="s">
        <v>21</v>
      </c>
      <c r="Z6" s="343" t="s">
        <v>22</v>
      </c>
      <c r="AA6" s="344"/>
      <c r="AB6" s="344"/>
      <c r="AC6" s="345"/>
      <c r="AD6" s="343" t="s">
        <v>23</v>
      </c>
      <c r="AE6" s="344"/>
      <c r="AF6" s="344"/>
      <c r="AG6" s="344"/>
      <c r="AH6" s="344"/>
      <c r="AI6" s="344"/>
      <c r="AJ6" s="344"/>
      <c r="AK6" s="344"/>
      <c r="AL6" s="344"/>
      <c r="AM6" s="345"/>
      <c r="AN6" s="323" t="s">
        <v>24</v>
      </c>
      <c r="AO6" s="323" t="s">
        <v>25</v>
      </c>
      <c r="AP6" s="320" t="s">
        <v>26</v>
      </c>
      <c r="AQ6" s="321"/>
      <c r="AR6" s="321"/>
      <c r="AS6" s="321"/>
      <c r="AT6" s="321"/>
      <c r="AU6" s="321"/>
      <c r="AV6" s="321"/>
      <c r="AW6" s="322"/>
      <c r="AX6" s="323" t="s">
        <v>27</v>
      </c>
      <c r="AY6" s="323" t="s">
        <v>28</v>
      </c>
      <c r="AZ6" s="347" t="s">
        <v>29</v>
      </c>
    </row>
    <row r="7" spans="1:52" s="1" customFormat="1" ht="51" customHeight="1" x14ac:dyDescent="0.2">
      <c r="A7" s="324"/>
      <c r="B7" s="324"/>
      <c r="C7" s="323" t="s">
        <v>30</v>
      </c>
      <c r="D7" s="323" t="s">
        <v>31</v>
      </c>
      <c r="E7" s="324"/>
      <c r="F7" s="324"/>
      <c r="G7" s="324"/>
      <c r="H7" s="365"/>
      <c r="I7" s="365"/>
      <c r="J7" s="324"/>
      <c r="K7" s="324"/>
      <c r="L7" s="324"/>
      <c r="M7" s="324"/>
      <c r="N7" s="324"/>
      <c r="O7" s="355"/>
      <c r="P7" s="355"/>
      <c r="Q7" s="360"/>
      <c r="R7" s="361"/>
      <c r="S7" s="361"/>
      <c r="T7" s="362"/>
      <c r="U7" s="324"/>
      <c r="V7" s="324"/>
      <c r="W7" s="324"/>
      <c r="X7" s="363"/>
      <c r="Y7" s="363"/>
      <c r="Z7" s="323" t="s">
        <v>32</v>
      </c>
      <c r="AA7" s="323" t="s">
        <v>33</v>
      </c>
      <c r="AB7" s="323" t="s">
        <v>34</v>
      </c>
      <c r="AC7" s="323" t="s">
        <v>35</v>
      </c>
      <c r="AD7" s="323" t="s">
        <v>36</v>
      </c>
      <c r="AE7" s="323" t="s">
        <v>37</v>
      </c>
      <c r="AF7" s="343" t="s">
        <v>38</v>
      </c>
      <c r="AG7" s="345"/>
      <c r="AH7" s="323" t="s">
        <v>39</v>
      </c>
      <c r="AI7" s="343" t="s">
        <v>40</v>
      </c>
      <c r="AJ7" s="345"/>
      <c r="AK7" s="350" t="s">
        <v>41</v>
      </c>
      <c r="AL7" s="323" t="s">
        <v>42</v>
      </c>
      <c r="AM7" s="352" t="s">
        <v>43</v>
      </c>
      <c r="AN7" s="324"/>
      <c r="AO7" s="324"/>
      <c r="AP7" s="318" t="s">
        <v>44</v>
      </c>
      <c r="AQ7" s="318" t="s">
        <v>45</v>
      </c>
      <c r="AR7" s="318" t="s">
        <v>46</v>
      </c>
      <c r="AS7" s="318" t="s">
        <v>47</v>
      </c>
      <c r="AT7" s="318" t="s">
        <v>48</v>
      </c>
      <c r="AU7" s="316" t="s">
        <v>49</v>
      </c>
      <c r="AV7" s="316" t="s">
        <v>50</v>
      </c>
      <c r="AW7" s="318" t="s">
        <v>51</v>
      </c>
      <c r="AX7" s="324"/>
      <c r="AY7" s="324"/>
      <c r="AZ7" s="348"/>
    </row>
    <row r="8" spans="1:52" s="1" customFormat="1" ht="51" customHeight="1" x14ac:dyDescent="0.2">
      <c r="A8" s="325"/>
      <c r="B8" s="325"/>
      <c r="C8" s="325"/>
      <c r="D8" s="325"/>
      <c r="E8" s="325"/>
      <c r="F8" s="325"/>
      <c r="G8" s="325"/>
      <c r="H8" s="366"/>
      <c r="I8" s="366"/>
      <c r="J8" s="324"/>
      <c r="K8" s="325"/>
      <c r="L8" s="325"/>
      <c r="M8" s="325"/>
      <c r="N8" s="325"/>
      <c r="O8" s="356"/>
      <c r="P8" s="356"/>
      <c r="Q8" s="4">
        <v>2026</v>
      </c>
      <c r="R8" s="4" t="s">
        <v>52</v>
      </c>
      <c r="S8" s="4" t="s">
        <v>53</v>
      </c>
      <c r="T8" s="4" t="s">
        <v>54</v>
      </c>
      <c r="U8" s="325"/>
      <c r="V8" s="325"/>
      <c r="W8" s="325"/>
      <c r="X8" s="363"/>
      <c r="Y8" s="363"/>
      <c r="Z8" s="325"/>
      <c r="AA8" s="325"/>
      <c r="AB8" s="325"/>
      <c r="AC8" s="325"/>
      <c r="AD8" s="325"/>
      <c r="AE8" s="325"/>
      <c r="AF8" s="6" t="s">
        <v>57</v>
      </c>
      <c r="AG8" s="6" t="s">
        <v>58</v>
      </c>
      <c r="AH8" s="325"/>
      <c r="AI8" s="6" t="s">
        <v>59</v>
      </c>
      <c r="AJ8" s="6" t="s">
        <v>58</v>
      </c>
      <c r="AK8" s="351"/>
      <c r="AL8" s="325"/>
      <c r="AM8" s="353"/>
      <c r="AN8" s="325"/>
      <c r="AO8" s="325"/>
      <c r="AP8" s="319"/>
      <c r="AQ8" s="319"/>
      <c r="AR8" s="319"/>
      <c r="AS8" s="319"/>
      <c r="AT8" s="319"/>
      <c r="AU8" s="317"/>
      <c r="AV8" s="317"/>
      <c r="AW8" s="319"/>
      <c r="AX8" s="325"/>
      <c r="AY8" s="325"/>
      <c r="AZ8" s="349"/>
    </row>
    <row r="9" spans="1:52" s="1" customFormat="1" ht="12.75" x14ac:dyDescent="0.2">
      <c r="A9" s="7">
        <v>1</v>
      </c>
      <c r="B9" s="7">
        <v>2</v>
      </c>
      <c r="C9" s="7">
        <v>3</v>
      </c>
      <c r="D9" s="7">
        <v>4</v>
      </c>
      <c r="E9" s="7">
        <v>5</v>
      </c>
      <c r="F9" s="7">
        <v>6</v>
      </c>
      <c r="G9" s="7">
        <v>7</v>
      </c>
      <c r="H9" s="49">
        <v>8</v>
      </c>
      <c r="I9" s="50">
        <v>9</v>
      </c>
      <c r="J9" s="27">
        <v>10</v>
      </c>
      <c r="K9" s="51">
        <v>11</v>
      </c>
      <c r="L9" s="7">
        <v>12</v>
      </c>
      <c r="M9" s="7">
        <v>13</v>
      </c>
      <c r="N9" s="7">
        <v>14</v>
      </c>
      <c r="O9" s="4">
        <v>15</v>
      </c>
      <c r="P9" s="4">
        <v>16</v>
      </c>
      <c r="Q9" s="4">
        <v>17</v>
      </c>
      <c r="R9" s="4">
        <v>18</v>
      </c>
      <c r="S9" s="4">
        <v>19</v>
      </c>
      <c r="T9" s="4">
        <v>20</v>
      </c>
      <c r="U9" s="7">
        <v>21</v>
      </c>
      <c r="V9" s="7">
        <v>22</v>
      </c>
      <c r="W9" s="7">
        <v>23</v>
      </c>
      <c r="X9" s="8">
        <v>24</v>
      </c>
      <c r="Y9" s="8">
        <v>25</v>
      </c>
      <c r="Z9" s="8">
        <v>26</v>
      </c>
      <c r="AA9" s="8">
        <v>27</v>
      </c>
      <c r="AB9" s="8">
        <v>28</v>
      </c>
      <c r="AC9" s="8">
        <v>29</v>
      </c>
      <c r="AD9" s="8">
        <v>30</v>
      </c>
      <c r="AE9" s="8">
        <v>31</v>
      </c>
      <c r="AF9" s="8">
        <v>32</v>
      </c>
      <c r="AG9" s="8">
        <v>33</v>
      </c>
      <c r="AH9" s="8">
        <v>34</v>
      </c>
      <c r="AI9" s="8">
        <v>35</v>
      </c>
      <c r="AJ9" s="7">
        <v>36</v>
      </c>
      <c r="AK9" s="7">
        <v>37</v>
      </c>
      <c r="AL9" s="7">
        <v>38</v>
      </c>
      <c r="AM9" s="7">
        <v>39</v>
      </c>
      <c r="AN9" s="8">
        <v>40</v>
      </c>
      <c r="AO9" s="7">
        <v>41</v>
      </c>
      <c r="AP9" s="7">
        <v>42</v>
      </c>
      <c r="AQ9" s="7">
        <v>43</v>
      </c>
      <c r="AR9" s="7">
        <v>44</v>
      </c>
      <c r="AS9" s="7">
        <v>45</v>
      </c>
      <c r="AT9" s="7">
        <v>46</v>
      </c>
      <c r="AU9" s="7">
        <v>47</v>
      </c>
      <c r="AV9" s="7">
        <v>48</v>
      </c>
      <c r="AW9" s="7">
        <v>49</v>
      </c>
      <c r="AX9" s="7">
        <v>50</v>
      </c>
      <c r="AY9" s="7">
        <v>51</v>
      </c>
      <c r="AZ9" s="52">
        <v>52</v>
      </c>
    </row>
    <row r="10" spans="1:52" s="33" customFormat="1" ht="43.5" customHeight="1" x14ac:dyDescent="0.2">
      <c r="A10" s="31">
        <v>7</v>
      </c>
      <c r="B10" s="53"/>
      <c r="C10" s="54" t="s">
        <v>60</v>
      </c>
      <c r="D10" s="55" t="s">
        <v>61</v>
      </c>
      <c r="E10" s="54" t="s">
        <v>796</v>
      </c>
      <c r="F10" s="55" t="s">
        <v>803</v>
      </c>
      <c r="G10" s="54" t="s">
        <v>804</v>
      </c>
      <c r="H10" s="56" t="s">
        <v>805</v>
      </c>
      <c r="I10" s="56" t="s">
        <v>806</v>
      </c>
      <c r="J10" s="56">
        <v>2</v>
      </c>
      <c r="K10" s="56"/>
      <c r="L10" s="56" t="s">
        <v>167</v>
      </c>
      <c r="M10" s="56"/>
      <c r="N10" s="56" t="s">
        <v>345</v>
      </c>
      <c r="O10" s="57">
        <v>44.8</v>
      </c>
      <c r="P10" s="58">
        <v>44.8</v>
      </c>
      <c r="Q10" s="58"/>
      <c r="R10" s="59"/>
      <c r="S10" s="60"/>
      <c r="T10" s="58"/>
      <c r="U10" s="56" t="s">
        <v>404</v>
      </c>
      <c r="V10" s="56" t="s">
        <v>1712</v>
      </c>
      <c r="W10" s="56" t="s">
        <v>1713</v>
      </c>
      <c r="X10" s="61">
        <v>46417</v>
      </c>
      <c r="Y10" s="61">
        <v>46472</v>
      </c>
      <c r="Z10" s="56"/>
      <c r="AA10" s="56"/>
      <c r="AB10" s="56"/>
      <c r="AC10" s="56"/>
      <c r="AD10" s="56" t="s">
        <v>804</v>
      </c>
      <c r="AE10" s="56" t="s">
        <v>800</v>
      </c>
      <c r="AF10" s="56">
        <v>876</v>
      </c>
      <c r="AG10" s="62" t="s">
        <v>73</v>
      </c>
      <c r="AH10" s="56">
        <v>1</v>
      </c>
      <c r="AI10" s="63" t="s">
        <v>74</v>
      </c>
      <c r="AJ10" s="64" t="s">
        <v>1714</v>
      </c>
      <c r="AK10" s="26">
        <v>46501</v>
      </c>
      <c r="AL10" s="65">
        <v>46501</v>
      </c>
      <c r="AM10" s="66">
        <v>46752</v>
      </c>
      <c r="AN10" s="56">
        <v>2027</v>
      </c>
      <c r="AO10" s="54" t="s">
        <v>807</v>
      </c>
      <c r="AP10" s="55"/>
      <c r="AQ10" s="54"/>
      <c r="AR10" s="55"/>
      <c r="AS10" s="65"/>
      <c r="AT10" s="67"/>
      <c r="AU10" s="68"/>
      <c r="AV10" s="55"/>
      <c r="AW10" s="54"/>
      <c r="AX10" s="55"/>
      <c r="AY10" s="54"/>
      <c r="AZ10" s="69"/>
    </row>
    <row r="11" spans="1:52" s="33" customFormat="1" ht="43.5" customHeight="1" x14ac:dyDescent="0.2">
      <c r="A11" s="31">
        <v>7</v>
      </c>
      <c r="B11" s="31"/>
      <c r="C11" s="31" t="s">
        <v>60</v>
      </c>
      <c r="D11" s="55" t="s">
        <v>61</v>
      </c>
      <c r="E11" s="31" t="s">
        <v>796</v>
      </c>
      <c r="F11" s="31" t="s">
        <v>820</v>
      </c>
      <c r="G11" s="31" t="s">
        <v>821</v>
      </c>
      <c r="H11" s="31" t="s">
        <v>822</v>
      </c>
      <c r="I11" s="31" t="s">
        <v>823</v>
      </c>
      <c r="J11" s="31">
        <v>2</v>
      </c>
      <c r="K11" s="31"/>
      <c r="L11" s="31" t="s">
        <v>167</v>
      </c>
      <c r="M11" s="31"/>
      <c r="N11" s="31" t="s">
        <v>345</v>
      </c>
      <c r="O11" s="41">
        <v>1046.2712799999999</v>
      </c>
      <c r="P11" s="41">
        <v>1255.5255400000001</v>
      </c>
      <c r="Q11" s="41"/>
      <c r="R11" s="41"/>
      <c r="S11" s="41"/>
      <c r="T11" s="41"/>
      <c r="U11" s="31" t="s">
        <v>87</v>
      </c>
      <c r="V11" s="31" t="s">
        <v>1712</v>
      </c>
      <c r="W11" s="31" t="s">
        <v>71</v>
      </c>
      <c r="X11" s="26">
        <v>46434</v>
      </c>
      <c r="Y11" s="26">
        <v>46484</v>
      </c>
      <c r="Z11" s="31"/>
      <c r="AA11" s="31"/>
      <c r="AB11" s="31"/>
      <c r="AC11" s="31"/>
      <c r="AD11" s="31" t="s">
        <v>824</v>
      </c>
      <c r="AE11" s="31" t="s">
        <v>346</v>
      </c>
      <c r="AF11" s="31">
        <v>876</v>
      </c>
      <c r="AG11" s="31" t="s">
        <v>73</v>
      </c>
      <c r="AH11" s="31">
        <v>1</v>
      </c>
      <c r="AI11" s="43" t="s">
        <v>74</v>
      </c>
      <c r="AJ11" s="31" t="s">
        <v>1714</v>
      </c>
      <c r="AK11" s="26">
        <v>46512</v>
      </c>
      <c r="AL11" s="26">
        <v>46512</v>
      </c>
      <c r="AM11" s="26">
        <v>46752</v>
      </c>
      <c r="AN11" s="31">
        <v>2027</v>
      </c>
      <c r="AO11" s="31" t="s">
        <v>825</v>
      </c>
      <c r="AP11" s="31"/>
      <c r="AQ11" s="31"/>
      <c r="AR11" s="31"/>
      <c r="AS11" s="26"/>
      <c r="AT11" s="35"/>
      <c r="AU11" s="36"/>
      <c r="AV11" s="31"/>
      <c r="AW11" s="31"/>
      <c r="AX11" s="31"/>
      <c r="AY11" s="31"/>
      <c r="AZ11" s="69"/>
    </row>
    <row r="12" spans="1:52" s="33" customFormat="1" ht="43.5" customHeight="1" x14ac:dyDescent="0.2">
      <c r="A12" s="31">
        <v>7</v>
      </c>
      <c r="B12" s="72"/>
      <c r="C12" s="9" t="s">
        <v>60</v>
      </c>
      <c r="D12" s="9" t="s">
        <v>1715</v>
      </c>
      <c r="E12" s="9" t="s">
        <v>200</v>
      </c>
      <c r="F12" s="9" t="s">
        <v>882</v>
      </c>
      <c r="G12" s="9" t="s">
        <v>883</v>
      </c>
      <c r="H12" s="19" t="s">
        <v>572</v>
      </c>
      <c r="I12" s="19" t="s">
        <v>884</v>
      </c>
      <c r="J12" s="73">
        <v>2</v>
      </c>
      <c r="K12" s="9" t="s">
        <v>167</v>
      </c>
      <c r="L12" s="9" t="s">
        <v>167</v>
      </c>
      <c r="M12" s="9"/>
      <c r="N12" s="14" t="s">
        <v>204</v>
      </c>
      <c r="O12" s="74">
        <v>3434.15218</v>
      </c>
      <c r="P12" s="24">
        <f t="shared" ref="P12:P24" si="0">O12*1.2</f>
        <v>4120.9826160000002</v>
      </c>
      <c r="Q12" s="75"/>
      <c r="R12" s="10"/>
      <c r="S12" s="75"/>
      <c r="T12" s="75">
        <v>4120.9826160000002</v>
      </c>
      <c r="U12" s="70" t="s">
        <v>87</v>
      </c>
      <c r="V12" s="14" t="str">
        <f t="shared" ref="V12:V47" si="1">D12</f>
        <v>Филиал Бурятэнерго</v>
      </c>
      <c r="W12" s="14" t="s">
        <v>1716</v>
      </c>
      <c r="X12" s="11">
        <v>46667</v>
      </c>
      <c r="Y12" s="11">
        <f t="shared" ref="Y12:Y49" si="2">X12+60</f>
        <v>46727</v>
      </c>
      <c r="Z12" s="34"/>
      <c r="AA12" s="34"/>
      <c r="AB12" s="34"/>
      <c r="AC12" s="34"/>
      <c r="AD12" s="23" t="str">
        <f t="shared" ref="AD12:AD24" si="3">G12</f>
        <v>Поставка стартерных и тяговых аккумуляторных батарей</v>
      </c>
      <c r="AE12" s="9" t="s">
        <v>206</v>
      </c>
      <c r="AF12" s="9">
        <v>876</v>
      </c>
      <c r="AG12" s="19" t="s">
        <v>73</v>
      </c>
      <c r="AH12" s="76">
        <v>1</v>
      </c>
      <c r="AI12" s="9">
        <v>8100000000</v>
      </c>
      <c r="AJ12" s="12" t="s">
        <v>207</v>
      </c>
      <c r="AK12" s="11">
        <f t="shared" ref="AK12:AK49" si="4">Y12+20</f>
        <v>46747</v>
      </c>
      <c r="AL12" s="11">
        <v>46748</v>
      </c>
      <c r="AM12" s="11">
        <v>47118</v>
      </c>
      <c r="AN12" s="23">
        <v>2028</v>
      </c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77"/>
    </row>
    <row r="13" spans="1:52" s="33" customFormat="1" ht="43.5" customHeight="1" x14ac:dyDescent="0.2">
      <c r="A13" s="19">
        <v>3</v>
      </c>
      <c r="B13" s="72"/>
      <c r="C13" s="9" t="s">
        <v>60</v>
      </c>
      <c r="D13" s="9" t="s">
        <v>1715</v>
      </c>
      <c r="E13" s="9" t="s">
        <v>200</v>
      </c>
      <c r="F13" s="9" t="s">
        <v>201</v>
      </c>
      <c r="G13" s="9" t="s">
        <v>202</v>
      </c>
      <c r="H13" s="19" t="s">
        <v>203</v>
      </c>
      <c r="I13" s="19" t="s">
        <v>203</v>
      </c>
      <c r="J13" s="73">
        <v>2</v>
      </c>
      <c r="K13" s="9" t="s">
        <v>167</v>
      </c>
      <c r="L13" s="9" t="s">
        <v>167</v>
      </c>
      <c r="M13" s="9"/>
      <c r="N13" s="14" t="s">
        <v>204</v>
      </c>
      <c r="O13" s="74">
        <v>483.089</v>
      </c>
      <c r="P13" s="24">
        <f t="shared" si="0"/>
        <v>579.70679999999993</v>
      </c>
      <c r="Q13" s="75"/>
      <c r="R13" s="10"/>
      <c r="S13" s="75"/>
      <c r="T13" s="75">
        <v>579.70679999999993</v>
      </c>
      <c r="U13" s="70" t="s">
        <v>87</v>
      </c>
      <c r="V13" s="14" t="str">
        <f t="shared" si="1"/>
        <v>Филиал Бурятэнерго</v>
      </c>
      <c r="W13" s="14" t="s">
        <v>1716</v>
      </c>
      <c r="X13" s="11">
        <v>46667</v>
      </c>
      <c r="Y13" s="11">
        <f t="shared" si="2"/>
        <v>46727</v>
      </c>
      <c r="Z13" s="34"/>
      <c r="AA13" s="34"/>
      <c r="AB13" s="34"/>
      <c r="AC13" s="34"/>
      <c r="AD13" s="23" t="str">
        <f t="shared" si="3"/>
        <v>Поставка арматуры трубопроводной, канализационной и комплектующих</v>
      </c>
      <c r="AE13" s="9" t="s">
        <v>206</v>
      </c>
      <c r="AF13" s="9">
        <v>876</v>
      </c>
      <c r="AG13" s="19" t="s">
        <v>73</v>
      </c>
      <c r="AH13" s="76">
        <v>1</v>
      </c>
      <c r="AI13" s="9">
        <v>8100000000</v>
      </c>
      <c r="AJ13" s="12" t="s">
        <v>207</v>
      </c>
      <c r="AK13" s="11">
        <f t="shared" si="4"/>
        <v>46747</v>
      </c>
      <c r="AL13" s="11">
        <v>46748</v>
      </c>
      <c r="AM13" s="11">
        <v>47118</v>
      </c>
      <c r="AN13" s="23">
        <v>2028</v>
      </c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77"/>
    </row>
    <row r="14" spans="1:52" s="33" customFormat="1" ht="43.5" customHeight="1" x14ac:dyDescent="0.2">
      <c r="A14" s="19">
        <v>3</v>
      </c>
      <c r="B14" s="72"/>
      <c r="C14" s="9" t="s">
        <v>60</v>
      </c>
      <c r="D14" s="9" t="s">
        <v>1715</v>
      </c>
      <c r="E14" s="9" t="s">
        <v>200</v>
      </c>
      <c r="F14" s="9" t="s">
        <v>1693</v>
      </c>
      <c r="G14" s="9" t="s">
        <v>1090</v>
      </c>
      <c r="H14" s="19" t="s">
        <v>1091</v>
      </c>
      <c r="I14" s="19" t="s">
        <v>1091</v>
      </c>
      <c r="J14" s="73">
        <v>2</v>
      </c>
      <c r="K14" s="9" t="s">
        <v>167</v>
      </c>
      <c r="L14" s="9" t="s">
        <v>167</v>
      </c>
      <c r="M14" s="9"/>
      <c r="N14" s="14" t="s">
        <v>204</v>
      </c>
      <c r="O14" s="74">
        <v>1039.38048</v>
      </c>
      <c r="P14" s="24">
        <f t="shared" si="0"/>
        <v>1247.256576</v>
      </c>
      <c r="Q14" s="75"/>
      <c r="R14" s="10"/>
      <c r="S14" s="75"/>
      <c r="T14" s="75">
        <v>1247.256576</v>
      </c>
      <c r="U14" s="70" t="s">
        <v>87</v>
      </c>
      <c r="V14" s="14" t="str">
        <f t="shared" si="1"/>
        <v>Филиал Бурятэнерго</v>
      </c>
      <c r="W14" s="14" t="s">
        <v>1716</v>
      </c>
      <c r="X14" s="11">
        <v>46667</v>
      </c>
      <c r="Y14" s="11">
        <f t="shared" si="2"/>
        <v>46727</v>
      </c>
      <c r="Z14" s="34"/>
      <c r="AA14" s="34"/>
      <c r="AB14" s="34"/>
      <c r="AC14" s="34"/>
      <c r="AD14" s="23" t="str">
        <f t="shared" si="3"/>
        <v>Поставка бензоинструмента</v>
      </c>
      <c r="AE14" s="9" t="s">
        <v>206</v>
      </c>
      <c r="AF14" s="9">
        <v>876</v>
      </c>
      <c r="AG14" s="19" t="s">
        <v>73</v>
      </c>
      <c r="AH14" s="76">
        <v>1</v>
      </c>
      <c r="AI14" s="9">
        <v>8100000000</v>
      </c>
      <c r="AJ14" s="12" t="s">
        <v>207</v>
      </c>
      <c r="AK14" s="11">
        <f t="shared" si="4"/>
        <v>46747</v>
      </c>
      <c r="AL14" s="11">
        <v>46748</v>
      </c>
      <c r="AM14" s="11">
        <v>47118</v>
      </c>
      <c r="AN14" s="23">
        <v>2028</v>
      </c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77"/>
    </row>
    <row r="15" spans="1:52" s="33" customFormat="1" ht="43.5" customHeight="1" x14ac:dyDescent="0.2">
      <c r="A15" s="19">
        <v>3</v>
      </c>
      <c r="B15" s="72"/>
      <c r="C15" s="9" t="s">
        <v>60</v>
      </c>
      <c r="D15" s="9" t="s">
        <v>1715</v>
      </c>
      <c r="E15" s="9" t="s">
        <v>200</v>
      </c>
      <c r="F15" s="19" t="s">
        <v>1536</v>
      </c>
      <c r="G15" s="9" t="s">
        <v>1092</v>
      </c>
      <c r="H15" s="19" t="s">
        <v>1694</v>
      </c>
      <c r="I15" s="19" t="s">
        <v>1694</v>
      </c>
      <c r="J15" s="73">
        <v>2</v>
      </c>
      <c r="K15" s="9" t="s">
        <v>167</v>
      </c>
      <c r="L15" s="9" t="s">
        <v>167</v>
      </c>
      <c r="M15" s="9"/>
      <c r="N15" s="14" t="s">
        <v>204</v>
      </c>
      <c r="O15" s="74">
        <v>9242.91</v>
      </c>
      <c r="P15" s="24">
        <f t="shared" si="0"/>
        <v>11091.492</v>
      </c>
      <c r="Q15" s="75"/>
      <c r="R15" s="10"/>
      <c r="S15" s="75"/>
      <c r="T15" s="75">
        <v>11091.492</v>
      </c>
      <c r="U15" s="70" t="s">
        <v>87</v>
      </c>
      <c r="V15" s="14" t="str">
        <f t="shared" si="1"/>
        <v>Филиал Бурятэнерго</v>
      </c>
      <c r="W15" s="14" t="s">
        <v>1716</v>
      </c>
      <c r="X15" s="11">
        <v>46667</v>
      </c>
      <c r="Y15" s="11">
        <f t="shared" si="2"/>
        <v>46727</v>
      </c>
      <c r="Z15" s="34"/>
      <c r="AA15" s="34"/>
      <c r="AB15" s="34"/>
      <c r="AC15" s="34"/>
      <c r="AD15" s="23" t="str">
        <f t="shared" si="3"/>
        <v>Поставка бумаги для оргтехники</v>
      </c>
      <c r="AE15" s="9" t="s">
        <v>206</v>
      </c>
      <c r="AF15" s="9">
        <v>876</v>
      </c>
      <c r="AG15" s="19" t="s">
        <v>73</v>
      </c>
      <c r="AH15" s="76">
        <v>1</v>
      </c>
      <c r="AI15" s="9">
        <v>8100000000</v>
      </c>
      <c r="AJ15" s="12" t="s">
        <v>207</v>
      </c>
      <c r="AK15" s="11">
        <f t="shared" si="4"/>
        <v>46747</v>
      </c>
      <c r="AL15" s="11">
        <v>46748</v>
      </c>
      <c r="AM15" s="11">
        <v>47118</v>
      </c>
      <c r="AN15" s="23">
        <v>2028</v>
      </c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77"/>
    </row>
    <row r="16" spans="1:52" s="33" customFormat="1" ht="43.5" customHeight="1" x14ac:dyDescent="0.2">
      <c r="A16" s="19">
        <v>3</v>
      </c>
      <c r="B16" s="72"/>
      <c r="C16" s="9" t="s">
        <v>60</v>
      </c>
      <c r="D16" s="9" t="s">
        <v>1715</v>
      </c>
      <c r="E16" s="9" t="s">
        <v>200</v>
      </c>
      <c r="F16" s="9" t="s">
        <v>212</v>
      </c>
      <c r="G16" s="9" t="s">
        <v>213</v>
      </c>
      <c r="H16" s="19" t="s">
        <v>214</v>
      </c>
      <c r="I16" s="19" t="s">
        <v>214</v>
      </c>
      <c r="J16" s="73">
        <v>2</v>
      </c>
      <c r="K16" s="9" t="s">
        <v>167</v>
      </c>
      <c r="L16" s="9" t="s">
        <v>167</v>
      </c>
      <c r="M16" s="9"/>
      <c r="N16" s="14" t="s">
        <v>204</v>
      </c>
      <c r="O16" s="74">
        <v>4999.99</v>
      </c>
      <c r="P16" s="24">
        <f t="shared" si="0"/>
        <v>5999.9879999999994</v>
      </c>
      <c r="Q16" s="75"/>
      <c r="R16" s="10"/>
      <c r="S16" s="75"/>
      <c r="T16" s="75">
        <v>5999.9879999999994</v>
      </c>
      <c r="U16" s="70" t="s">
        <v>87</v>
      </c>
      <c r="V16" s="14" t="str">
        <f t="shared" si="1"/>
        <v>Филиал Бурятэнерго</v>
      </c>
      <c r="W16" s="14" t="s">
        <v>1716</v>
      </c>
      <c r="X16" s="11">
        <v>46667</v>
      </c>
      <c r="Y16" s="11">
        <f t="shared" si="2"/>
        <v>46727</v>
      </c>
      <c r="Z16" s="34"/>
      <c r="AA16" s="34"/>
      <c r="AB16" s="34"/>
      <c r="AC16" s="34"/>
      <c r="AD16" s="23" t="str">
        <f t="shared" si="3"/>
        <v>Поставка выключателей до 1 кВ</v>
      </c>
      <c r="AE16" s="9" t="s">
        <v>206</v>
      </c>
      <c r="AF16" s="9">
        <v>876</v>
      </c>
      <c r="AG16" s="19" t="s">
        <v>73</v>
      </c>
      <c r="AH16" s="76">
        <v>1</v>
      </c>
      <c r="AI16" s="9">
        <v>8100000000</v>
      </c>
      <c r="AJ16" s="12" t="s">
        <v>207</v>
      </c>
      <c r="AK16" s="11">
        <f t="shared" si="4"/>
        <v>46747</v>
      </c>
      <c r="AL16" s="11">
        <v>46748</v>
      </c>
      <c r="AM16" s="11">
        <v>47118</v>
      </c>
      <c r="AN16" s="23">
        <v>2028</v>
      </c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77"/>
    </row>
    <row r="17" spans="1:52" s="33" customFormat="1" ht="43.5" customHeight="1" x14ac:dyDescent="0.2">
      <c r="A17" s="19">
        <v>3</v>
      </c>
      <c r="B17" s="72"/>
      <c r="C17" s="9" t="s">
        <v>60</v>
      </c>
      <c r="D17" s="9" t="s">
        <v>1715</v>
      </c>
      <c r="E17" s="9" t="s">
        <v>200</v>
      </c>
      <c r="F17" s="9" t="s">
        <v>215</v>
      </c>
      <c r="G17" s="9" t="s">
        <v>216</v>
      </c>
      <c r="H17" s="19" t="s">
        <v>217</v>
      </c>
      <c r="I17" s="19" t="s">
        <v>217</v>
      </c>
      <c r="J17" s="73">
        <v>2</v>
      </c>
      <c r="K17" s="9" t="s">
        <v>167</v>
      </c>
      <c r="L17" s="9" t="s">
        <v>167</v>
      </c>
      <c r="M17" s="9"/>
      <c r="N17" s="14" t="s">
        <v>204</v>
      </c>
      <c r="O17" s="74">
        <v>672.91893000000005</v>
      </c>
      <c r="P17" s="24">
        <f t="shared" si="0"/>
        <v>807.50271600000008</v>
      </c>
      <c r="Q17" s="75"/>
      <c r="R17" s="10"/>
      <c r="S17" s="75"/>
      <c r="T17" s="75">
        <v>807.50271600000008</v>
      </c>
      <c r="U17" s="70" t="s">
        <v>87</v>
      </c>
      <c r="V17" s="14" t="str">
        <f t="shared" si="1"/>
        <v>Филиал Бурятэнерго</v>
      </c>
      <c r="W17" s="14" t="s">
        <v>1716</v>
      </c>
      <c r="X17" s="11">
        <v>46667</v>
      </c>
      <c r="Y17" s="11">
        <f t="shared" si="2"/>
        <v>46727</v>
      </c>
      <c r="Z17" s="34"/>
      <c r="AA17" s="34"/>
      <c r="AB17" s="34"/>
      <c r="AC17" s="34"/>
      <c r="AD17" s="23" t="str">
        <f t="shared" si="3"/>
        <v>Поставка запасных частей к вездеходам на гусеничном шасси  (МТЛБ, ГТТ, АТС, ГАЗ)</v>
      </c>
      <c r="AE17" s="9" t="s">
        <v>206</v>
      </c>
      <c r="AF17" s="9">
        <v>876</v>
      </c>
      <c r="AG17" s="19" t="s">
        <v>73</v>
      </c>
      <c r="AH17" s="76">
        <v>1</v>
      </c>
      <c r="AI17" s="9">
        <v>8100000000</v>
      </c>
      <c r="AJ17" s="12" t="s">
        <v>207</v>
      </c>
      <c r="AK17" s="11">
        <f t="shared" si="4"/>
        <v>46747</v>
      </c>
      <c r="AL17" s="11">
        <v>46748</v>
      </c>
      <c r="AM17" s="11">
        <v>47118</v>
      </c>
      <c r="AN17" s="23">
        <v>2028</v>
      </c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77"/>
    </row>
    <row r="18" spans="1:52" s="33" customFormat="1" ht="43.5" customHeight="1" x14ac:dyDescent="0.2">
      <c r="A18" s="19">
        <v>3</v>
      </c>
      <c r="B18" s="72"/>
      <c r="C18" s="9" t="s">
        <v>60</v>
      </c>
      <c r="D18" s="9" t="s">
        <v>1715</v>
      </c>
      <c r="E18" s="9" t="s">
        <v>200</v>
      </c>
      <c r="F18" s="9" t="s">
        <v>898</v>
      </c>
      <c r="G18" s="9" t="s">
        <v>899</v>
      </c>
      <c r="H18" s="19" t="s">
        <v>948</v>
      </c>
      <c r="I18" s="23" t="s">
        <v>1167</v>
      </c>
      <c r="J18" s="73">
        <v>2</v>
      </c>
      <c r="K18" s="9" t="s">
        <v>167</v>
      </c>
      <c r="L18" s="9" t="s">
        <v>167</v>
      </c>
      <c r="M18" s="9"/>
      <c r="N18" s="14" t="s">
        <v>204</v>
      </c>
      <c r="O18" s="74">
        <v>2169.1348400000002</v>
      </c>
      <c r="P18" s="24">
        <f t="shared" si="0"/>
        <v>2602.961808</v>
      </c>
      <c r="Q18" s="75"/>
      <c r="R18" s="10"/>
      <c r="S18" s="75"/>
      <c r="T18" s="75">
        <v>2602.961808</v>
      </c>
      <c r="U18" s="70" t="s">
        <v>87</v>
      </c>
      <c r="V18" s="14" t="str">
        <f t="shared" si="1"/>
        <v>Филиал Бурятэнерго</v>
      </c>
      <c r="W18" s="14" t="s">
        <v>1716</v>
      </c>
      <c r="X18" s="11">
        <v>46667</v>
      </c>
      <c r="Y18" s="11">
        <f t="shared" si="2"/>
        <v>46727</v>
      </c>
      <c r="Z18" s="34"/>
      <c r="AA18" s="34"/>
      <c r="AB18" s="34"/>
      <c r="AC18" s="34"/>
      <c r="AD18" s="23" t="str">
        <f t="shared" si="3"/>
        <v>Поставка средств для защиты и ухода за кожей, репеллентов</v>
      </c>
      <c r="AE18" s="9" t="s">
        <v>206</v>
      </c>
      <c r="AF18" s="9">
        <v>876</v>
      </c>
      <c r="AG18" s="19" t="s">
        <v>73</v>
      </c>
      <c r="AH18" s="76">
        <v>1</v>
      </c>
      <c r="AI18" s="9">
        <v>8100000000</v>
      </c>
      <c r="AJ18" s="12" t="s">
        <v>207</v>
      </c>
      <c r="AK18" s="11">
        <f t="shared" si="4"/>
        <v>46747</v>
      </c>
      <c r="AL18" s="11">
        <v>46748</v>
      </c>
      <c r="AM18" s="11">
        <v>47118</v>
      </c>
      <c r="AN18" s="23">
        <v>2028</v>
      </c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77"/>
    </row>
    <row r="19" spans="1:52" s="33" customFormat="1" ht="43.5" customHeight="1" x14ac:dyDescent="0.2">
      <c r="A19" s="31">
        <v>7</v>
      </c>
      <c r="B19" s="72"/>
      <c r="C19" s="9" t="s">
        <v>60</v>
      </c>
      <c r="D19" s="9" t="s">
        <v>1715</v>
      </c>
      <c r="E19" s="9" t="s">
        <v>200</v>
      </c>
      <c r="F19" s="19" t="s">
        <v>898</v>
      </c>
      <c r="G19" s="9" t="s">
        <v>899</v>
      </c>
      <c r="H19" s="78" t="s">
        <v>900</v>
      </c>
      <c r="I19" s="78" t="s">
        <v>901</v>
      </c>
      <c r="J19" s="73">
        <v>2</v>
      </c>
      <c r="K19" s="9" t="s">
        <v>167</v>
      </c>
      <c r="L19" s="9" t="s">
        <v>167</v>
      </c>
      <c r="M19" s="9"/>
      <c r="N19" s="9" t="s">
        <v>204</v>
      </c>
      <c r="O19" s="79">
        <v>2182.04423</v>
      </c>
      <c r="P19" s="79">
        <f t="shared" si="0"/>
        <v>2618.4530759999998</v>
      </c>
      <c r="Q19" s="75"/>
      <c r="R19" s="10"/>
      <c r="S19" s="75"/>
      <c r="T19" s="75">
        <v>2618.4530759999998</v>
      </c>
      <c r="U19" s="70" t="s">
        <v>87</v>
      </c>
      <c r="V19" s="14" t="str">
        <f t="shared" si="1"/>
        <v>Филиал Бурятэнерго</v>
      </c>
      <c r="W19" s="14" t="s">
        <v>1716</v>
      </c>
      <c r="X19" s="11">
        <v>46667</v>
      </c>
      <c r="Y19" s="11">
        <f t="shared" si="2"/>
        <v>46727</v>
      </c>
      <c r="Z19" s="34"/>
      <c r="AA19" s="34"/>
      <c r="AB19" s="34"/>
      <c r="AC19" s="34"/>
      <c r="AD19" s="23" t="str">
        <f t="shared" si="3"/>
        <v>Поставка средств для защиты и ухода за кожей, репеллентов</v>
      </c>
      <c r="AE19" s="9" t="s">
        <v>206</v>
      </c>
      <c r="AF19" s="80" t="s">
        <v>1717</v>
      </c>
      <c r="AG19" s="80" t="s">
        <v>1718</v>
      </c>
      <c r="AH19" s="80" t="s">
        <v>849</v>
      </c>
      <c r="AI19" s="80" t="s">
        <v>902</v>
      </c>
      <c r="AJ19" s="80" t="s">
        <v>903</v>
      </c>
      <c r="AK19" s="11">
        <f t="shared" si="4"/>
        <v>46747</v>
      </c>
      <c r="AL19" s="11">
        <v>46748</v>
      </c>
      <c r="AM19" s="11">
        <v>47118</v>
      </c>
      <c r="AN19" s="23">
        <v>2028</v>
      </c>
      <c r="AO19" s="80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77"/>
    </row>
    <row r="20" spans="1:52" s="33" customFormat="1" ht="43.5" customHeight="1" x14ac:dyDescent="0.2">
      <c r="A20" s="19">
        <v>3</v>
      </c>
      <c r="B20" s="72"/>
      <c r="C20" s="9" t="s">
        <v>60</v>
      </c>
      <c r="D20" s="9" t="s">
        <v>1715</v>
      </c>
      <c r="E20" s="9" t="s">
        <v>200</v>
      </c>
      <c r="F20" s="9" t="s">
        <v>221</v>
      </c>
      <c r="G20" s="9" t="s">
        <v>222</v>
      </c>
      <c r="H20" s="81" t="s">
        <v>223</v>
      </c>
      <c r="I20" s="81" t="s">
        <v>223</v>
      </c>
      <c r="J20" s="73">
        <v>2</v>
      </c>
      <c r="K20" s="9" t="s">
        <v>167</v>
      </c>
      <c r="L20" s="9" t="s">
        <v>167</v>
      </c>
      <c r="M20" s="9"/>
      <c r="N20" s="14" t="s">
        <v>204</v>
      </c>
      <c r="O20" s="74">
        <v>519.27</v>
      </c>
      <c r="P20" s="24">
        <f t="shared" si="0"/>
        <v>623.12399999999991</v>
      </c>
      <c r="Q20" s="75"/>
      <c r="R20" s="10"/>
      <c r="S20" s="75"/>
      <c r="T20" s="75">
        <v>623.12399999999991</v>
      </c>
      <c r="U20" s="70" t="s">
        <v>87</v>
      </c>
      <c r="V20" s="14" t="str">
        <f t="shared" si="1"/>
        <v>Филиал Бурятэнерго</v>
      </c>
      <c r="W20" s="14" t="s">
        <v>1716</v>
      </c>
      <c r="X20" s="11">
        <v>46667</v>
      </c>
      <c r="Y20" s="11">
        <f t="shared" si="2"/>
        <v>46727</v>
      </c>
      <c r="Z20" s="34"/>
      <c r="AA20" s="34"/>
      <c r="AB20" s="34"/>
      <c r="AC20" s="34"/>
      <c r="AD20" s="23" t="str">
        <f t="shared" si="3"/>
        <v>Поставка окон ПВХ, дверей ПВХ</v>
      </c>
      <c r="AE20" s="9" t="s">
        <v>206</v>
      </c>
      <c r="AF20" s="9">
        <v>876</v>
      </c>
      <c r="AG20" s="19" t="s">
        <v>73</v>
      </c>
      <c r="AH20" s="76">
        <v>1</v>
      </c>
      <c r="AI20" s="9">
        <v>8100000000</v>
      </c>
      <c r="AJ20" s="12" t="s">
        <v>207</v>
      </c>
      <c r="AK20" s="11">
        <f t="shared" si="4"/>
        <v>46747</v>
      </c>
      <c r="AL20" s="11">
        <v>46748</v>
      </c>
      <c r="AM20" s="11">
        <v>47118</v>
      </c>
      <c r="AN20" s="23">
        <v>2028</v>
      </c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77"/>
    </row>
    <row r="21" spans="1:52" s="33" customFormat="1" ht="43.5" customHeight="1" x14ac:dyDescent="0.2">
      <c r="A21" s="19">
        <v>3</v>
      </c>
      <c r="B21" s="72"/>
      <c r="C21" s="9" t="s">
        <v>60</v>
      </c>
      <c r="D21" s="9" t="s">
        <v>1715</v>
      </c>
      <c r="E21" s="9" t="s">
        <v>200</v>
      </c>
      <c r="F21" s="9" t="s">
        <v>1695</v>
      </c>
      <c r="G21" s="9" t="s">
        <v>1178</v>
      </c>
      <c r="H21" s="81" t="s">
        <v>1696</v>
      </c>
      <c r="I21" s="81" t="s">
        <v>1697</v>
      </c>
      <c r="J21" s="73">
        <v>2</v>
      </c>
      <c r="K21" s="9" t="s">
        <v>167</v>
      </c>
      <c r="L21" s="9" t="s">
        <v>167</v>
      </c>
      <c r="M21" s="9"/>
      <c r="N21" s="14" t="s">
        <v>204</v>
      </c>
      <c r="O21" s="74">
        <v>927.79600000000005</v>
      </c>
      <c r="P21" s="24">
        <f t="shared" si="0"/>
        <v>1113.3552</v>
      </c>
      <c r="Q21" s="75"/>
      <c r="R21" s="10"/>
      <c r="S21" s="75"/>
      <c r="T21" s="75">
        <v>1113.3552</v>
      </c>
      <c r="U21" s="70" t="s">
        <v>87</v>
      </c>
      <c r="V21" s="14" t="str">
        <f t="shared" si="1"/>
        <v>Филиал Бурятэнерго</v>
      </c>
      <c r="W21" s="14" t="s">
        <v>1716</v>
      </c>
      <c r="X21" s="11">
        <v>46667</v>
      </c>
      <c r="Y21" s="11">
        <f t="shared" si="2"/>
        <v>46727</v>
      </c>
      <c r="Z21" s="34"/>
      <c r="AA21" s="34"/>
      <c r="AB21" s="34"/>
      <c r="AC21" s="34"/>
      <c r="AD21" s="23" t="str">
        <f t="shared" si="3"/>
        <v>Поставка товаров и инвентаря хозяйственного</v>
      </c>
      <c r="AE21" s="9" t="s">
        <v>206</v>
      </c>
      <c r="AF21" s="9">
        <v>876</v>
      </c>
      <c r="AG21" s="19" t="s">
        <v>73</v>
      </c>
      <c r="AH21" s="76">
        <v>1</v>
      </c>
      <c r="AI21" s="9">
        <v>8100000000</v>
      </c>
      <c r="AJ21" s="12" t="s">
        <v>207</v>
      </c>
      <c r="AK21" s="11">
        <f t="shared" si="4"/>
        <v>46747</v>
      </c>
      <c r="AL21" s="11">
        <v>46748</v>
      </c>
      <c r="AM21" s="11">
        <v>47118</v>
      </c>
      <c r="AN21" s="23">
        <v>2028</v>
      </c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77"/>
    </row>
    <row r="22" spans="1:52" s="33" customFormat="1" ht="43.5" customHeight="1" x14ac:dyDescent="0.2">
      <c r="A22" s="31">
        <v>7</v>
      </c>
      <c r="B22" s="72"/>
      <c r="C22" s="9" t="s">
        <v>60</v>
      </c>
      <c r="D22" s="9" t="s">
        <v>1715</v>
      </c>
      <c r="E22" s="9" t="s">
        <v>200</v>
      </c>
      <c r="F22" s="9" t="s">
        <v>895</v>
      </c>
      <c r="G22" s="9" t="s">
        <v>896</v>
      </c>
      <c r="H22" s="81" t="s">
        <v>897</v>
      </c>
      <c r="I22" s="81" t="s">
        <v>897</v>
      </c>
      <c r="J22" s="73">
        <v>2</v>
      </c>
      <c r="K22" s="9" t="s">
        <v>167</v>
      </c>
      <c r="L22" s="9" t="s">
        <v>167</v>
      </c>
      <c r="M22" s="9"/>
      <c r="N22" s="14" t="s">
        <v>204</v>
      </c>
      <c r="O22" s="74">
        <v>514.13337999999999</v>
      </c>
      <c r="P22" s="24">
        <f t="shared" si="0"/>
        <v>616.96005600000001</v>
      </c>
      <c r="Q22" s="75"/>
      <c r="R22" s="10"/>
      <c r="S22" s="75"/>
      <c r="T22" s="75">
        <v>616.96005600000001</v>
      </c>
      <c r="U22" s="70" t="s">
        <v>87</v>
      </c>
      <c r="V22" s="14" t="str">
        <f t="shared" si="1"/>
        <v>Филиал Бурятэнерго</v>
      </c>
      <c r="W22" s="14" t="s">
        <v>1716</v>
      </c>
      <c r="X22" s="11">
        <v>46667</v>
      </c>
      <c r="Y22" s="11">
        <f t="shared" si="2"/>
        <v>46727</v>
      </c>
      <c r="Z22" s="34"/>
      <c r="AA22" s="34"/>
      <c r="AB22" s="34"/>
      <c r="AC22" s="34"/>
      <c r="AD22" s="23" t="str">
        <f t="shared" si="3"/>
        <v>Поставка инструмента слесарно-монтажного</v>
      </c>
      <c r="AE22" s="9" t="s">
        <v>206</v>
      </c>
      <c r="AF22" s="9">
        <v>876</v>
      </c>
      <c r="AG22" s="19" t="s">
        <v>73</v>
      </c>
      <c r="AH22" s="76">
        <v>1</v>
      </c>
      <c r="AI22" s="9">
        <v>8100000000</v>
      </c>
      <c r="AJ22" s="12" t="s">
        <v>207</v>
      </c>
      <c r="AK22" s="11">
        <f t="shared" si="4"/>
        <v>46747</v>
      </c>
      <c r="AL22" s="11">
        <v>46748</v>
      </c>
      <c r="AM22" s="11">
        <v>47118</v>
      </c>
      <c r="AN22" s="23">
        <v>2028</v>
      </c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77"/>
    </row>
    <row r="23" spans="1:52" s="33" customFormat="1" ht="43.5" customHeight="1" x14ac:dyDescent="0.2">
      <c r="A23" s="19">
        <v>3</v>
      </c>
      <c r="B23" s="72"/>
      <c r="C23" s="9" t="s">
        <v>60</v>
      </c>
      <c r="D23" s="9" t="s">
        <v>1715</v>
      </c>
      <c r="E23" s="9" t="s">
        <v>200</v>
      </c>
      <c r="F23" s="9" t="s">
        <v>224</v>
      </c>
      <c r="G23" s="9" t="s">
        <v>225</v>
      </c>
      <c r="H23" s="81" t="s">
        <v>214</v>
      </c>
      <c r="I23" s="81" t="s">
        <v>214</v>
      </c>
      <c r="J23" s="73">
        <v>2</v>
      </c>
      <c r="K23" s="9" t="s">
        <v>167</v>
      </c>
      <c r="L23" s="9" t="s">
        <v>167</v>
      </c>
      <c r="M23" s="9"/>
      <c r="N23" s="14" t="s">
        <v>204</v>
      </c>
      <c r="O23" s="74">
        <v>833.33</v>
      </c>
      <c r="P23" s="24">
        <f t="shared" si="0"/>
        <v>999.99599999999998</v>
      </c>
      <c r="Q23" s="75"/>
      <c r="R23" s="10"/>
      <c r="S23" s="75"/>
      <c r="T23" s="75">
        <v>999.99599999999998</v>
      </c>
      <c r="U23" s="70" t="s">
        <v>87</v>
      </c>
      <c r="V23" s="14" t="str">
        <f t="shared" si="1"/>
        <v>Филиал Бурятэнерго</v>
      </c>
      <c r="W23" s="14" t="s">
        <v>1716</v>
      </c>
      <c r="X23" s="11">
        <v>46667</v>
      </c>
      <c r="Y23" s="11">
        <f t="shared" si="2"/>
        <v>46727</v>
      </c>
      <c r="Z23" s="34"/>
      <c r="AA23" s="34"/>
      <c r="AB23" s="34"/>
      <c r="AC23" s="34"/>
      <c r="AD23" s="23" t="str">
        <f t="shared" si="3"/>
        <v>Поставка кабельных наконечников и гильз</v>
      </c>
      <c r="AE23" s="9" t="s">
        <v>206</v>
      </c>
      <c r="AF23" s="9">
        <v>876</v>
      </c>
      <c r="AG23" s="19" t="s">
        <v>73</v>
      </c>
      <c r="AH23" s="76">
        <v>1</v>
      </c>
      <c r="AI23" s="9">
        <v>8100000000</v>
      </c>
      <c r="AJ23" s="12" t="s">
        <v>207</v>
      </c>
      <c r="AK23" s="11">
        <f t="shared" si="4"/>
        <v>46747</v>
      </c>
      <c r="AL23" s="11">
        <v>46748</v>
      </c>
      <c r="AM23" s="11">
        <v>47118</v>
      </c>
      <c r="AN23" s="23">
        <v>2028</v>
      </c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77"/>
    </row>
    <row r="24" spans="1:52" s="33" customFormat="1" ht="43.5" customHeight="1" x14ac:dyDescent="0.2">
      <c r="A24" s="19">
        <v>3</v>
      </c>
      <c r="B24" s="72"/>
      <c r="C24" s="9" t="s">
        <v>60</v>
      </c>
      <c r="D24" s="9" t="s">
        <v>1715</v>
      </c>
      <c r="E24" s="9" t="s">
        <v>200</v>
      </c>
      <c r="F24" s="9" t="s">
        <v>226</v>
      </c>
      <c r="G24" s="9" t="s">
        <v>227</v>
      </c>
      <c r="H24" s="19" t="s">
        <v>228</v>
      </c>
      <c r="I24" s="73" t="s">
        <v>229</v>
      </c>
      <c r="J24" s="73">
        <v>2</v>
      </c>
      <c r="K24" s="9" t="s">
        <v>167</v>
      </c>
      <c r="L24" s="9" t="s">
        <v>167</v>
      </c>
      <c r="M24" s="9"/>
      <c r="N24" s="14" t="s">
        <v>204</v>
      </c>
      <c r="O24" s="74">
        <v>6374.317</v>
      </c>
      <c r="P24" s="24">
        <f t="shared" si="0"/>
        <v>7649.1803999999993</v>
      </c>
      <c r="Q24" s="75"/>
      <c r="R24" s="10"/>
      <c r="S24" s="75"/>
      <c r="T24" s="75">
        <v>7649.1803999999993</v>
      </c>
      <c r="U24" s="70" t="s">
        <v>87</v>
      </c>
      <c r="V24" s="14" t="str">
        <f t="shared" si="1"/>
        <v>Филиал Бурятэнерго</v>
      </c>
      <c r="W24" s="14" t="s">
        <v>1716</v>
      </c>
      <c r="X24" s="11">
        <v>46667</v>
      </c>
      <c r="Y24" s="11">
        <f t="shared" si="2"/>
        <v>46727</v>
      </c>
      <c r="Z24" s="34"/>
      <c r="AA24" s="34"/>
      <c r="AB24" s="34"/>
      <c r="AC24" s="34"/>
      <c r="AD24" s="23" t="str">
        <f t="shared" si="3"/>
        <v>Поставка комплектующих для РЗА</v>
      </c>
      <c r="AE24" s="9" t="s">
        <v>206</v>
      </c>
      <c r="AF24" s="9">
        <v>876</v>
      </c>
      <c r="AG24" s="19" t="s">
        <v>73</v>
      </c>
      <c r="AH24" s="76">
        <v>1</v>
      </c>
      <c r="AI24" s="9">
        <v>8100000000</v>
      </c>
      <c r="AJ24" s="12" t="s">
        <v>207</v>
      </c>
      <c r="AK24" s="11">
        <f t="shared" si="4"/>
        <v>46747</v>
      </c>
      <c r="AL24" s="11">
        <v>46748</v>
      </c>
      <c r="AM24" s="11">
        <v>47118</v>
      </c>
      <c r="AN24" s="23">
        <v>2028</v>
      </c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77"/>
    </row>
    <row r="25" spans="1:52" s="33" customFormat="1" ht="43.5" customHeight="1" x14ac:dyDescent="0.2">
      <c r="A25" s="19">
        <v>3</v>
      </c>
      <c r="B25" s="72"/>
      <c r="C25" s="9" t="s">
        <v>60</v>
      </c>
      <c r="D25" s="9" t="s">
        <v>1715</v>
      </c>
      <c r="E25" s="9" t="s">
        <v>200</v>
      </c>
      <c r="F25" s="9" t="s">
        <v>230</v>
      </c>
      <c r="G25" s="9" t="s">
        <v>231</v>
      </c>
      <c r="H25" s="19" t="s">
        <v>232</v>
      </c>
      <c r="I25" s="19" t="s">
        <v>232</v>
      </c>
      <c r="J25" s="73">
        <v>2</v>
      </c>
      <c r="K25" s="9" t="s">
        <v>167</v>
      </c>
      <c r="L25" s="9" t="s">
        <v>167</v>
      </c>
      <c r="M25" s="9"/>
      <c r="N25" s="14" t="s">
        <v>204</v>
      </c>
      <c r="O25" s="74">
        <v>3333.3330000000001</v>
      </c>
      <c r="P25" s="24">
        <f t="shared" ref="P25:P51" si="5">O25*1.2</f>
        <v>3999.9996000000001</v>
      </c>
      <c r="Q25" s="75"/>
      <c r="R25" s="10"/>
      <c r="S25" s="75"/>
      <c r="T25" s="75">
        <v>3999.9996000000001</v>
      </c>
      <c r="U25" s="70" t="s">
        <v>87</v>
      </c>
      <c r="V25" s="14" t="str">
        <f t="shared" si="1"/>
        <v>Филиал Бурятэнерго</v>
      </c>
      <c r="W25" s="14" t="s">
        <v>1716</v>
      </c>
      <c r="X25" s="11">
        <v>46667</v>
      </c>
      <c r="Y25" s="11">
        <f t="shared" si="2"/>
        <v>46727</v>
      </c>
      <c r="Z25" s="34"/>
      <c r="AA25" s="34"/>
      <c r="AB25" s="34"/>
      <c r="AC25" s="34"/>
      <c r="AD25" s="23" t="str">
        <f t="shared" ref="AD25:AD51" si="6">G25</f>
        <v>Поставка ламп, светильников</v>
      </c>
      <c r="AE25" s="9" t="s">
        <v>206</v>
      </c>
      <c r="AF25" s="9">
        <v>876</v>
      </c>
      <c r="AG25" s="19" t="s">
        <v>73</v>
      </c>
      <c r="AH25" s="76">
        <v>1</v>
      </c>
      <c r="AI25" s="9">
        <v>8100000000</v>
      </c>
      <c r="AJ25" s="12" t="s">
        <v>207</v>
      </c>
      <c r="AK25" s="11">
        <f t="shared" si="4"/>
        <v>46747</v>
      </c>
      <c r="AL25" s="11">
        <v>46748</v>
      </c>
      <c r="AM25" s="11">
        <v>47118</v>
      </c>
      <c r="AN25" s="23">
        <v>2028</v>
      </c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77"/>
    </row>
    <row r="26" spans="1:52" s="33" customFormat="1" ht="43.5" customHeight="1" x14ac:dyDescent="0.2">
      <c r="A26" s="19">
        <v>3</v>
      </c>
      <c r="B26" s="72"/>
      <c r="C26" s="9" t="s">
        <v>60</v>
      </c>
      <c r="D26" s="9" t="s">
        <v>1715</v>
      </c>
      <c r="E26" s="9" t="s">
        <v>200</v>
      </c>
      <c r="F26" s="9" t="s">
        <v>233</v>
      </c>
      <c r="G26" s="9" t="s">
        <v>234</v>
      </c>
      <c r="H26" s="19" t="s">
        <v>235</v>
      </c>
      <c r="I26" s="19" t="s">
        <v>236</v>
      </c>
      <c r="J26" s="73">
        <v>2</v>
      </c>
      <c r="K26" s="9" t="s">
        <v>167</v>
      </c>
      <c r="L26" s="9" t="s">
        <v>167</v>
      </c>
      <c r="M26" s="9"/>
      <c r="N26" s="14" t="s">
        <v>204</v>
      </c>
      <c r="O26" s="74">
        <v>5000</v>
      </c>
      <c r="P26" s="24">
        <f t="shared" si="5"/>
        <v>6000</v>
      </c>
      <c r="Q26" s="75"/>
      <c r="R26" s="10"/>
      <c r="S26" s="75"/>
      <c r="T26" s="75">
        <v>6000</v>
      </c>
      <c r="U26" s="70" t="s">
        <v>87</v>
      </c>
      <c r="V26" s="14" t="str">
        <f t="shared" si="1"/>
        <v>Филиал Бурятэнерго</v>
      </c>
      <c r="W26" s="14" t="s">
        <v>1716</v>
      </c>
      <c r="X26" s="11">
        <v>46667</v>
      </c>
      <c r="Y26" s="11">
        <f t="shared" si="2"/>
        <v>46727</v>
      </c>
      <c r="Z26" s="34"/>
      <c r="AA26" s="34"/>
      <c r="AB26" s="34"/>
      <c r="AC26" s="34"/>
      <c r="AD26" s="23" t="str">
        <f t="shared" si="6"/>
        <v>Поставка материалов лакокрасочных</v>
      </c>
      <c r="AE26" s="9" t="s">
        <v>206</v>
      </c>
      <c r="AF26" s="9">
        <v>876</v>
      </c>
      <c r="AG26" s="19" t="s">
        <v>73</v>
      </c>
      <c r="AH26" s="76">
        <v>1</v>
      </c>
      <c r="AI26" s="9">
        <v>8100000000</v>
      </c>
      <c r="AJ26" s="12" t="s">
        <v>207</v>
      </c>
      <c r="AK26" s="11">
        <f t="shared" si="4"/>
        <v>46747</v>
      </c>
      <c r="AL26" s="11">
        <v>46748</v>
      </c>
      <c r="AM26" s="11">
        <v>47118</v>
      </c>
      <c r="AN26" s="23">
        <v>2028</v>
      </c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77"/>
    </row>
    <row r="27" spans="1:52" s="33" customFormat="1" ht="43.5" customHeight="1" x14ac:dyDescent="0.2">
      <c r="A27" s="19">
        <v>3</v>
      </c>
      <c r="B27" s="72"/>
      <c r="C27" s="9" t="s">
        <v>60</v>
      </c>
      <c r="D27" s="9" t="s">
        <v>1715</v>
      </c>
      <c r="E27" s="9" t="s">
        <v>200</v>
      </c>
      <c r="F27" s="9" t="s">
        <v>237</v>
      </c>
      <c r="G27" s="9" t="s">
        <v>238</v>
      </c>
      <c r="H27" s="19" t="s">
        <v>239</v>
      </c>
      <c r="I27" s="19" t="s">
        <v>240</v>
      </c>
      <c r="J27" s="73">
        <v>2</v>
      </c>
      <c r="K27" s="9" t="s">
        <v>167</v>
      </c>
      <c r="L27" s="9" t="s">
        <v>167</v>
      </c>
      <c r="M27" s="9"/>
      <c r="N27" s="14" t="s">
        <v>204</v>
      </c>
      <c r="O27" s="74">
        <v>16666.669999999998</v>
      </c>
      <c r="P27" s="24">
        <f t="shared" si="5"/>
        <v>20000.003999999997</v>
      </c>
      <c r="Q27" s="75"/>
      <c r="R27" s="10"/>
      <c r="S27" s="75"/>
      <c r="T27" s="75">
        <v>20000.003999999997</v>
      </c>
      <c r="U27" s="70" t="s">
        <v>87</v>
      </c>
      <c r="V27" s="14" t="str">
        <f t="shared" si="1"/>
        <v>Филиал Бурятэнерго</v>
      </c>
      <c r="W27" s="14" t="s">
        <v>1716</v>
      </c>
      <c r="X27" s="11">
        <v>46667</v>
      </c>
      <c r="Y27" s="11">
        <f t="shared" si="2"/>
        <v>46727</v>
      </c>
      <c r="Z27" s="34"/>
      <c r="AA27" s="34"/>
      <c r="AB27" s="34"/>
      <c r="AC27" s="34"/>
      <c r="AD27" s="23" t="str">
        <f t="shared" si="6"/>
        <v>Поставка материалов строительных и отделочных</v>
      </c>
      <c r="AE27" s="9" t="s">
        <v>206</v>
      </c>
      <c r="AF27" s="9">
        <v>876</v>
      </c>
      <c r="AG27" s="19" t="s">
        <v>73</v>
      </c>
      <c r="AH27" s="76">
        <v>1</v>
      </c>
      <c r="AI27" s="9">
        <v>8100000000</v>
      </c>
      <c r="AJ27" s="12" t="s">
        <v>207</v>
      </c>
      <c r="AK27" s="11">
        <f t="shared" si="4"/>
        <v>46747</v>
      </c>
      <c r="AL27" s="11">
        <v>46748</v>
      </c>
      <c r="AM27" s="11">
        <v>47118</v>
      </c>
      <c r="AN27" s="23">
        <v>2028</v>
      </c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77"/>
    </row>
    <row r="28" spans="1:52" s="33" customFormat="1" ht="43.5" customHeight="1" x14ac:dyDescent="0.2">
      <c r="A28" s="19">
        <v>3</v>
      </c>
      <c r="B28" s="72"/>
      <c r="C28" s="9" t="s">
        <v>60</v>
      </c>
      <c r="D28" s="9" t="s">
        <v>1715</v>
      </c>
      <c r="E28" s="9" t="s">
        <v>200</v>
      </c>
      <c r="F28" s="9" t="s">
        <v>241</v>
      </c>
      <c r="G28" s="9" t="s">
        <v>242</v>
      </c>
      <c r="H28" s="19" t="s">
        <v>243</v>
      </c>
      <c r="I28" s="19" t="s">
        <v>243</v>
      </c>
      <c r="J28" s="73">
        <v>2</v>
      </c>
      <c r="K28" s="9" t="s">
        <v>167</v>
      </c>
      <c r="L28" s="9" t="s">
        <v>167</v>
      </c>
      <c r="M28" s="9"/>
      <c r="N28" s="14" t="s">
        <v>204</v>
      </c>
      <c r="O28" s="74">
        <v>16500</v>
      </c>
      <c r="P28" s="24">
        <f t="shared" si="5"/>
        <v>19800</v>
      </c>
      <c r="Q28" s="75"/>
      <c r="R28" s="10"/>
      <c r="S28" s="75"/>
      <c r="T28" s="75">
        <v>19800</v>
      </c>
      <c r="U28" s="70" t="s">
        <v>87</v>
      </c>
      <c r="V28" s="14" t="str">
        <f t="shared" si="1"/>
        <v>Филиал Бурятэнерго</v>
      </c>
      <c r="W28" s="14" t="s">
        <v>1716</v>
      </c>
      <c r="X28" s="11">
        <v>46667</v>
      </c>
      <c r="Y28" s="11">
        <f t="shared" si="2"/>
        <v>46727</v>
      </c>
      <c r="Z28" s="34"/>
      <c r="AA28" s="34"/>
      <c r="AB28" s="34"/>
      <c r="AC28" s="34"/>
      <c r="AD28" s="23" t="str">
        <f t="shared" si="6"/>
        <v>Поставка черного металлопроката</v>
      </c>
      <c r="AE28" s="9" t="s">
        <v>206</v>
      </c>
      <c r="AF28" s="9">
        <v>876</v>
      </c>
      <c r="AG28" s="19" t="s">
        <v>73</v>
      </c>
      <c r="AH28" s="76">
        <v>1</v>
      </c>
      <c r="AI28" s="9">
        <v>8100000000</v>
      </c>
      <c r="AJ28" s="12" t="s">
        <v>207</v>
      </c>
      <c r="AK28" s="11">
        <f t="shared" si="4"/>
        <v>46747</v>
      </c>
      <c r="AL28" s="11">
        <v>46748</v>
      </c>
      <c r="AM28" s="11">
        <v>47118</v>
      </c>
      <c r="AN28" s="23">
        <v>2028</v>
      </c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77"/>
    </row>
    <row r="29" spans="1:52" s="33" customFormat="1" ht="43.5" customHeight="1" x14ac:dyDescent="0.2">
      <c r="A29" s="19">
        <v>3</v>
      </c>
      <c r="B29" s="72"/>
      <c r="C29" s="9" t="s">
        <v>60</v>
      </c>
      <c r="D29" s="9" t="s">
        <v>1715</v>
      </c>
      <c r="E29" s="9" t="s">
        <v>200</v>
      </c>
      <c r="F29" s="9" t="s">
        <v>244</v>
      </c>
      <c r="G29" s="9" t="s">
        <v>245</v>
      </c>
      <c r="H29" s="19" t="s">
        <v>246</v>
      </c>
      <c r="I29" s="19" t="s">
        <v>246</v>
      </c>
      <c r="J29" s="73">
        <v>2</v>
      </c>
      <c r="K29" s="9" t="s">
        <v>167</v>
      </c>
      <c r="L29" s="9" t="s">
        <v>167</v>
      </c>
      <c r="M29" s="9"/>
      <c r="N29" s="14" t="s">
        <v>204</v>
      </c>
      <c r="O29" s="74">
        <v>1000</v>
      </c>
      <c r="P29" s="24">
        <f t="shared" si="5"/>
        <v>1200</v>
      </c>
      <c r="Q29" s="75"/>
      <c r="R29" s="10"/>
      <c r="S29" s="75"/>
      <c r="T29" s="75">
        <v>1200</v>
      </c>
      <c r="U29" s="70" t="s">
        <v>87</v>
      </c>
      <c r="V29" s="14" t="str">
        <f t="shared" si="1"/>
        <v>Филиал Бурятэнерго</v>
      </c>
      <c r="W29" s="14" t="s">
        <v>1716</v>
      </c>
      <c r="X29" s="11">
        <v>46667</v>
      </c>
      <c r="Y29" s="11">
        <f t="shared" si="2"/>
        <v>46727</v>
      </c>
      <c r="Z29" s="34"/>
      <c r="AA29" s="34"/>
      <c r="AB29" s="34"/>
      <c r="AC29" s="34"/>
      <c r="AD29" s="23" t="str">
        <f t="shared" si="6"/>
        <v>Поставка метизов, крепежа</v>
      </c>
      <c r="AE29" s="9" t="s">
        <v>206</v>
      </c>
      <c r="AF29" s="9">
        <v>876</v>
      </c>
      <c r="AG29" s="19" t="s">
        <v>73</v>
      </c>
      <c r="AH29" s="76">
        <v>1</v>
      </c>
      <c r="AI29" s="9">
        <v>8100000000</v>
      </c>
      <c r="AJ29" s="12" t="s">
        <v>207</v>
      </c>
      <c r="AK29" s="11">
        <f t="shared" si="4"/>
        <v>46747</v>
      </c>
      <c r="AL29" s="11">
        <v>46748</v>
      </c>
      <c r="AM29" s="11">
        <v>47118</v>
      </c>
      <c r="AN29" s="23">
        <v>2028</v>
      </c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77"/>
    </row>
    <row r="30" spans="1:52" s="33" customFormat="1" ht="43.5" customHeight="1" x14ac:dyDescent="0.2">
      <c r="A30" s="31">
        <v>7</v>
      </c>
      <c r="B30" s="72"/>
      <c r="C30" s="9" t="s">
        <v>60</v>
      </c>
      <c r="D30" s="9" t="s">
        <v>1715</v>
      </c>
      <c r="E30" s="9" t="s">
        <v>200</v>
      </c>
      <c r="F30" s="9" t="s">
        <v>904</v>
      </c>
      <c r="G30" s="9" t="s">
        <v>905</v>
      </c>
      <c r="H30" s="19" t="s">
        <v>863</v>
      </c>
      <c r="I30" s="19" t="s">
        <v>863</v>
      </c>
      <c r="J30" s="73">
        <v>2</v>
      </c>
      <c r="K30" s="9" t="s">
        <v>167</v>
      </c>
      <c r="L30" s="9" t="s">
        <v>167</v>
      </c>
      <c r="M30" s="9"/>
      <c r="N30" s="14" t="s">
        <v>204</v>
      </c>
      <c r="O30" s="74">
        <v>768.12795000000006</v>
      </c>
      <c r="P30" s="24">
        <f t="shared" si="5"/>
        <v>921.75354000000004</v>
      </c>
      <c r="Q30" s="75"/>
      <c r="R30" s="10"/>
      <c r="S30" s="75"/>
      <c r="T30" s="75">
        <v>921.75354000000004</v>
      </c>
      <c r="U30" s="70" t="s">
        <v>87</v>
      </c>
      <c r="V30" s="14" t="str">
        <f t="shared" si="1"/>
        <v>Филиал Бурятэнерго</v>
      </c>
      <c r="W30" s="14" t="s">
        <v>1716</v>
      </c>
      <c r="X30" s="11">
        <v>46667</v>
      </c>
      <c r="Y30" s="11">
        <f t="shared" si="2"/>
        <v>46727</v>
      </c>
      <c r="Z30" s="34"/>
      <c r="AA30" s="34"/>
      <c r="AB30" s="34"/>
      <c r="AC30" s="34"/>
      <c r="AD30" s="23" t="str">
        <f t="shared" si="6"/>
        <v>Поставка продуктов питания</v>
      </c>
      <c r="AE30" s="9" t="s">
        <v>206</v>
      </c>
      <c r="AF30" s="9">
        <v>876</v>
      </c>
      <c r="AG30" s="19" t="s">
        <v>73</v>
      </c>
      <c r="AH30" s="76">
        <v>1</v>
      </c>
      <c r="AI30" s="9">
        <v>8100000000</v>
      </c>
      <c r="AJ30" s="12" t="s">
        <v>207</v>
      </c>
      <c r="AK30" s="11">
        <f t="shared" si="4"/>
        <v>46747</v>
      </c>
      <c r="AL30" s="11">
        <v>46748</v>
      </c>
      <c r="AM30" s="11">
        <v>47118</v>
      </c>
      <c r="AN30" s="23">
        <v>2028</v>
      </c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77"/>
    </row>
    <row r="31" spans="1:52" s="33" customFormat="1" ht="43.5" customHeight="1" x14ac:dyDescent="0.2">
      <c r="A31" s="31">
        <v>7</v>
      </c>
      <c r="B31" s="72"/>
      <c r="C31" s="9" t="s">
        <v>60</v>
      </c>
      <c r="D31" s="9" t="s">
        <v>1715</v>
      </c>
      <c r="E31" s="9" t="s">
        <v>200</v>
      </c>
      <c r="F31" s="19" t="s">
        <v>904</v>
      </c>
      <c r="G31" s="9" t="s">
        <v>905</v>
      </c>
      <c r="H31" s="78" t="s">
        <v>906</v>
      </c>
      <c r="I31" s="78" t="s">
        <v>907</v>
      </c>
      <c r="J31" s="73">
        <v>2</v>
      </c>
      <c r="K31" s="9" t="s">
        <v>167</v>
      </c>
      <c r="L31" s="80" t="s">
        <v>167</v>
      </c>
      <c r="M31" s="80"/>
      <c r="N31" s="80" t="s">
        <v>204</v>
      </c>
      <c r="O31" s="79">
        <v>633.41114000000005</v>
      </c>
      <c r="P31" s="79">
        <f t="shared" si="5"/>
        <v>760.09336800000005</v>
      </c>
      <c r="Q31" s="79"/>
      <c r="R31" s="79"/>
      <c r="S31" s="79"/>
      <c r="T31" s="79">
        <v>760.09336800000005</v>
      </c>
      <c r="U31" s="70" t="s">
        <v>87</v>
      </c>
      <c r="V31" s="80" t="str">
        <f t="shared" si="1"/>
        <v>Филиал Бурятэнерго</v>
      </c>
      <c r="W31" s="80" t="s">
        <v>1716</v>
      </c>
      <c r="X31" s="11">
        <v>46667</v>
      </c>
      <c r="Y31" s="11">
        <f t="shared" si="2"/>
        <v>46727</v>
      </c>
      <c r="Z31" s="80"/>
      <c r="AA31" s="80"/>
      <c r="AB31" s="80"/>
      <c r="AC31" s="80"/>
      <c r="AD31" s="80" t="str">
        <f t="shared" si="6"/>
        <v>Поставка продуктов питания</v>
      </c>
      <c r="AE31" s="80" t="s">
        <v>206</v>
      </c>
      <c r="AF31" s="80">
        <v>876</v>
      </c>
      <c r="AG31" s="80" t="s">
        <v>73</v>
      </c>
      <c r="AH31" s="80">
        <v>1</v>
      </c>
      <c r="AI31" s="80">
        <v>8100000000</v>
      </c>
      <c r="AJ31" s="80" t="s">
        <v>207</v>
      </c>
      <c r="AK31" s="11">
        <f t="shared" si="4"/>
        <v>46747</v>
      </c>
      <c r="AL31" s="11">
        <v>46748</v>
      </c>
      <c r="AM31" s="11">
        <v>47118</v>
      </c>
      <c r="AN31" s="23">
        <v>2028</v>
      </c>
      <c r="AO31" s="80"/>
      <c r="AP31" s="80"/>
      <c r="AQ31" s="34"/>
      <c r="AR31" s="34"/>
      <c r="AS31" s="34"/>
      <c r="AT31" s="34"/>
      <c r="AU31" s="34"/>
      <c r="AV31" s="34"/>
      <c r="AW31" s="34"/>
      <c r="AX31" s="34"/>
      <c r="AY31" s="34"/>
      <c r="AZ31" s="77"/>
    </row>
    <row r="32" spans="1:52" s="33" customFormat="1" ht="43.5" customHeight="1" x14ac:dyDescent="0.2">
      <c r="A32" s="31">
        <v>7</v>
      </c>
      <c r="B32" s="72"/>
      <c r="C32" s="9" t="s">
        <v>60</v>
      </c>
      <c r="D32" s="9" t="s">
        <v>1715</v>
      </c>
      <c r="E32" s="9" t="s">
        <v>200</v>
      </c>
      <c r="F32" s="9" t="s">
        <v>908</v>
      </c>
      <c r="G32" s="9" t="s">
        <v>909</v>
      </c>
      <c r="H32" s="19" t="s">
        <v>293</v>
      </c>
      <c r="I32" s="19" t="s">
        <v>293</v>
      </c>
      <c r="J32" s="73">
        <v>2</v>
      </c>
      <c r="K32" s="9" t="s">
        <v>167</v>
      </c>
      <c r="L32" s="9" t="s">
        <v>167</v>
      </c>
      <c r="M32" s="9"/>
      <c r="N32" s="14" t="s">
        <v>204</v>
      </c>
      <c r="O32" s="74">
        <v>430.79244</v>
      </c>
      <c r="P32" s="24">
        <f t="shared" si="5"/>
        <v>516.95092799999998</v>
      </c>
      <c r="Q32" s="75"/>
      <c r="R32" s="10"/>
      <c r="S32" s="75"/>
      <c r="T32" s="75">
        <v>516.95092799999998</v>
      </c>
      <c r="U32" s="70" t="s">
        <v>87</v>
      </c>
      <c r="V32" s="14" t="str">
        <f t="shared" si="1"/>
        <v>Филиал Бурятэнерго</v>
      </c>
      <c r="W32" s="14" t="s">
        <v>1716</v>
      </c>
      <c r="X32" s="11">
        <v>46667</v>
      </c>
      <c r="Y32" s="11">
        <f t="shared" si="2"/>
        <v>46727</v>
      </c>
      <c r="Z32" s="34"/>
      <c r="AA32" s="34"/>
      <c r="AB32" s="34"/>
      <c r="AC32" s="34"/>
      <c r="AD32" s="23" t="str">
        <f t="shared" si="6"/>
        <v>Поставка приборов измерения электрических величин, контроля и проверки электрооборудования</v>
      </c>
      <c r="AE32" s="9" t="s">
        <v>206</v>
      </c>
      <c r="AF32" s="9">
        <v>876</v>
      </c>
      <c r="AG32" s="19" t="s">
        <v>73</v>
      </c>
      <c r="AH32" s="76">
        <v>1</v>
      </c>
      <c r="AI32" s="9">
        <v>8100000000</v>
      </c>
      <c r="AJ32" s="12" t="s">
        <v>207</v>
      </c>
      <c r="AK32" s="11">
        <f t="shared" si="4"/>
        <v>46747</v>
      </c>
      <c r="AL32" s="11">
        <v>46748</v>
      </c>
      <c r="AM32" s="11">
        <v>47118</v>
      </c>
      <c r="AN32" s="23">
        <v>2028</v>
      </c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77"/>
    </row>
    <row r="33" spans="1:52" s="33" customFormat="1" ht="43.5" customHeight="1" x14ac:dyDescent="0.2">
      <c r="A33" s="19">
        <v>3</v>
      </c>
      <c r="B33" s="72"/>
      <c r="C33" s="9" t="s">
        <v>60</v>
      </c>
      <c r="D33" s="9" t="s">
        <v>1715</v>
      </c>
      <c r="E33" s="9" t="s">
        <v>200</v>
      </c>
      <c r="F33" s="9" t="s">
        <v>1703</v>
      </c>
      <c r="G33" s="9" t="s">
        <v>1152</v>
      </c>
      <c r="H33" s="19" t="s">
        <v>616</v>
      </c>
      <c r="I33" s="19" t="s">
        <v>1704</v>
      </c>
      <c r="J33" s="73">
        <v>2</v>
      </c>
      <c r="K33" s="9" t="s">
        <v>167</v>
      </c>
      <c r="L33" s="9" t="s">
        <v>167</v>
      </c>
      <c r="M33" s="9"/>
      <c r="N33" s="14" t="s">
        <v>204</v>
      </c>
      <c r="O33" s="74">
        <v>844.07848000000001</v>
      </c>
      <c r="P33" s="24">
        <f t="shared" si="5"/>
        <v>1012.894176</v>
      </c>
      <c r="Q33" s="75"/>
      <c r="R33" s="10"/>
      <c r="S33" s="75"/>
      <c r="T33" s="75">
        <v>1012.894176</v>
      </c>
      <c r="U33" s="70" t="s">
        <v>87</v>
      </c>
      <c r="V33" s="14" t="str">
        <f t="shared" si="1"/>
        <v>Филиал Бурятэнерго</v>
      </c>
      <c r="W33" s="14" t="s">
        <v>1716</v>
      </c>
      <c r="X33" s="11">
        <v>46667</v>
      </c>
      <c r="Y33" s="11">
        <f t="shared" si="2"/>
        <v>46727</v>
      </c>
      <c r="Z33" s="34"/>
      <c r="AA33" s="34"/>
      <c r="AB33" s="34"/>
      <c r="AC33" s="34"/>
      <c r="AD33" s="23" t="str">
        <f t="shared" si="6"/>
        <v>Поставка приборов контроля и измерения неэлектрических величин</v>
      </c>
      <c r="AE33" s="9" t="s">
        <v>206</v>
      </c>
      <c r="AF33" s="9">
        <v>876</v>
      </c>
      <c r="AG33" s="19" t="s">
        <v>73</v>
      </c>
      <c r="AH33" s="76">
        <v>1</v>
      </c>
      <c r="AI33" s="9">
        <v>8100000000</v>
      </c>
      <c r="AJ33" s="12" t="s">
        <v>207</v>
      </c>
      <c r="AK33" s="11">
        <f t="shared" si="4"/>
        <v>46747</v>
      </c>
      <c r="AL33" s="11">
        <v>46748</v>
      </c>
      <c r="AM33" s="11">
        <v>47118</v>
      </c>
      <c r="AN33" s="23">
        <v>2028</v>
      </c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77"/>
    </row>
    <row r="34" spans="1:52" s="33" customFormat="1" ht="43.5" customHeight="1" x14ac:dyDescent="0.2">
      <c r="A34" s="19">
        <v>3</v>
      </c>
      <c r="B34" s="72"/>
      <c r="C34" s="9" t="s">
        <v>60</v>
      </c>
      <c r="D34" s="9" t="s">
        <v>1715</v>
      </c>
      <c r="E34" s="9" t="s">
        <v>200</v>
      </c>
      <c r="F34" s="9" t="s">
        <v>250</v>
      </c>
      <c r="G34" s="9" t="s">
        <v>251</v>
      </c>
      <c r="H34" s="19" t="s">
        <v>214</v>
      </c>
      <c r="I34" s="19" t="s">
        <v>214</v>
      </c>
      <c r="J34" s="73">
        <v>2</v>
      </c>
      <c r="K34" s="9" t="s">
        <v>167</v>
      </c>
      <c r="L34" s="9" t="s">
        <v>167</v>
      </c>
      <c r="M34" s="9"/>
      <c r="N34" s="14" t="s">
        <v>204</v>
      </c>
      <c r="O34" s="74">
        <v>2500</v>
      </c>
      <c r="P34" s="24">
        <f t="shared" si="5"/>
        <v>3000</v>
      </c>
      <c r="Q34" s="75"/>
      <c r="R34" s="10"/>
      <c r="S34" s="75"/>
      <c r="T34" s="75">
        <v>3000</v>
      </c>
      <c r="U34" s="70" t="s">
        <v>87</v>
      </c>
      <c r="V34" s="14" t="str">
        <f t="shared" si="1"/>
        <v>Филиал Бурятэнерго</v>
      </c>
      <c r="W34" s="14" t="s">
        <v>1716</v>
      </c>
      <c r="X34" s="11">
        <v>46667</v>
      </c>
      <c r="Y34" s="11">
        <f t="shared" si="2"/>
        <v>46727</v>
      </c>
      <c r="Z34" s="34"/>
      <c r="AA34" s="34"/>
      <c r="AB34" s="34"/>
      <c r="AC34" s="34"/>
      <c r="AD34" s="23" t="str">
        <f t="shared" si="6"/>
        <v>Поставка рубильников</v>
      </c>
      <c r="AE34" s="9" t="s">
        <v>206</v>
      </c>
      <c r="AF34" s="9">
        <v>876</v>
      </c>
      <c r="AG34" s="19" t="s">
        <v>73</v>
      </c>
      <c r="AH34" s="76">
        <v>1</v>
      </c>
      <c r="AI34" s="9">
        <v>8100000000</v>
      </c>
      <c r="AJ34" s="12" t="s">
        <v>207</v>
      </c>
      <c r="AK34" s="11">
        <f t="shared" si="4"/>
        <v>46747</v>
      </c>
      <c r="AL34" s="11">
        <v>46748</v>
      </c>
      <c r="AM34" s="11">
        <v>47118</v>
      </c>
      <c r="AN34" s="23">
        <v>2028</v>
      </c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77"/>
    </row>
    <row r="35" spans="1:52" s="33" customFormat="1" ht="43.5" customHeight="1" x14ac:dyDescent="0.2">
      <c r="A35" s="19">
        <v>3</v>
      </c>
      <c r="B35" s="72"/>
      <c r="C35" s="9" t="s">
        <v>60</v>
      </c>
      <c r="D35" s="9" t="s">
        <v>1715</v>
      </c>
      <c r="E35" s="9" t="s">
        <v>200</v>
      </c>
      <c r="F35" s="9" t="s">
        <v>1698</v>
      </c>
      <c r="G35" s="9" t="s">
        <v>1115</v>
      </c>
      <c r="H35" s="19" t="s">
        <v>1699</v>
      </c>
      <c r="I35" s="19" t="s">
        <v>1699</v>
      </c>
      <c r="J35" s="73">
        <v>2</v>
      </c>
      <c r="K35" s="9" t="s">
        <v>167</v>
      </c>
      <c r="L35" s="9" t="s">
        <v>167</v>
      </c>
      <c r="M35" s="9"/>
      <c r="N35" s="14" t="s">
        <v>204</v>
      </c>
      <c r="O35" s="74">
        <v>659.90300000000002</v>
      </c>
      <c r="P35" s="24">
        <f t="shared" si="5"/>
        <v>791.8836</v>
      </c>
      <c r="Q35" s="75"/>
      <c r="R35" s="10"/>
      <c r="S35" s="75"/>
      <c r="T35" s="75">
        <v>791.8836</v>
      </c>
      <c r="U35" s="70" t="s">
        <v>87</v>
      </c>
      <c r="V35" s="14" t="str">
        <f t="shared" si="1"/>
        <v>Филиал Бурятэнерго</v>
      </c>
      <c r="W35" s="14" t="s">
        <v>1716</v>
      </c>
      <c r="X35" s="11">
        <v>46667</v>
      </c>
      <c r="Y35" s="11">
        <f t="shared" si="2"/>
        <v>46727</v>
      </c>
      <c r="Z35" s="34"/>
      <c r="AA35" s="34"/>
      <c r="AB35" s="34"/>
      <c r="AC35" s="34"/>
      <c r="AD35" s="23" t="str">
        <f t="shared" si="6"/>
        <v>Поставка климатического оборудования</v>
      </c>
      <c r="AE35" s="9" t="s">
        <v>206</v>
      </c>
      <c r="AF35" s="9">
        <v>876</v>
      </c>
      <c r="AG35" s="19" t="s">
        <v>73</v>
      </c>
      <c r="AH35" s="76">
        <v>1</v>
      </c>
      <c r="AI35" s="9">
        <v>8100000000</v>
      </c>
      <c r="AJ35" s="12" t="s">
        <v>207</v>
      </c>
      <c r="AK35" s="11">
        <f t="shared" si="4"/>
        <v>46747</v>
      </c>
      <c r="AL35" s="11">
        <v>46748</v>
      </c>
      <c r="AM35" s="11">
        <v>47118</v>
      </c>
      <c r="AN35" s="23">
        <v>2028</v>
      </c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77"/>
    </row>
    <row r="36" spans="1:52" s="33" customFormat="1" ht="43.5" customHeight="1" x14ac:dyDescent="0.2">
      <c r="A36" s="31">
        <v>7</v>
      </c>
      <c r="B36" s="72"/>
      <c r="C36" s="9" t="s">
        <v>60</v>
      </c>
      <c r="D36" s="9" t="s">
        <v>1715</v>
      </c>
      <c r="E36" s="9" t="s">
        <v>200</v>
      </c>
      <c r="F36" s="19" t="s">
        <v>914</v>
      </c>
      <c r="G36" s="9" t="s">
        <v>915</v>
      </c>
      <c r="H36" s="19" t="s">
        <v>916</v>
      </c>
      <c r="I36" s="19" t="s">
        <v>916</v>
      </c>
      <c r="J36" s="73">
        <v>2</v>
      </c>
      <c r="K36" s="9" t="s">
        <v>167</v>
      </c>
      <c r="L36" s="9" t="s">
        <v>167</v>
      </c>
      <c r="M36" s="9"/>
      <c r="N36" s="14" t="s">
        <v>204</v>
      </c>
      <c r="O36" s="74">
        <v>8330</v>
      </c>
      <c r="P36" s="24">
        <f t="shared" si="5"/>
        <v>9996</v>
      </c>
      <c r="Q36" s="75"/>
      <c r="R36" s="10"/>
      <c r="S36" s="75"/>
      <c r="T36" s="75">
        <v>9996</v>
      </c>
      <c r="U36" s="70" t="s">
        <v>87</v>
      </c>
      <c r="V36" s="14" t="str">
        <f t="shared" si="1"/>
        <v>Филиал Бурятэнерго</v>
      </c>
      <c r="W36" s="14" t="s">
        <v>1716</v>
      </c>
      <c r="X36" s="11">
        <v>46667</v>
      </c>
      <c r="Y36" s="11">
        <f t="shared" si="2"/>
        <v>46727</v>
      </c>
      <c r="Z36" s="34"/>
      <c r="AA36" s="34"/>
      <c r="AB36" s="34"/>
      <c r="AC36" s="34"/>
      <c r="AD36" s="23" t="str">
        <f t="shared" si="6"/>
        <v>Поставка специальной обуви</v>
      </c>
      <c r="AE36" s="9" t="s">
        <v>206</v>
      </c>
      <c r="AF36" s="9">
        <v>876</v>
      </c>
      <c r="AG36" s="19" t="s">
        <v>73</v>
      </c>
      <c r="AH36" s="76">
        <v>1</v>
      </c>
      <c r="AI36" s="9">
        <v>8100000000</v>
      </c>
      <c r="AJ36" s="12" t="s">
        <v>207</v>
      </c>
      <c r="AK36" s="11">
        <f t="shared" si="4"/>
        <v>46747</v>
      </c>
      <c r="AL36" s="11">
        <v>46748</v>
      </c>
      <c r="AM36" s="11">
        <v>47118</v>
      </c>
      <c r="AN36" s="23">
        <v>2028</v>
      </c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77"/>
    </row>
    <row r="37" spans="1:52" s="33" customFormat="1" ht="43.5" customHeight="1" x14ac:dyDescent="0.2">
      <c r="A37" s="31">
        <v>7</v>
      </c>
      <c r="B37" s="72"/>
      <c r="C37" s="9" t="s">
        <v>60</v>
      </c>
      <c r="D37" s="9" t="s">
        <v>1715</v>
      </c>
      <c r="E37" s="9" t="s">
        <v>200</v>
      </c>
      <c r="F37" s="19" t="s">
        <v>608</v>
      </c>
      <c r="G37" s="9" t="s">
        <v>609</v>
      </c>
      <c r="H37" s="19" t="s">
        <v>917</v>
      </c>
      <c r="I37" s="19" t="s">
        <v>918</v>
      </c>
      <c r="J37" s="73">
        <v>2</v>
      </c>
      <c r="K37" s="9" t="s">
        <v>167</v>
      </c>
      <c r="L37" s="9" t="s">
        <v>167</v>
      </c>
      <c r="M37" s="9"/>
      <c r="N37" s="9" t="s">
        <v>204</v>
      </c>
      <c r="O37" s="74">
        <v>3236.3142699999999</v>
      </c>
      <c r="P37" s="24">
        <f t="shared" si="5"/>
        <v>3883.5771239999995</v>
      </c>
      <c r="Q37" s="75"/>
      <c r="R37" s="10"/>
      <c r="S37" s="75"/>
      <c r="T37" s="75">
        <v>3883.5771239999995</v>
      </c>
      <c r="U37" s="70" t="s">
        <v>87</v>
      </c>
      <c r="V37" s="14" t="str">
        <f t="shared" si="1"/>
        <v>Филиал Бурятэнерго</v>
      </c>
      <c r="W37" s="14" t="s">
        <v>1716</v>
      </c>
      <c r="X37" s="11">
        <v>46667</v>
      </c>
      <c r="Y37" s="11">
        <f t="shared" si="2"/>
        <v>46727</v>
      </c>
      <c r="Z37" s="34"/>
      <c r="AA37" s="34"/>
      <c r="AB37" s="34"/>
      <c r="AC37" s="34"/>
      <c r="AD37" s="23" t="str">
        <f t="shared" si="6"/>
        <v>Поставка средств вычислительной и оргтехники</v>
      </c>
      <c r="AE37" s="9" t="s">
        <v>206</v>
      </c>
      <c r="AF37" s="9" t="s">
        <v>847</v>
      </c>
      <c r="AG37" s="19" t="s">
        <v>1719</v>
      </c>
      <c r="AH37" s="76" t="s">
        <v>919</v>
      </c>
      <c r="AI37" s="9" t="s">
        <v>902</v>
      </c>
      <c r="AJ37" s="12" t="s">
        <v>903</v>
      </c>
      <c r="AK37" s="11">
        <f t="shared" si="4"/>
        <v>46747</v>
      </c>
      <c r="AL37" s="11">
        <v>46748</v>
      </c>
      <c r="AM37" s="11">
        <v>47118</v>
      </c>
      <c r="AN37" s="23">
        <v>2028</v>
      </c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77"/>
    </row>
    <row r="38" spans="1:52" s="33" customFormat="1" ht="43.5" customHeight="1" x14ac:dyDescent="0.2">
      <c r="A38" s="19">
        <v>3</v>
      </c>
      <c r="B38" s="72"/>
      <c r="C38" s="9" t="s">
        <v>60</v>
      </c>
      <c r="D38" s="9" t="s">
        <v>1715</v>
      </c>
      <c r="E38" s="9" t="s">
        <v>200</v>
      </c>
      <c r="F38" s="9" t="s">
        <v>261</v>
      </c>
      <c r="G38" s="9" t="s">
        <v>262</v>
      </c>
      <c r="H38" s="19" t="s">
        <v>263</v>
      </c>
      <c r="I38" s="19" t="s">
        <v>264</v>
      </c>
      <c r="J38" s="73">
        <v>2</v>
      </c>
      <c r="K38" s="9" t="s">
        <v>167</v>
      </c>
      <c r="L38" s="9" t="s">
        <v>167</v>
      </c>
      <c r="M38" s="9"/>
      <c r="N38" s="14" t="s">
        <v>204</v>
      </c>
      <c r="O38" s="74">
        <v>1200.8174100000001</v>
      </c>
      <c r="P38" s="24">
        <f t="shared" si="5"/>
        <v>1440.980892</v>
      </c>
      <c r="Q38" s="75"/>
      <c r="R38" s="10"/>
      <c r="S38" s="75"/>
      <c r="T38" s="75">
        <v>1440.980892</v>
      </c>
      <c r="U38" s="70" t="s">
        <v>87</v>
      </c>
      <c r="V38" s="14" t="str">
        <f t="shared" si="1"/>
        <v>Филиал Бурятэнерго</v>
      </c>
      <c r="W38" s="14" t="s">
        <v>1716</v>
      </c>
      <c r="X38" s="11">
        <v>46667</v>
      </c>
      <c r="Y38" s="11">
        <f t="shared" si="2"/>
        <v>46727</v>
      </c>
      <c r="Z38" s="34"/>
      <c r="AA38" s="34"/>
      <c r="AB38" s="34"/>
      <c r="AC38" s="34"/>
      <c r="AD38" s="23" t="str">
        <f t="shared" si="6"/>
        <v>Поставка продукции химической</v>
      </c>
      <c r="AE38" s="9" t="s">
        <v>206</v>
      </c>
      <c r="AF38" s="9">
        <v>876</v>
      </c>
      <c r="AG38" s="19" t="s">
        <v>73</v>
      </c>
      <c r="AH38" s="76">
        <v>1</v>
      </c>
      <c r="AI38" s="9">
        <v>8100000000</v>
      </c>
      <c r="AJ38" s="12" t="s">
        <v>207</v>
      </c>
      <c r="AK38" s="11">
        <f t="shared" si="4"/>
        <v>46747</v>
      </c>
      <c r="AL38" s="11">
        <v>46748</v>
      </c>
      <c r="AM38" s="11">
        <v>47118</v>
      </c>
      <c r="AN38" s="23">
        <v>2028</v>
      </c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77"/>
    </row>
    <row r="39" spans="1:52" s="33" customFormat="1" ht="43.5" customHeight="1" x14ac:dyDescent="0.2">
      <c r="A39" s="31">
        <v>7</v>
      </c>
      <c r="B39" s="72"/>
      <c r="C39" s="9" t="s">
        <v>60</v>
      </c>
      <c r="D39" s="9" t="s">
        <v>1715</v>
      </c>
      <c r="E39" s="9" t="s">
        <v>200</v>
      </c>
      <c r="F39" s="9" t="s">
        <v>938</v>
      </c>
      <c r="G39" s="9" t="s">
        <v>939</v>
      </c>
      <c r="H39" s="19" t="s">
        <v>940</v>
      </c>
      <c r="I39" s="19" t="s">
        <v>940</v>
      </c>
      <c r="J39" s="73">
        <v>2</v>
      </c>
      <c r="K39" s="9" t="s">
        <v>167</v>
      </c>
      <c r="L39" s="9" t="s">
        <v>167</v>
      </c>
      <c r="M39" s="9"/>
      <c r="N39" s="14" t="s">
        <v>204</v>
      </c>
      <c r="O39" s="74">
        <v>693.78849000000002</v>
      </c>
      <c r="P39" s="24">
        <f t="shared" si="5"/>
        <v>832.54618800000003</v>
      </c>
      <c r="Q39" s="75"/>
      <c r="R39" s="10"/>
      <c r="S39" s="75"/>
      <c r="T39" s="75">
        <v>832.54618800000003</v>
      </c>
      <c r="U39" s="70" t="s">
        <v>87</v>
      </c>
      <c r="V39" s="14" t="str">
        <f t="shared" si="1"/>
        <v>Филиал Бурятэнерго</v>
      </c>
      <c r="W39" s="14" t="s">
        <v>1716</v>
      </c>
      <c r="X39" s="11">
        <v>46667</v>
      </c>
      <c r="Y39" s="11">
        <f t="shared" si="2"/>
        <v>46727</v>
      </c>
      <c r="Z39" s="34"/>
      <c r="AA39" s="34"/>
      <c r="AB39" s="34"/>
      <c r="AC39" s="34"/>
      <c r="AD39" s="23" t="str">
        <f t="shared" si="6"/>
        <v>Поставка электроинструмента</v>
      </c>
      <c r="AE39" s="9" t="s">
        <v>206</v>
      </c>
      <c r="AF39" s="9">
        <v>876</v>
      </c>
      <c r="AG39" s="19" t="s">
        <v>73</v>
      </c>
      <c r="AH39" s="76">
        <v>1</v>
      </c>
      <c r="AI39" s="9">
        <v>8100000000</v>
      </c>
      <c r="AJ39" s="12" t="s">
        <v>207</v>
      </c>
      <c r="AK39" s="11">
        <f t="shared" si="4"/>
        <v>46747</v>
      </c>
      <c r="AL39" s="11">
        <v>46748</v>
      </c>
      <c r="AM39" s="11">
        <v>47118</v>
      </c>
      <c r="AN39" s="23">
        <v>2028</v>
      </c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77"/>
    </row>
    <row r="40" spans="1:52" s="33" customFormat="1" ht="43.5" customHeight="1" x14ac:dyDescent="0.2">
      <c r="A40" s="19">
        <v>3</v>
      </c>
      <c r="B40" s="72"/>
      <c r="C40" s="9" t="s">
        <v>60</v>
      </c>
      <c r="D40" s="9" t="s">
        <v>1715</v>
      </c>
      <c r="E40" s="9" t="s">
        <v>200</v>
      </c>
      <c r="F40" s="9" t="s">
        <v>265</v>
      </c>
      <c r="G40" s="9" t="s">
        <v>266</v>
      </c>
      <c r="H40" s="19" t="s">
        <v>267</v>
      </c>
      <c r="I40" s="19" t="s">
        <v>267</v>
      </c>
      <c r="J40" s="73">
        <v>2</v>
      </c>
      <c r="K40" s="9" t="s">
        <v>167</v>
      </c>
      <c r="L40" s="9" t="s">
        <v>167</v>
      </c>
      <c r="M40" s="9"/>
      <c r="N40" s="14" t="s">
        <v>204</v>
      </c>
      <c r="O40" s="74">
        <v>1000</v>
      </c>
      <c r="P40" s="24">
        <f t="shared" si="5"/>
        <v>1200</v>
      </c>
      <c r="Q40" s="75"/>
      <c r="R40" s="10"/>
      <c r="S40" s="75"/>
      <c r="T40" s="75">
        <v>1200</v>
      </c>
      <c r="U40" s="70" t="s">
        <v>87</v>
      </c>
      <c r="V40" s="14" t="str">
        <f t="shared" si="1"/>
        <v>Филиал Бурятэнерго</v>
      </c>
      <c r="W40" s="14" t="s">
        <v>1716</v>
      </c>
      <c r="X40" s="11">
        <v>46667</v>
      </c>
      <c r="Y40" s="11">
        <f t="shared" si="2"/>
        <v>46727</v>
      </c>
      <c r="Z40" s="34"/>
      <c r="AA40" s="34"/>
      <c r="AB40" s="34"/>
      <c r="AC40" s="34"/>
      <c r="AD40" s="23" t="str">
        <f t="shared" si="6"/>
        <v>Поставка цветного металлопроката</v>
      </c>
      <c r="AE40" s="9" t="s">
        <v>206</v>
      </c>
      <c r="AF40" s="9">
        <v>876</v>
      </c>
      <c r="AG40" s="19" t="s">
        <v>73</v>
      </c>
      <c r="AH40" s="76">
        <v>1</v>
      </c>
      <c r="AI40" s="9">
        <v>8100000000</v>
      </c>
      <c r="AJ40" s="12" t="s">
        <v>207</v>
      </c>
      <c r="AK40" s="11">
        <f t="shared" si="4"/>
        <v>46747</v>
      </c>
      <c r="AL40" s="11">
        <v>46748</v>
      </c>
      <c r="AM40" s="11">
        <v>47118</v>
      </c>
      <c r="AN40" s="23">
        <v>2028</v>
      </c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77"/>
    </row>
    <row r="41" spans="1:52" s="33" customFormat="1" ht="43.5" customHeight="1" x14ac:dyDescent="0.2">
      <c r="A41" s="19">
        <v>3</v>
      </c>
      <c r="B41" s="72"/>
      <c r="C41" s="9" t="s">
        <v>60</v>
      </c>
      <c r="D41" s="9" t="s">
        <v>1715</v>
      </c>
      <c r="E41" s="9" t="s">
        <v>200</v>
      </c>
      <c r="F41" s="9" t="s">
        <v>275</v>
      </c>
      <c r="G41" s="9" t="s">
        <v>276</v>
      </c>
      <c r="H41" s="19" t="s">
        <v>277</v>
      </c>
      <c r="I41" s="19" t="s">
        <v>277</v>
      </c>
      <c r="J41" s="73">
        <v>2</v>
      </c>
      <c r="K41" s="9" t="s">
        <v>167</v>
      </c>
      <c r="L41" s="9" t="s">
        <v>167</v>
      </c>
      <c r="M41" s="9"/>
      <c r="N41" s="14" t="s">
        <v>204</v>
      </c>
      <c r="O41" s="74">
        <v>706.69565</v>
      </c>
      <c r="P41" s="24">
        <f t="shared" si="5"/>
        <v>848.03477999999996</v>
      </c>
      <c r="Q41" s="75"/>
      <c r="R41" s="10"/>
      <c r="S41" s="75"/>
      <c r="T41" s="75">
        <v>848.03477999999996</v>
      </c>
      <c r="U41" s="70" t="s">
        <v>87</v>
      </c>
      <c r="V41" s="14" t="str">
        <f t="shared" si="1"/>
        <v>Филиал Бурятэнерго</v>
      </c>
      <c r="W41" s="14" t="s">
        <v>1716</v>
      </c>
      <c r="X41" s="11">
        <v>46667</v>
      </c>
      <c r="Y41" s="11">
        <f t="shared" si="2"/>
        <v>46727</v>
      </c>
      <c r="Z41" s="34"/>
      <c r="AA41" s="34"/>
      <c r="AB41" s="34"/>
      <c r="AC41" s="34"/>
      <c r="AD41" s="23" t="str">
        <f t="shared" si="6"/>
        <v>Поставка котлов, водонагревателей, ТЭН</v>
      </c>
      <c r="AE41" s="9" t="s">
        <v>206</v>
      </c>
      <c r="AF41" s="9">
        <v>876</v>
      </c>
      <c r="AG41" s="19" t="s">
        <v>73</v>
      </c>
      <c r="AH41" s="76">
        <v>1</v>
      </c>
      <c r="AI41" s="9">
        <v>8100000000</v>
      </c>
      <c r="AJ41" s="12" t="s">
        <v>207</v>
      </c>
      <c r="AK41" s="11">
        <f t="shared" si="4"/>
        <v>46747</v>
      </c>
      <c r="AL41" s="11">
        <v>46748</v>
      </c>
      <c r="AM41" s="11">
        <v>47118</v>
      </c>
      <c r="AN41" s="23">
        <v>2028</v>
      </c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77"/>
    </row>
    <row r="42" spans="1:52" s="33" customFormat="1" ht="43.5" customHeight="1" x14ac:dyDescent="0.2">
      <c r="A42" s="19">
        <v>3</v>
      </c>
      <c r="B42" s="72"/>
      <c r="C42" s="9" t="s">
        <v>60</v>
      </c>
      <c r="D42" s="9" t="s">
        <v>1715</v>
      </c>
      <c r="E42" s="9" t="s">
        <v>200</v>
      </c>
      <c r="F42" s="19" t="s">
        <v>278</v>
      </c>
      <c r="G42" s="9" t="s">
        <v>279</v>
      </c>
      <c r="H42" s="78" t="s">
        <v>280</v>
      </c>
      <c r="I42" s="78" t="s">
        <v>281</v>
      </c>
      <c r="J42" s="73">
        <v>2</v>
      </c>
      <c r="K42" s="9" t="s">
        <v>167</v>
      </c>
      <c r="L42" s="80" t="s">
        <v>167</v>
      </c>
      <c r="M42" s="80"/>
      <c r="N42" s="80" t="s">
        <v>204</v>
      </c>
      <c r="O42" s="79">
        <v>957.41889000000003</v>
      </c>
      <c r="P42" s="79">
        <f t="shared" si="5"/>
        <v>1148.9026679999999</v>
      </c>
      <c r="Q42" s="79"/>
      <c r="R42" s="79"/>
      <c r="S42" s="79"/>
      <c r="T42" s="79">
        <v>1148.9026679999999</v>
      </c>
      <c r="U42" s="70" t="s">
        <v>87</v>
      </c>
      <c r="V42" s="80" t="str">
        <f t="shared" si="1"/>
        <v>Филиал Бурятэнерго</v>
      </c>
      <c r="W42" s="80" t="s">
        <v>1716</v>
      </c>
      <c r="X42" s="11">
        <v>46667</v>
      </c>
      <c r="Y42" s="11">
        <f t="shared" si="2"/>
        <v>46727</v>
      </c>
      <c r="Z42" s="80"/>
      <c r="AA42" s="80"/>
      <c r="AB42" s="80"/>
      <c r="AC42" s="80"/>
      <c r="AD42" s="80" t="str">
        <f t="shared" si="6"/>
        <v xml:space="preserve">Поставка физических преград к системам контроля и управления доступом </v>
      </c>
      <c r="AE42" s="80" t="s">
        <v>206</v>
      </c>
      <c r="AF42" s="80">
        <v>876</v>
      </c>
      <c r="AG42" s="80" t="s">
        <v>73</v>
      </c>
      <c r="AH42" s="80">
        <v>1</v>
      </c>
      <c r="AI42" s="80">
        <v>8100000000</v>
      </c>
      <c r="AJ42" s="80" t="s">
        <v>207</v>
      </c>
      <c r="AK42" s="11">
        <f t="shared" si="4"/>
        <v>46747</v>
      </c>
      <c r="AL42" s="11">
        <v>46748</v>
      </c>
      <c r="AM42" s="11">
        <v>47118</v>
      </c>
      <c r="AN42" s="23">
        <v>2028</v>
      </c>
      <c r="AO42" s="80"/>
      <c r="AP42" s="80"/>
      <c r="AQ42" s="34"/>
      <c r="AR42" s="34"/>
      <c r="AS42" s="34"/>
      <c r="AT42" s="34"/>
      <c r="AU42" s="34"/>
      <c r="AV42" s="34"/>
      <c r="AW42" s="34"/>
      <c r="AX42" s="34"/>
      <c r="AY42" s="34"/>
      <c r="AZ42" s="77"/>
    </row>
    <row r="43" spans="1:52" s="33" customFormat="1" ht="43.5" customHeight="1" x14ac:dyDescent="0.2">
      <c r="A43" s="19">
        <v>3</v>
      </c>
      <c r="B43" s="72"/>
      <c r="C43" s="9" t="s">
        <v>60</v>
      </c>
      <c r="D43" s="9" t="s">
        <v>1715</v>
      </c>
      <c r="E43" s="9" t="s">
        <v>200</v>
      </c>
      <c r="F43" s="9" t="s">
        <v>282</v>
      </c>
      <c r="G43" s="9" t="s">
        <v>283</v>
      </c>
      <c r="H43" s="19" t="s">
        <v>284</v>
      </c>
      <c r="I43" s="19" t="s">
        <v>284</v>
      </c>
      <c r="J43" s="73">
        <v>2</v>
      </c>
      <c r="K43" s="9" t="s">
        <v>167</v>
      </c>
      <c r="L43" s="9" t="s">
        <v>167</v>
      </c>
      <c r="M43" s="9"/>
      <c r="N43" s="14" t="s">
        <v>204</v>
      </c>
      <c r="O43" s="74">
        <v>16666.666700000002</v>
      </c>
      <c r="P43" s="24">
        <f t="shared" si="5"/>
        <v>20000.000040000003</v>
      </c>
      <c r="Q43" s="75"/>
      <c r="R43" s="10"/>
      <c r="S43" s="75"/>
      <c r="T43" s="75">
        <v>20000.000040000003</v>
      </c>
      <c r="U43" s="70" t="s">
        <v>87</v>
      </c>
      <c r="V43" s="14" t="str">
        <f t="shared" si="1"/>
        <v>Филиал Бурятэнерго</v>
      </c>
      <c r="W43" s="14" t="s">
        <v>1716</v>
      </c>
      <c r="X43" s="11">
        <v>46667</v>
      </c>
      <c r="Y43" s="11">
        <f t="shared" si="2"/>
        <v>46727</v>
      </c>
      <c r="Z43" s="34"/>
      <c r="AA43" s="34"/>
      <c r="AB43" s="34"/>
      <c r="AC43" s="34"/>
      <c r="AD43" s="23" t="str">
        <f t="shared" si="6"/>
        <v>Поставка инструмента бурильного</v>
      </c>
      <c r="AE43" s="9" t="s">
        <v>206</v>
      </c>
      <c r="AF43" s="9">
        <v>876</v>
      </c>
      <c r="AG43" s="19" t="s">
        <v>73</v>
      </c>
      <c r="AH43" s="76">
        <v>1</v>
      </c>
      <c r="AI43" s="9">
        <v>8100000000</v>
      </c>
      <c r="AJ43" s="12" t="s">
        <v>207</v>
      </c>
      <c r="AK43" s="11">
        <f t="shared" si="4"/>
        <v>46747</v>
      </c>
      <c r="AL43" s="11">
        <v>46748</v>
      </c>
      <c r="AM43" s="11">
        <v>47118</v>
      </c>
      <c r="AN43" s="23">
        <v>2028</v>
      </c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77"/>
    </row>
    <row r="44" spans="1:52" s="33" customFormat="1" ht="43.5" customHeight="1" x14ac:dyDescent="0.2">
      <c r="A44" s="31">
        <v>7</v>
      </c>
      <c r="B44" s="72"/>
      <c r="C44" s="9" t="s">
        <v>60</v>
      </c>
      <c r="D44" s="9" t="s">
        <v>1715</v>
      </c>
      <c r="E44" s="9" t="s">
        <v>200</v>
      </c>
      <c r="F44" s="9" t="s">
        <v>946</v>
      </c>
      <c r="G44" s="9" t="s">
        <v>947</v>
      </c>
      <c r="H44" s="19" t="s">
        <v>948</v>
      </c>
      <c r="I44" s="19" t="s">
        <v>949</v>
      </c>
      <c r="J44" s="73">
        <v>2</v>
      </c>
      <c r="K44" s="9" t="s">
        <v>167</v>
      </c>
      <c r="L44" s="9" t="s">
        <v>167</v>
      </c>
      <c r="M44" s="9"/>
      <c r="N44" s="14" t="s">
        <v>204</v>
      </c>
      <c r="O44" s="74">
        <v>649.16840999999999</v>
      </c>
      <c r="P44" s="24">
        <f t="shared" si="5"/>
        <v>779.00209199999995</v>
      </c>
      <c r="Q44" s="75"/>
      <c r="R44" s="10"/>
      <c r="S44" s="75"/>
      <c r="T44" s="75">
        <v>779.00209199999995</v>
      </c>
      <c r="U44" s="70" t="s">
        <v>87</v>
      </c>
      <c r="V44" s="14" t="str">
        <f t="shared" si="1"/>
        <v>Филиал Бурятэнерго</v>
      </c>
      <c r="W44" s="14" t="s">
        <v>1716</v>
      </c>
      <c r="X44" s="11">
        <v>46667</v>
      </c>
      <c r="Y44" s="11">
        <f t="shared" si="2"/>
        <v>46727</v>
      </c>
      <c r="Z44" s="34"/>
      <c r="AA44" s="34"/>
      <c r="AB44" s="34"/>
      <c r="AC44" s="34"/>
      <c r="AD44" s="23" t="str">
        <f t="shared" si="6"/>
        <v>Поставка мыла кускового</v>
      </c>
      <c r="AE44" s="9" t="s">
        <v>206</v>
      </c>
      <c r="AF44" s="9">
        <v>876</v>
      </c>
      <c r="AG44" s="19" t="s">
        <v>73</v>
      </c>
      <c r="AH44" s="76">
        <v>1</v>
      </c>
      <c r="AI44" s="9">
        <v>8100000000</v>
      </c>
      <c r="AJ44" s="12" t="s">
        <v>207</v>
      </c>
      <c r="AK44" s="11">
        <f t="shared" si="4"/>
        <v>46747</v>
      </c>
      <c r="AL44" s="11">
        <v>46748</v>
      </c>
      <c r="AM44" s="11">
        <v>47118</v>
      </c>
      <c r="AN44" s="23">
        <v>2028</v>
      </c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77"/>
    </row>
    <row r="45" spans="1:52" s="33" customFormat="1" ht="43.5" customHeight="1" x14ac:dyDescent="0.2">
      <c r="A45" s="19">
        <v>3</v>
      </c>
      <c r="B45" s="72"/>
      <c r="C45" s="9" t="s">
        <v>60</v>
      </c>
      <c r="D45" s="9" t="s">
        <v>1715</v>
      </c>
      <c r="E45" s="9" t="s">
        <v>200</v>
      </c>
      <c r="F45" s="9" t="s">
        <v>288</v>
      </c>
      <c r="G45" s="9" t="s">
        <v>289</v>
      </c>
      <c r="H45" s="19" t="s">
        <v>260</v>
      </c>
      <c r="I45" s="19" t="s">
        <v>290</v>
      </c>
      <c r="J45" s="73">
        <v>2</v>
      </c>
      <c r="K45" s="9" t="s">
        <v>167</v>
      </c>
      <c r="L45" s="9" t="s">
        <v>167</v>
      </c>
      <c r="M45" s="9"/>
      <c r="N45" s="14" t="s">
        <v>204</v>
      </c>
      <c r="O45" s="74">
        <v>1357.9284399999999</v>
      </c>
      <c r="P45" s="24">
        <f t="shared" si="5"/>
        <v>1629.5141279999998</v>
      </c>
      <c r="Q45" s="75"/>
      <c r="R45" s="10"/>
      <c r="S45" s="75"/>
      <c r="T45" s="75">
        <v>1629.5141279999998</v>
      </c>
      <c r="U45" s="70" t="s">
        <v>87</v>
      </c>
      <c r="V45" s="14" t="str">
        <f t="shared" si="1"/>
        <v>Филиал Бурятэнерго</v>
      </c>
      <c r="W45" s="14" t="s">
        <v>1716</v>
      </c>
      <c r="X45" s="11">
        <v>46667</v>
      </c>
      <c r="Y45" s="11">
        <f t="shared" si="2"/>
        <v>46727</v>
      </c>
      <c r="Z45" s="34"/>
      <c r="AA45" s="34"/>
      <c r="AB45" s="34"/>
      <c r="AC45" s="34"/>
      <c r="AD45" s="23" t="str">
        <f t="shared" si="6"/>
        <v>Поставка систем бесперебойного питания</v>
      </c>
      <c r="AE45" s="9" t="s">
        <v>206</v>
      </c>
      <c r="AF45" s="9">
        <v>876</v>
      </c>
      <c r="AG45" s="19" t="s">
        <v>73</v>
      </c>
      <c r="AH45" s="76">
        <v>1</v>
      </c>
      <c r="AI45" s="9">
        <v>8100000000</v>
      </c>
      <c r="AJ45" s="12" t="s">
        <v>207</v>
      </c>
      <c r="AK45" s="11">
        <f t="shared" si="4"/>
        <v>46747</v>
      </c>
      <c r="AL45" s="11">
        <v>46748</v>
      </c>
      <c r="AM45" s="11">
        <v>47118</v>
      </c>
      <c r="AN45" s="23">
        <v>2028</v>
      </c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77"/>
    </row>
    <row r="46" spans="1:52" s="33" customFormat="1" ht="43.5" customHeight="1" x14ac:dyDescent="0.2">
      <c r="A46" s="19">
        <v>3</v>
      </c>
      <c r="B46" s="72"/>
      <c r="C46" s="9" t="s">
        <v>60</v>
      </c>
      <c r="D46" s="9" t="s">
        <v>1715</v>
      </c>
      <c r="E46" s="9" t="s">
        <v>200</v>
      </c>
      <c r="F46" s="9" t="s">
        <v>291</v>
      </c>
      <c r="G46" s="9" t="s">
        <v>292</v>
      </c>
      <c r="H46" s="19" t="s">
        <v>293</v>
      </c>
      <c r="I46" s="19" t="s">
        <v>293</v>
      </c>
      <c r="J46" s="73">
        <v>2</v>
      </c>
      <c r="K46" s="9" t="s">
        <v>167</v>
      </c>
      <c r="L46" s="9" t="s">
        <v>167</v>
      </c>
      <c r="M46" s="9"/>
      <c r="N46" s="14" t="s">
        <v>204</v>
      </c>
      <c r="O46" s="74">
        <v>1368.64904</v>
      </c>
      <c r="P46" s="24">
        <f t="shared" si="5"/>
        <v>1642.3788480000001</v>
      </c>
      <c r="Q46" s="75"/>
      <c r="R46" s="10"/>
      <c r="S46" s="75"/>
      <c r="T46" s="75">
        <v>1642.3788480000001</v>
      </c>
      <c r="U46" s="70" t="s">
        <v>87</v>
      </c>
      <c r="V46" s="14" t="str">
        <f t="shared" si="1"/>
        <v>Филиал Бурятэнерго</v>
      </c>
      <c r="W46" s="14" t="s">
        <v>1716</v>
      </c>
      <c r="X46" s="11">
        <v>46667</v>
      </c>
      <c r="Y46" s="11">
        <f t="shared" si="2"/>
        <v>46727</v>
      </c>
      <c r="Z46" s="34"/>
      <c r="AA46" s="34"/>
      <c r="AB46" s="34"/>
      <c r="AC46" s="34"/>
      <c r="AD46" s="23" t="str">
        <f t="shared" si="6"/>
        <v>Поставка оборудования телемеханики</v>
      </c>
      <c r="AE46" s="9" t="s">
        <v>206</v>
      </c>
      <c r="AF46" s="9">
        <v>876</v>
      </c>
      <c r="AG46" s="19" t="s">
        <v>73</v>
      </c>
      <c r="AH46" s="76">
        <v>1</v>
      </c>
      <c r="AI46" s="9">
        <v>8100000000</v>
      </c>
      <c r="AJ46" s="12" t="s">
        <v>207</v>
      </c>
      <c r="AK46" s="11">
        <f t="shared" si="4"/>
        <v>46747</v>
      </c>
      <c r="AL46" s="11">
        <v>46748</v>
      </c>
      <c r="AM46" s="11">
        <v>47118</v>
      </c>
      <c r="AN46" s="23">
        <v>2028</v>
      </c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77"/>
    </row>
    <row r="47" spans="1:52" s="33" customFormat="1" ht="43.5" customHeight="1" x14ac:dyDescent="0.2">
      <c r="A47" s="19">
        <v>3</v>
      </c>
      <c r="B47" s="72"/>
      <c r="C47" s="9" t="s">
        <v>60</v>
      </c>
      <c r="D47" s="9" t="s">
        <v>1715</v>
      </c>
      <c r="E47" s="9" t="s">
        <v>200</v>
      </c>
      <c r="F47" s="19" t="s">
        <v>291</v>
      </c>
      <c r="G47" s="9" t="s">
        <v>292</v>
      </c>
      <c r="H47" s="19" t="s">
        <v>260</v>
      </c>
      <c r="I47" s="19" t="s">
        <v>294</v>
      </c>
      <c r="J47" s="73">
        <v>2</v>
      </c>
      <c r="K47" s="9" t="s">
        <v>167</v>
      </c>
      <c r="L47" s="9" t="s">
        <v>167</v>
      </c>
      <c r="M47" s="9"/>
      <c r="N47" s="14" t="s">
        <v>204</v>
      </c>
      <c r="O47" s="74">
        <v>1070.3891799999999</v>
      </c>
      <c r="P47" s="24">
        <f t="shared" si="5"/>
        <v>1284.4670159999998</v>
      </c>
      <c r="Q47" s="75"/>
      <c r="R47" s="10"/>
      <c r="S47" s="75"/>
      <c r="T47" s="75">
        <v>1284.4670159999998</v>
      </c>
      <c r="U47" s="70" t="s">
        <v>87</v>
      </c>
      <c r="V47" s="14" t="str">
        <f t="shared" si="1"/>
        <v>Филиал Бурятэнерго</v>
      </c>
      <c r="W47" s="14" t="s">
        <v>1716</v>
      </c>
      <c r="X47" s="11">
        <v>46667</v>
      </c>
      <c r="Y47" s="11">
        <f t="shared" si="2"/>
        <v>46727</v>
      </c>
      <c r="Z47" s="34"/>
      <c r="AA47" s="34"/>
      <c r="AB47" s="34"/>
      <c r="AC47" s="34"/>
      <c r="AD47" s="23" t="str">
        <f t="shared" si="6"/>
        <v>Поставка оборудования телемеханики</v>
      </c>
      <c r="AE47" s="9" t="s">
        <v>206</v>
      </c>
      <c r="AF47" s="9">
        <v>876</v>
      </c>
      <c r="AG47" s="19" t="s">
        <v>73</v>
      </c>
      <c r="AH47" s="76">
        <v>2</v>
      </c>
      <c r="AI47" s="9">
        <v>8100000000</v>
      </c>
      <c r="AJ47" s="12" t="s">
        <v>207</v>
      </c>
      <c r="AK47" s="11">
        <f t="shared" si="4"/>
        <v>46747</v>
      </c>
      <c r="AL47" s="11">
        <v>46748</v>
      </c>
      <c r="AM47" s="11">
        <v>47118</v>
      </c>
      <c r="AN47" s="23">
        <v>2028</v>
      </c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77"/>
    </row>
    <row r="48" spans="1:52" s="33" customFormat="1" ht="43.5" customHeight="1" x14ac:dyDescent="0.2">
      <c r="A48" s="19">
        <v>3</v>
      </c>
      <c r="B48" s="72"/>
      <c r="C48" s="9" t="s">
        <v>60</v>
      </c>
      <c r="D48" s="9" t="s">
        <v>1715</v>
      </c>
      <c r="E48" s="9" t="s">
        <v>200</v>
      </c>
      <c r="F48" s="19" t="s">
        <v>295</v>
      </c>
      <c r="G48" s="9" t="s">
        <v>296</v>
      </c>
      <c r="H48" s="82" t="s">
        <v>297</v>
      </c>
      <c r="I48" s="83" t="s">
        <v>298</v>
      </c>
      <c r="J48" s="73">
        <v>2</v>
      </c>
      <c r="K48" s="9" t="s">
        <v>167</v>
      </c>
      <c r="L48" s="31" t="s">
        <v>167</v>
      </c>
      <c r="M48" s="31"/>
      <c r="N48" s="32" t="s">
        <v>299</v>
      </c>
      <c r="O48" s="41">
        <v>5000</v>
      </c>
      <c r="P48" s="41">
        <f t="shared" si="5"/>
        <v>6000</v>
      </c>
      <c r="Q48" s="41"/>
      <c r="R48" s="41"/>
      <c r="S48" s="41"/>
      <c r="T48" s="41">
        <v>6000</v>
      </c>
      <c r="U48" s="70" t="s">
        <v>87</v>
      </c>
      <c r="V48" s="31" t="s">
        <v>205</v>
      </c>
      <c r="W48" s="14" t="s">
        <v>1716</v>
      </c>
      <c r="X48" s="11">
        <v>46667</v>
      </c>
      <c r="Y48" s="11">
        <f t="shared" si="2"/>
        <v>46727</v>
      </c>
      <c r="Z48" s="31"/>
      <c r="AA48" s="31"/>
      <c r="AB48" s="31"/>
      <c r="AC48" s="31"/>
      <c r="AD48" s="84" t="str">
        <f t="shared" si="6"/>
        <v>Поставка гирлянды ИРМК 35-110 кВ</v>
      </c>
      <c r="AE48" s="9" t="s">
        <v>206</v>
      </c>
      <c r="AF48" s="9">
        <v>876</v>
      </c>
      <c r="AG48" s="19" t="s">
        <v>73</v>
      </c>
      <c r="AH48" s="76">
        <v>1</v>
      </c>
      <c r="AI48" s="43">
        <v>81000000000</v>
      </c>
      <c r="AJ48" s="31" t="s">
        <v>207</v>
      </c>
      <c r="AK48" s="11">
        <f t="shared" si="4"/>
        <v>46747</v>
      </c>
      <c r="AL48" s="11">
        <v>46748</v>
      </c>
      <c r="AM48" s="11">
        <v>47118</v>
      </c>
      <c r="AN48" s="23">
        <v>2028</v>
      </c>
      <c r="AO48" s="31" t="s">
        <v>300</v>
      </c>
      <c r="AP48" s="31"/>
      <c r="AQ48" s="31"/>
      <c r="AR48" s="31"/>
      <c r="AS48" s="85"/>
      <c r="AT48" s="85"/>
      <c r="AU48" s="86"/>
      <c r="AV48" s="86"/>
      <c r="AW48" s="87"/>
      <c r="AX48" s="86"/>
      <c r="AY48" s="23"/>
      <c r="AZ48" s="88"/>
    </row>
    <row r="49" spans="1:52" s="33" customFormat="1" ht="43.5" customHeight="1" x14ac:dyDescent="0.2">
      <c r="A49" s="19">
        <v>3</v>
      </c>
      <c r="B49" s="72"/>
      <c r="C49" s="9" t="s">
        <v>60</v>
      </c>
      <c r="D49" s="9" t="s">
        <v>1715</v>
      </c>
      <c r="E49" s="9" t="s">
        <v>200</v>
      </c>
      <c r="F49" s="9" t="s">
        <v>301</v>
      </c>
      <c r="G49" s="9" t="s">
        <v>302</v>
      </c>
      <c r="H49" s="89" t="s">
        <v>303</v>
      </c>
      <c r="I49" s="89" t="s">
        <v>304</v>
      </c>
      <c r="J49" s="73">
        <v>2</v>
      </c>
      <c r="K49" s="9" t="s">
        <v>167</v>
      </c>
      <c r="L49" s="9" t="s">
        <v>167</v>
      </c>
      <c r="M49" s="9"/>
      <c r="N49" s="14" t="s">
        <v>204</v>
      </c>
      <c r="O49" s="74">
        <v>1308.07186</v>
      </c>
      <c r="P49" s="24">
        <f t="shared" si="5"/>
        <v>1569.686232</v>
      </c>
      <c r="Q49" s="75"/>
      <c r="R49" s="10"/>
      <c r="S49" s="75"/>
      <c r="T49" s="75">
        <v>1569.686232</v>
      </c>
      <c r="U49" s="70" t="s">
        <v>87</v>
      </c>
      <c r="V49" s="14" t="str">
        <f>D49</f>
        <v>Филиал Бурятэнерго</v>
      </c>
      <c r="W49" s="14" t="s">
        <v>1716</v>
      </c>
      <c r="X49" s="11">
        <v>46667</v>
      </c>
      <c r="Y49" s="11">
        <f t="shared" si="2"/>
        <v>46727</v>
      </c>
      <c r="Z49" s="34"/>
      <c r="AA49" s="34"/>
      <c r="AB49" s="34"/>
      <c r="AC49" s="34"/>
      <c r="AD49" s="23" t="str">
        <f t="shared" si="6"/>
        <v>Поставка пиломатериалов</v>
      </c>
      <c r="AE49" s="9" t="s">
        <v>206</v>
      </c>
      <c r="AF49" s="9">
        <v>876</v>
      </c>
      <c r="AG49" s="19" t="s">
        <v>73</v>
      </c>
      <c r="AH49" s="76">
        <v>1</v>
      </c>
      <c r="AI49" s="9">
        <v>8100000000</v>
      </c>
      <c r="AJ49" s="12" t="s">
        <v>207</v>
      </c>
      <c r="AK49" s="11">
        <f t="shared" si="4"/>
        <v>46747</v>
      </c>
      <c r="AL49" s="11">
        <v>46748</v>
      </c>
      <c r="AM49" s="11">
        <v>47118</v>
      </c>
      <c r="AN49" s="23">
        <v>2028</v>
      </c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77"/>
    </row>
    <row r="50" spans="1:52" s="33" customFormat="1" ht="38.25" x14ac:dyDescent="0.2">
      <c r="A50" s="19">
        <v>3</v>
      </c>
      <c r="B50" s="72"/>
      <c r="C50" s="9" t="s">
        <v>60</v>
      </c>
      <c r="D50" s="9" t="s">
        <v>1720</v>
      </c>
      <c r="E50" s="9" t="s">
        <v>200</v>
      </c>
      <c r="F50" s="90" t="s">
        <v>1693</v>
      </c>
      <c r="G50" s="91" t="s">
        <v>1090</v>
      </c>
      <c r="H50" s="89" t="s">
        <v>1091</v>
      </c>
      <c r="I50" s="89" t="s">
        <v>1091</v>
      </c>
      <c r="J50" s="73">
        <v>2</v>
      </c>
      <c r="K50" s="9" t="s">
        <v>167</v>
      </c>
      <c r="L50" s="9" t="s">
        <v>167</v>
      </c>
      <c r="M50" s="9"/>
      <c r="N50" s="14" t="s">
        <v>204</v>
      </c>
      <c r="O50" s="92">
        <v>2004.4164099999973</v>
      </c>
      <c r="P50" s="93">
        <f t="shared" si="5"/>
        <v>2405.2996919999969</v>
      </c>
      <c r="Q50" s="94"/>
      <c r="R50" s="95"/>
      <c r="S50" s="95"/>
      <c r="T50" s="95">
        <f t="shared" ref="T50:T70" si="7">P50</f>
        <v>2405.2996919999969</v>
      </c>
      <c r="U50" s="70" t="s">
        <v>87</v>
      </c>
      <c r="V50" s="14" t="s">
        <v>1720</v>
      </c>
      <c r="W50" s="14" t="s">
        <v>1716</v>
      </c>
      <c r="X50" s="11">
        <v>46660</v>
      </c>
      <c r="Y50" s="11">
        <v>46717</v>
      </c>
      <c r="Z50" s="34"/>
      <c r="AA50" s="34"/>
      <c r="AB50" s="34"/>
      <c r="AC50" s="34"/>
      <c r="AD50" s="23" t="str">
        <f t="shared" si="6"/>
        <v>Поставка бензоинструмента</v>
      </c>
      <c r="AE50" s="96" t="s">
        <v>206</v>
      </c>
      <c r="AF50" s="97">
        <v>796</v>
      </c>
      <c r="AG50" s="97" t="s">
        <v>541</v>
      </c>
      <c r="AH50" s="98">
        <v>1622.9</v>
      </c>
      <c r="AI50" s="9">
        <v>5200000000</v>
      </c>
      <c r="AJ50" s="91" t="s">
        <v>542</v>
      </c>
      <c r="AK50" s="99">
        <v>46738</v>
      </c>
      <c r="AL50" s="99">
        <v>46745</v>
      </c>
      <c r="AM50" s="99">
        <v>47118</v>
      </c>
      <c r="AN50" s="97">
        <v>2028</v>
      </c>
      <c r="AO50" s="100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77"/>
    </row>
    <row r="51" spans="1:52" s="33" customFormat="1" ht="38.25" x14ac:dyDescent="0.2">
      <c r="A51" s="19">
        <v>3</v>
      </c>
      <c r="B51" s="72"/>
      <c r="C51" s="9" t="s">
        <v>60</v>
      </c>
      <c r="D51" s="9" t="s">
        <v>1720</v>
      </c>
      <c r="E51" s="9" t="s">
        <v>200</v>
      </c>
      <c r="F51" s="90" t="s">
        <v>543</v>
      </c>
      <c r="G51" s="91" t="s">
        <v>397</v>
      </c>
      <c r="H51" s="101" t="s">
        <v>398</v>
      </c>
      <c r="I51" s="102" t="s">
        <v>398</v>
      </c>
      <c r="J51" s="73">
        <v>2</v>
      </c>
      <c r="K51" s="9" t="s">
        <v>167</v>
      </c>
      <c r="L51" s="9" t="s">
        <v>167</v>
      </c>
      <c r="M51" s="9"/>
      <c r="N51" s="14" t="s">
        <v>204</v>
      </c>
      <c r="O51" s="92">
        <v>685.35719999999992</v>
      </c>
      <c r="P51" s="93">
        <f t="shared" si="5"/>
        <v>822.42863999999986</v>
      </c>
      <c r="Q51" s="94"/>
      <c r="R51" s="95"/>
      <c r="S51" s="95"/>
      <c r="T51" s="95">
        <f t="shared" si="7"/>
        <v>822.42863999999986</v>
      </c>
      <c r="U51" s="70" t="s">
        <v>87</v>
      </c>
      <c r="V51" s="14" t="s">
        <v>1720</v>
      </c>
      <c r="W51" s="14" t="s">
        <v>1716</v>
      </c>
      <c r="X51" s="11">
        <v>46660</v>
      </c>
      <c r="Y51" s="103">
        <v>46717</v>
      </c>
      <c r="Z51" s="34"/>
      <c r="AA51" s="34"/>
      <c r="AB51" s="34"/>
      <c r="AC51" s="34"/>
      <c r="AD51" s="23" t="str">
        <f t="shared" si="6"/>
        <v>Поставка вспомогательной продукции (полотно нетк., салф.техн.)</v>
      </c>
      <c r="AE51" s="96" t="s">
        <v>206</v>
      </c>
      <c r="AF51" s="97">
        <v>18</v>
      </c>
      <c r="AG51" s="97" t="s">
        <v>544</v>
      </c>
      <c r="AH51" s="98">
        <v>4681</v>
      </c>
      <c r="AI51" s="9">
        <v>5200000000</v>
      </c>
      <c r="AJ51" s="91" t="s">
        <v>542</v>
      </c>
      <c r="AK51" s="99">
        <v>46738</v>
      </c>
      <c r="AL51" s="103">
        <v>46745</v>
      </c>
      <c r="AM51" s="99">
        <v>47118</v>
      </c>
      <c r="AN51" s="97">
        <v>2028</v>
      </c>
      <c r="AO51" s="100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77"/>
    </row>
    <row r="52" spans="1:52" s="33" customFormat="1" ht="38.25" x14ac:dyDescent="0.2">
      <c r="A52" s="19">
        <v>3</v>
      </c>
      <c r="B52" s="72"/>
      <c r="C52" s="9" t="s">
        <v>60</v>
      </c>
      <c r="D52" s="9" t="s">
        <v>1720</v>
      </c>
      <c r="E52" s="9" t="s">
        <v>200</v>
      </c>
      <c r="F52" s="90" t="s">
        <v>545</v>
      </c>
      <c r="G52" s="91" t="s">
        <v>414</v>
      </c>
      <c r="H52" s="89" t="s">
        <v>217</v>
      </c>
      <c r="I52" s="89" t="s">
        <v>217</v>
      </c>
      <c r="J52" s="73">
        <v>2</v>
      </c>
      <c r="K52" s="9" t="s">
        <v>167</v>
      </c>
      <c r="L52" s="9" t="s">
        <v>167</v>
      </c>
      <c r="M52" s="9"/>
      <c r="N52" s="14" t="s">
        <v>204</v>
      </c>
      <c r="O52" s="92">
        <v>8619.6532799999986</v>
      </c>
      <c r="P52" s="93">
        <f t="shared" ref="P52:P70" si="8">O52*1.2</f>
        <v>10343.583935999997</v>
      </c>
      <c r="Q52" s="94"/>
      <c r="R52" s="95"/>
      <c r="S52" s="95"/>
      <c r="T52" s="95">
        <f t="shared" si="7"/>
        <v>10343.583935999997</v>
      </c>
      <c r="U52" s="70" t="s">
        <v>87</v>
      </c>
      <c r="V52" s="14" t="s">
        <v>1720</v>
      </c>
      <c r="W52" s="14" t="s">
        <v>1716</v>
      </c>
      <c r="X52" s="103">
        <v>46660</v>
      </c>
      <c r="Y52" s="11">
        <v>46717</v>
      </c>
      <c r="Z52" s="34"/>
      <c r="AA52" s="34"/>
      <c r="AB52" s="34"/>
      <c r="AC52" s="34"/>
      <c r="AD52" s="23" t="str">
        <f t="shared" ref="AD52:AD70" si="9">G52</f>
        <v>Поставка запасных частей к автомобилям ГАЗ и  двигателям УМЗ для прайсовых заказов</v>
      </c>
      <c r="AE52" s="96" t="s">
        <v>206</v>
      </c>
      <c r="AF52" s="9">
        <v>796</v>
      </c>
      <c r="AG52" s="9" t="s">
        <v>541</v>
      </c>
      <c r="AH52" s="76">
        <v>1</v>
      </c>
      <c r="AI52" s="9">
        <v>5200000000</v>
      </c>
      <c r="AJ52" s="12" t="s">
        <v>542</v>
      </c>
      <c r="AK52" s="99">
        <v>46738</v>
      </c>
      <c r="AL52" s="99">
        <v>46745</v>
      </c>
      <c r="AM52" s="103">
        <v>47118</v>
      </c>
      <c r="AN52" s="97">
        <v>2028</v>
      </c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77"/>
    </row>
    <row r="53" spans="1:52" s="33" customFormat="1" ht="38.25" x14ac:dyDescent="0.2">
      <c r="A53" s="19">
        <v>3</v>
      </c>
      <c r="B53" s="72"/>
      <c r="C53" s="9" t="s">
        <v>60</v>
      </c>
      <c r="D53" s="9" t="s">
        <v>1720</v>
      </c>
      <c r="E53" s="9" t="s">
        <v>200</v>
      </c>
      <c r="F53" s="90" t="s">
        <v>546</v>
      </c>
      <c r="G53" s="91" t="s">
        <v>420</v>
      </c>
      <c r="H53" s="89" t="s">
        <v>217</v>
      </c>
      <c r="I53" s="89" t="s">
        <v>217</v>
      </c>
      <c r="J53" s="73">
        <v>2</v>
      </c>
      <c r="K53" s="9" t="s">
        <v>167</v>
      </c>
      <c r="L53" s="9" t="s">
        <v>167</v>
      </c>
      <c r="M53" s="9"/>
      <c r="N53" s="14" t="s">
        <v>204</v>
      </c>
      <c r="O53" s="92">
        <v>6129.5603600000004</v>
      </c>
      <c r="P53" s="93">
        <f t="shared" si="8"/>
        <v>7355.4724320000005</v>
      </c>
      <c r="Q53" s="94"/>
      <c r="R53" s="95"/>
      <c r="S53" s="95"/>
      <c r="T53" s="95">
        <f t="shared" si="7"/>
        <v>7355.4724320000005</v>
      </c>
      <c r="U53" s="70" t="s">
        <v>87</v>
      </c>
      <c r="V53" s="14" t="s">
        <v>1720</v>
      </c>
      <c r="W53" s="14" t="s">
        <v>1716</v>
      </c>
      <c r="X53" s="11">
        <v>46660</v>
      </c>
      <c r="Y53" s="103">
        <v>46717</v>
      </c>
      <c r="Z53" s="34"/>
      <c r="AA53" s="34"/>
      <c r="AB53" s="34"/>
      <c r="AC53" s="34"/>
      <c r="AD53" s="23" t="str">
        <f t="shared" si="9"/>
        <v>Поставка запасных частей к автомобилям КАМАЗ для прайсовых заказов</v>
      </c>
      <c r="AE53" s="96" t="s">
        <v>206</v>
      </c>
      <c r="AF53" s="9">
        <v>796</v>
      </c>
      <c r="AG53" s="15" t="s">
        <v>541</v>
      </c>
      <c r="AH53" s="76">
        <v>1</v>
      </c>
      <c r="AI53" s="9">
        <v>5200000000</v>
      </c>
      <c r="AJ53" s="12" t="s">
        <v>542</v>
      </c>
      <c r="AK53" s="99">
        <v>46738</v>
      </c>
      <c r="AL53" s="103">
        <v>46745</v>
      </c>
      <c r="AM53" s="99">
        <v>47118</v>
      </c>
      <c r="AN53" s="97">
        <v>2028</v>
      </c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77"/>
    </row>
    <row r="54" spans="1:52" s="33" customFormat="1" ht="38.25" x14ac:dyDescent="0.2">
      <c r="A54" s="19">
        <v>3</v>
      </c>
      <c r="B54" s="72"/>
      <c r="C54" s="9" t="s">
        <v>60</v>
      </c>
      <c r="D54" s="9" t="s">
        <v>1720</v>
      </c>
      <c r="E54" s="9" t="s">
        <v>200</v>
      </c>
      <c r="F54" s="90" t="s">
        <v>547</v>
      </c>
      <c r="G54" s="91" t="s">
        <v>424</v>
      </c>
      <c r="H54" s="89" t="s">
        <v>217</v>
      </c>
      <c r="I54" s="89" t="s">
        <v>217</v>
      </c>
      <c r="J54" s="73">
        <v>2</v>
      </c>
      <c r="K54" s="9" t="s">
        <v>167</v>
      </c>
      <c r="L54" s="9" t="s">
        <v>167</v>
      </c>
      <c r="M54" s="9"/>
      <c r="N54" s="14" t="s">
        <v>204</v>
      </c>
      <c r="O54" s="92">
        <v>10118.70708</v>
      </c>
      <c r="P54" s="93">
        <f t="shared" si="8"/>
        <v>12142.448495999999</v>
      </c>
      <c r="Q54" s="94"/>
      <c r="R54" s="95"/>
      <c r="S54" s="95"/>
      <c r="T54" s="95">
        <f t="shared" si="7"/>
        <v>12142.448495999999</v>
      </c>
      <c r="U54" s="70" t="s">
        <v>87</v>
      </c>
      <c r="V54" s="14" t="s">
        <v>1720</v>
      </c>
      <c r="W54" s="14" t="s">
        <v>1716</v>
      </c>
      <c r="X54" s="11">
        <v>46660</v>
      </c>
      <c r="Y54" s="11">
        <v>46717</v>
      </c>
      <c r="Z54" s="34"/>
      <c r="AA54" s="34"/>
      <c r="AB54" s="34"/>
      <c r="AC54" s="34"/>
      <c r="AD54" s="23" t="str">
        <f t="shared" si="9"/>
        <v>Поставка запасных частей к автомобилям УАЗ и двигателям ЗМЗ для прайсовых заказов</v>
      </c>
      <c r="AE54" s="96" t="s">
        <v>206</v>
      </c>
      <c r="AF54" s="9">
        <v>796</v>
      </c>
      <c r="AG54" s="9" t="s">
        <v>541</v>
      </c>
      <c r="AH54" s="76">
        <v>1</v>
      </c>
      <c r="AI54" s="9">
        <v>5200000000</v>
      </c>
      <c r="AJ54" s="12" t="s">
        <v>542</v>
      </c>
      <c r="AK54" s="99">
        <v>46738</v>
      </c>
      <c r="AL54" s="99">
        <v>46745</v>
      </c>
      <c r="AM54" s="99">
        <v>47118</v>
      </c>
      <c r="AN54" s="97">
        <v>2028</v>
      </c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77"/>
    </row>
    <row r="55" spans="1:52" s="33" customFormat="1" ht="38.25" x14ac:dyDescent="0.2">
      <c r="A55" s="19">
        <v>3</v>
      </c>
      <c r="B55" s="72"/>
      <c r="C55" s="9" t="s">
        <v>60</v>
      </c>
      <c r="D55" s="9" t="s">
        <v>1720</v>
      </c>
      <c r="E55" s="9" t="s">
        <v>200</v>
      </c>
      <c r="F55" s="90" t="s">
        <v>548</v>
      </c>
      <c r="G55" s="91" t="s">
        <v>427</v>
      </c>
      <c r="H55" s="89" t="s">
        <v>217</v>
      </c>
      <c r="I55" s="89" t="s">
        <v>217</v>
      </c>
      <c r="J55" s="73">
        <v>2</v>
      </c>
      <c r="K55" s="9" t="s">
        <v>167</v>
      </c>
      <c r="L55" s="9" t="s">
        <v>167</v>
      </c>
      <c r="M55" s="9"/>
      <c r="N55" s="14" t="s">
        <v>204</v>
      </c>
      <c r="O55" s="92">
        <v>435</v>
      </c>
      <c r="P55" s="93">
        <f t="shared" si="8"/>
        <v>522</v>
      </c>
      <c r="Q55" s="94"/>
      <c r="R55" s="95"/>
      <c r="S55" s="95"/>
      <c r="T55" s="95">
        <f t="shared" si="7"/>
        <v>522</v>
      </c>
      <c r="U55" s="70" t="s">
        <v>87</v>
      </c>
      <c r="V55" s="14" t="s">
        <v>1720</v>
      </c>
      <c r="W55" s="14" t="s">
        <v>1716</v>
      </c>
      <c r="X55" s="103">
        <v>46660</v>
      </c>
      <c r="Y55" s="11">
        <v>46717</v>
      </c>
      <c r="Z55" s="34"/>
      <c r="AA55" s="34"/>
      <c r="AB55" s="34"/>
      <c r="AC55" s="34"/>
      <c r="AD55" s="23" t="str">
        <f t="shared" si="9"/>
        <v>Поставка запасных частей к автомобилям УРАЛ для прайсовых заказов</v>
      </c>
      <c r="AE55" s="96" t="s">
        <v>206</v>
      </c>
      <c r="AF55" s="9">
        <v>796</v>
      </c>
      <c r="AG55" s="9" t="s">
        <v>541</v>
      </c>
      <c r="AH55" s="76">
        <v>1</v>
      </c>
      <c r="AI55" s="9">
        <v>5200000000</v>
      </c>
      <c r="AJ55" s="12" t="s">
        <v>542</v>
      </c>
      <c r="AK55" s="99">
        <v>46738</v>
      </c>
      <c r="AL55" s="99">
        <v>46745</v>
      </c>
      <c r="AM55" s="103">
        <v>47118</v>
      </c>
      <c r="AN55" s="97">
        <v>2028</v>
      </c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77"/>
    </row>
    <row r="56" spans="1:52" s="33" customFormat="1" ht="38.25" x14ac:dyDescent="0.2">
      <c r="A56" s="19">
        <v>3</v>
      </c>
      <c r="B56" s="72"/>
      <c r="C56" s="9" t="s">
        <v>60</v>
      </c>
      <c r="D56" s="9" t="s">
        <v>1720</v>
      </c>
      <c r="E56" s="9" t="s">
        <v>200</v>
      </c>
      <c r="F56" s="90" t="s">
        <v>221</v>
      </c>
      <c r="G56" s="91" t="s">
        <v>222</v>
      </c>
      <c r="H56" s="89" t="s">
        <v>469</v>
      </c>
      <c r="I56" s="89" t="s">
        <v>223</v>
      </c>
      <c r="J56" s="73">
        <v>2</v>
      </c>
      <c r="K56" s="9" t="s">
        <v>167</v>
      </c>
      <c r="L56" s="9" t="s">
        <v>167</v>
      </c>
      <c r="M56" s="9"/>
      <c r="N56" s="14" t="s">
        <v>204</v>
      </c>
      <c r="O56" s="92">
        <v>1216.2094199999999</v>
      </c>
      <c r="P56" s="93">
        <f t="shared" si="8"/>
        <v>1459.4513039999999</v>
      </c>
      <c r="Q56" s="94"/>
      <c r="R56" s="95"/>
      <c r="S56" s="95"/>
      <c r="T56" s="95">
        <f t="shared" si="7"/>
        <v>1459.4513039999999</v>
      </c>
      <c r="U56" s="70" t="s">
        <v>87</v>
      </c>
      <c r="V56" s="14" t="s">
        <v>1720</v>
      </c>
      <c r="W56" s="14" t="s">
        <v>1716</v>
      </c>
      <c r="X56" s="103">
        <v>46660</v>
      </c>
      <c r="Y56" s="11">
        <v>46717</v>
      </c>
      <c r="Z56" s="34"/>
      <c r="AA56" s="34"/>
      <c r="AB56" s="34"/>
      <c r="AC56" s="34"/>
      <c r="AD56" s="23" t="str">
        <f t="shared" si="9"/>
        <v>Поставка окон ПВХ, дверей ПВХ</v>
      </c>
      <c r="AE56" s="96" t="s">
        <v>206</v>
      </c>
      <c r="AF56" s="104" t="s">
        <v>552</v>
      </c>
      <c r="AG56" s="105" t="s">
        <v>553</v>
      </c>
      <c r="AH56" s="106">
        <v>126.23</v>
      </c>
      <c r="AI56" s="9">
        <v>5200000000</v>
      </c>
      <c r="AJ56" s="12" t="s">
        <v>542</v>
      </c>
      <c r="AK56" s="99">
        <v>46738</v>
      </c>
      <c r="AL56" s="99">
        <v>46745</v>
      </c>
      <c r="AM56" s="103">
        <v>47118</v>
      </c>
      <c r="AN56" s="97">
        <v>2028</v>
      </c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77"/>
    </row>
    <row r="57" spans="1:52" s="33" customFormat="1" ht="38.25" x14ac:dyDescent="0.2">
      <c r="A57" s="19">
        <v>3</v>
      </c>
      <c r="B57" s="72"/>
      <c r="C57" s="9" t="s">
        <v>60</v>
      </c>
      <c r="D57" s="9" t="s">
        <v>1720</v>
      </c>
      <c r="E57" s="9" t="s">
        <v>200</v>
      </c>
      <c r="F57" s="90" t="s">
        <v>230</v>
      </c>
      <c r="G57" s="91" t="s">
        <v>231</v>
      </c>
      <c r="H57" s="89" t="s">
        <v>232</v>
      </c>
      <c r="I57" s="89" t="s">
        <v>232</v>
      </c>
      <c r="J57" s="73">
        <v>2</v>
      </c>
      <c r="K57" s="9" t="s">
        <v>167</v>
      </c>
      <c r="L57" s="9" t="s">
        <v>167</v>
      </c>
      <c r="M57" s="9"/>
      <c r="N57" s="14" t="s">
        <v>204</v>
      </c>
      <c r="O57" s="92">
        <v>1043.6976899999986</v>
      </c>
      <c r="P57" s="93">
        <f t="shared" si="8"/>
        <v>1252.4372279999982</v>
      </c>
      <c r="Q57" s="94"/>
      <c r="R57" s="95"/>
      <c r="S57" s="95"/>
      <c r="T57" s="95">
        <f t="shared" si="7"/>
        <v>1252.4372279999982</v>
      </c>
      <c r="U57" s="70" t="s">
        <v>87</v>
      </c>
      <c r="V57" s="14" t="s">
        <v>1720</v>
      </c>
      <c r="W57" s="14" t="s">
        <v>1716</v>
      </c>
      <c r="X57" s="103">
        <v>46660</v>
      </c>
      <c r="Y57" s="11">
        <v>46717</v>
      </c>
      <c r="Z57" s="34"/>
      <c r="AA57" s="34"/>
      <c r="AB57" s="34"/>
      <c r="AC57" s="34"/>
      <c r="AD57" s="23" t="str">
        <f t="shared" si="9"/>
        <v>Поставка ламп, светильников</v>
      </c>
      <c r="AE57" s="96" t="s">
        <v>206</v>
      </c>
      <c r="AF57" s="9">
        <v>796</v>
      </c>
      <c r="AG57" s="9" t="s">
        <v>541</v>
      </c>
      <c r="AH57" s="107">
        <v>1158</v>
      </c>
      <c r="AI57" s="9">
        <v>5200000000</v>
      </c>
      <c r="AJ57" s="12" t="s">
        <v>542</v>
      </c>
      <c r="AK57" s="99">
        <v>46738</v>
      </c>
      <c r="AL57" s="99">
        <v>46745</v>
      </c>
      <c r="AM57" s="103">
        <v>47118</v>
      </c>
      <c r="AN57" s="97">
        <v>2028</v>
      </c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77"/>
    </row>
    <row r="58" spans="1:52" s="33" customFormat="1" ht="38.25" x14ac:dyDescent="0.2">
      <c r="A58" s="19">
        <v>3</v>
      </c>
      <c r="B58" s="72"/>
      <c r="C58" s="9" t="s">
        <v>60</v>
      </c>
      <c r="D58" s="9" t="s">
        <v>1720</v>
      </c>
      <c r="E58" s="9" t="s">
        <v>200</v>
      </c>
      <c r="F58" s="90" t="s">
        <v>233</v>
      </c>
      <c r="G58" s="91" t="s">
        <v>234</v>
      </c>
      <c r="H58" s="89" t="s">
        <v>235</v>
      </c>
      <c r="I58" s="89" t="s">
        <v>235</v>
      </c>
      <c r="J58" s="73">
        <v>2</v>
      </c>
      <c r="K58" s="9" t="s">
        <v>167</v>
      </c>
      <c r="L58" s="9" t="s">
        <v>167</v>
      </c>
      <c r="M58" s="9"/>
      <c r="N58" s="14" t="s">
        <v>204</v>
      </c>
      <c r="O58" s="92">
        <v>7172.739389999344</v>
      </c>
      <c r="P58" s="93">
        <f t="shared" si="8"/>
        <v>8607.2872679992124</v>
      </c>
      <c r="Q58" s="94"/>
      <c r="R58" s="95"/>
      <c r="S58" s="95"/>
      <c r="T58" s="95">
        <f t="shared" si="7"/>
        <v>8607.2872679992124</v>
      </c>
      <c r="U58" s="70" t="s">
        <v>87</v>
      </c>
      <c r="V58" s="14" t="s">
        <v>1720</v>
      </c>
      <c r="W58" s="14" t="s">
        <v>1716</v>
      </c>
      <c r="X58" s="103">
        <v>46660</v>
      </c>
      <c r="Y58" s="11">
        <v>46717</v>
      </c>
      <c r="Z58" s="34"/>
      <c r="AA58" s="34"/>
      <c r="AB58" s="34"/>
      <c r="AC58" s="34"/>
      <c r="AD58" s="23" t="str">
        <f t="shared" si="9"/>
        <v>Поставка материалов лакокрасочных</v>
      </c>
      <c r="AE58" s="96" t="s">
        <v>206</v>
      </c>
      <c r="AF58" s="108">
        <v>166</v>
      </c>
      <c r="AG58" s="108" t="s">
        <v>560</v>
      </c>
      <c r="AH58" s="98">
        <v>27355</v>
      </c>
      <c r="AI58" s="9">
        <v>5200000000</v>
      </c>
      <c r="AJ58" s="12" t="s">
        <v>542</v>
      </c>
      <c r="AK58" s="99">
        <v>46738</v>
      </c>
      <c r="AL58" s="99">
        <v>46745</v>
      </c>
      <c r="AM58" s="103">
        <v>47118</v>
      </c>
      <c r="AN58" s="97">
        <v>2028</v>
      </c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77"/>
    </row>
    <row r="59" spans="1:52" s="33" customFormat="1" ht="38.25" x14ac:dyDescent="0.2">
      <c r="A59" s="19">
        <v>3</v>
      </c>
      <c r="B59" s="72"/>
      <c r="C59" s="9" t="s">
        <v>60</v>
      </c>
      <c r="D59" s="9" t="s">
        <v>1720</v>
      </c>
      <c r="E59" s="9" t="s">
        <v>200</v>
      </c>
      <c r="F59" s="90" t="s">
        <v>237</v>
      </c>
      <c r="G59" s="91" t="s">
        <v>238</v>
      </c>
      <c r="H59" s="101" t="s">
        <v>561</v>
      </c>
      <c r="I59" s="102" t="s">
        <v>561</v>
      </c>
      <c r="J59" s="73">
        <v>2</v>
      </c>
      <c r="K59" s="9" t="s">
        <v>167</v>
      </c>
      <c r="L59" s="9" t="s">
        <v>167</v>
      </c>
      <c r="M59" s="9"/>
      <c r="N59" s="14" t="s">
        <v>204</v>
      </c>
      <c r="O59" s="92">
        <v>13459.55800999999</v>
      </c>
      <c r="P59" s="93">
        <f t="shared" si="8"/>
        <v>16151.469611999986</v>
      </c>
      <c r="Q59" s="94"/>
      <c r="R59" s="95"/>
      <c r="S59" s="95"/>
      <c r="T59" s="95">
        <f t="shared" si="7"/>
        <v>16151.469611999986</v>
      </c>
      <c r="U59" s="70" t="s">
        <v>87</v>
      </c>
      <c r="V59" s="14" t="s">
        <v>1720</v>
      </c>
      <c r="W59" s="14" t="s">
        <v>1716</v>
      </c>
      <c r="X59" s="11">
        <v>46660</v>
      </c>
      <c r="Y59" s="103">
        <v>46717</v>
      </c>
      <c r="Z59" s="34"/>
      <c r="AA59" s="34"/>
      <c r="AB59" s="34"/>
      <c r="AC59" s="34"/>
      <c r="AD59" s="23" t="str">
        <f t="shared" si="9"/>
        <v>Поставка материалов строительных и отделочных</v>
      </c>
      <c r="AE59" s="96" t="s">
        <v>206</v>
      </c>
      <c r="AF59" s="97">
        <v>166</v>
      </c>
      <c r="AG59" s="97" t="s">
        <v>560</v>
      </c>
      <c r="AH59" s="98">
        <v>22968</v>
      </c>
      <c r="AI59" s="9">
        <v>5200000000</v>
      </c>
      <c r="AJ59" s="12" t="s">
        <v>542</v>
      </c>
      <c r="AK59" s="99">
        <v>46738</v>
      </c>
      <c r="AL59" s="103">
        <v>46745</v>
      </c>
      <c r="AM59" s="99">
        <v>47118</v>
      </c>
      <c r="AN59" s="97">
        <v>2028</v>
      </c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77"/>
    </row>
    <row r="60" spans="1:52" s="33" customFormat="1" ht="38.25" x14ac:dyDescent="0.2">
      <c r="A60" s="19">
        <v>3</v>
      </c>
      <c r="B60" s="72"/>
      <c r="C60" s="9" t="s">
        <v>60</v>
      </c>
      <c r="D60" s="9" t="s">
        <v>1720</v>
      </c>
      <c r="E60" s="9" t="s">
        <v>200</v>
      </c>
      <c r="F60" s="90" t="s">
        <v>241</v>
      </c>
      <c r="G60" s="91" t="s">
        <v>242</v>
      </c>
      <c r="H60" s="89" t="s">
        <v>243</v>
      </c>
      <c r="I60" s="89" t="s">
        <v>243</v>
      </c>
      <c r="J60" s="73">
        <v>2</v>
      </c>
      <c r="K60" s="9" t="s">
        <v>167</v>
      </c>
      <c r="L60" s="9" t="s">
        <v>167</v>
      </c>
      <c r="M60" s="9"/>
      <c r="N60" s="14" t="s">
        <v>204</v>
      </c>
      <c r="O60" s="92">
        <v>7198.6900299999734</v>
      </c>
      <c r="P60" s="93">
        <f t="shared" si="8"/>
        <v>8638.4280359999684</v>
      </c>
      <c r="Q60" s="94"/>
      <c r="R60" s="95"/>
      <c r="S60" s="95"/>
      <c r="T60" s="95">
        <f t="shared" si="7"/>
        <v>8638.4280359999684</v>
      </c>
      <c r="U60" s="70" t="s">
        <v>87</v>
      </c>
      <c r="V60" s="14" t="s">
        <v>1720</v>
      </c>
      <c r="W60" s="14" t="s">
        <v>1716</v>
      </c>
      <c r="X60" s="11">
        <v>46660</v>
      </c>
      <c r="Y60" s="11">
        <v>46717</v>
      </c>
      <c r="Z60" s="34"/>
      <c r="AA60" s="34"/>
      <c r="AB60" s="34"/>
      <c r="AC60" s="34"/>
      <c r="AD60" s="23" t="str">
        <f t="shared" si="9"/>
        <v>Поставка черного металлопроката</v>
      </c>
      <c r="AE60" s="96" t="s">
        <v>206</v>
      </c>
      <c r="AF60" s="97">
        <v>166</v>
      </c>
      <c r="AG60" s="109" t="s">
        <v>560</v>
      </c>
      <c r="AH60" s="98">
        <v>67849</v>
      </c>
      <c r="AI60" s="9">
        <v>5200000000</v>
      </c>
      <c r="AJ60" s="12" t="s">
        <v>542</v>
      </c>
      <c r="AK60" s="99">
        <v>46738</v>
      </c>
      <c r="AL60" s="99">
        <v>46745</v>
      </c>
      <c r="AM60" s="99">
        <v>47118</v>
      </c>
      <c r="AN60" s="97">
        <v>2028</v>
      </c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77"/>
    </row>
    <row r="61" spans="1:52" s="33" customFormat="1" ht="38.25" x14ac:dyDescent="0.2">
      <c r="A61" s="19">
        <v>3</v>
      </c>
      <c r="B61" s="72"/>
      <c r="C61" s="9" t="s">
        <v>60</v>
      </c>
      <c r="D61" s="9" t="s">
        <v>1720</v>
      </c>
      <c r="E61" s="9" t="s">
        <v>200</v>
      </c>
      <c r="F61" s="90" t="s">
        <v>244</v>
      </c>
      <c r="G61" s="91" t="s">
        <v>245</v>
      </c>
      <c r="H61" s="101" t="s">
        <v>246</v>
      </c>
      <c r="I61" s="102" t="s">
        <v>246</v>
      </c>
      <c r="J61" s="73">
        <v>2</v>
      </c>
      <c r="K61" s="9" t="s">
        <v>167</v>
      </c>
      <c r="L61" s="9" t="s">
        <v>167</v>
      </c>
      <c r="M61" s="9"/>
      <c r="N61" s="14" t="s">
        <v>204</v>
      </c>
      <c r="O61" s="92">
        <v>430.50738000000126</v>
      </c>
      <c r="P61" s="93">
        <f t="shared" si="8"/>
        <v>516.60885600000154</v>
      </c>
      <c r="Q61" s="94"/>
      <c r="R61" s="95"/>
      <c r="S61" s="95"/>
      <c r="T61" s="95">
        <f t="shared" si="7"/>
        <v>516.60885600000154</v>
      </c>
      <c r="U61" s="70" t="s">
        <v>87</v>
      </c>
      <c r="V61" s="14" t="s">
        <v>1720</v>
      </c>
      <c r="W61" s="14" t="s">
        <v>1716</v>
      </c>
      <c r="X61" s="103">
        <v>46660</v>
      </c>
      <c r="Y61" s="11">
        <v>46717</v>
      </c>
      <c r="Z61" s="34"/>
      <c r="AA61" s="34"/>
      <c r="AB61" s="34"/>
      <c r="AC61" s="34"/>
      <c r="AD61" s="23" t="str">
        <f t="shared" si="9"/>
        <v>Поставка метизов, крепежа</v>
      </c>
      <c r="AE61" s="96" t="s">
        <v>206</v>
      </c>
      <c r="AF61" s="110">
        <v>166</v>
      </c>
      <c r="AG61" s="110" t="s">
        <v>560</v>
      </c>
      <c r="AH61" s="98">
        <v>1610</v>
      </c>
      <c r="AI61" s="9">
        <v>5200000000</v>
      </c>
      <c r="AJ61" s="12" t="s">
        <v>542</v>
      </c>
      <c r="AK61" s="99">
        <v>46738</v>
      </c>
      <c r="AL61" s="99">
        <v>46745</v>
      </c>
      <c r="AM61" s="103">
        <v>47118</v>
      </c>
      <c r="AN61" s="97">
        <v>2028</v>
      </c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77"/>
    </row>
    <row r="62" spans="1:52" s="33" customFormat="1" ht="38.25" x14ac:dyDescent="0.2">
      <c r="A62" s="19">
        <v>3</v>
      </c>
      <c r="B62" s="72"/>
      <c r="C62" s="9" t="s">
        <v>60</v>
      </c>
      <c r="D62" s="9" t="s">
        <v>1720</v>
      </c>
      <c r="E62" s="9" t="s">
        <v>200</v>
      </c>
      <c r="F62" s="90" t="s">
        <v>1702</v>
      </c>
      <c r="G62" s="91" t="s">
        <v>1172</v>
      </c>
      <c r="H62" s="101" t="s">
        <v>949</v>
      </c>
      <c r="I62" s="102" t="s">
        <v>949</v>
      </c>
      <c r="J62" s="73">
        <v>2</v>
      </c>
      <c r="K62" s="9" t="s">
        <v>167</v>
      </c>
      <c r="L62" s="9" t="s">
        <v>167</v>
      </c>
      <c r="M62" s="9"/>
      <c r="N62" s="14" t="s">
        <v>204</v>
      </c>
      <c r="O62" s="92">
        <v>478.56290000000092</v>
      </c>
      <c r="P62" s="93">
        <f t="shared" si="8"/>
        <v>574.27548000000104</v>
      </c>
      <c r="Q62" s="94"/>
      <c r="R62" s="95"/>
      <c r="S62" s="95"/>
      <c r="T62" s="95">
        <f t="shared" si="7"/>
        <v>574.27548000000104</v>
      </c>
      <c r="U62" s="70" t="s">
        <v>87</v>
      </c>
      <c r="V62" s="14" t="s">
        <v>1720</v>
      </c>
      <c r="W62" s="14" t="s">
        <v>1716</v>
      </c>
      <c r="X62" s="11">
        <v>46660</v>
      </c>
      <c r="Y62" s="11">
        <v>46717</v>
      </c>
      <c r="Z62" s="34"/>
      <c r="AA62" s="34"/>
      <c r="AB62" s="34"/>
      <c r="AC62" s="34"/>
      <c r="AD62" s="23" t="str">
        <f t="shared" si="9"/>
        <v>Поставка средств моющих</v>
      </c>
      <c r="AE62" s="96" t="s">
        <v>206</v>
      </c>
      <c r="AF62" s="105">
        <v>112</v>
      </c>
      <c r="AG62" s="105" t="s">
        <v>557</v>
      </c>
      <c r="AH62" s="98">
        <v>2094</v>
      </c>
      <c r="AI62" s="9">
        <v>5200000000</v>
      </c>
      <c r="AJ62" s="12" t="s">
        <v>542</v>
      </c>
      <c r="AK62" s="99">
        <v>46738</v>
      </c>
      <c r="AL62" s="99">
        <v>46745</v>
      </c>
      <c r="AM62" s="99">
        <v>47118</v>
      </c>
      <c r="AN62" s="97">
        <v>2028</v>
      </c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77"/>
    </row>
    <row r="63" spans="1:52" s="33" customFormat="1" ht="38.25" x14ac:dyDescent="0.2">
      <c r="A63" s="19">
        <v>3</v>
      </c>
      <c r="B63" s="72"/>
      <c r="C63" s="9" t="s">
        <v>60</v>
      </c>
      <c r="D63" s="9" t="s">
        <v>1720</v>
      </c>
      <c r="E63" s="9" t="s">
        <v>200</v>
      </c>
      <c r="F63" s="90" t="s">
        <v>261</v>
      </c>
      <c r="G63" s="91" t="s">
        <v>262</v>
      </c>
      <c r="H63" s="89" t="s">
        <v>263</v>
      </c>
      <c r="I63" s="89" t="s">
        <v>471</v>
      </c>
      <c r="J63" s="73">
        <v>2</v>
      </c>
      <c r="K63" s="9" t="s">
        <v>167</v>
      </c>
      <c r="L63" s="9" t="s">
        <v>167</v>
      </c>
      <c r="M63" s="9"/>
      <c r="N63" s="14" t="s">
        <v>204</v>
      </c>
      <c r="O63" s="92">
        <v>875.22266999999476</v>
      </c>
      <c r="P63" s="93">
        <f t="shared" si="8"/>
        <v>1050.2672039999936</v>
      </c>
      <c r="Q63" s="94"/>
      <c r="R63" s="95"/>
      <c r="S63" s="95"/>
      <c r="T63" s="95">
        <f t="shared" si="7"/>
        <v>1050.2672039999936</v>
      </c>
      <c r="U63" s="70" t="s">
        <v>87</v>
      </c>
      <c r="V63" s="14" t="s">
        <v>1720</v>
      </c>
      <c r="W63" s="14" t="s">
        <v>1716</v>
      </c>
      <c r="X63" s="11">
        <v>46660</v>
      </c>
      <c r="Y63" s="103">
        <v>46717</v>
      </c>
      <c r="Z63" s="34"/>
      <c r="AA63" s="34"/>
      <c r="AB63" s="34"/>
      <c r="AC63" s="34"/>
      <c r="AD63" s="23" t="str">
        <f t="shared" si="9"/>
        <v>Поставка продукции химической</v>
      </c>
      <c r="AE63" s="96" t="s">
        <v>206</v>
      </c>
      <c r="AF63" s="105">
        <v>166</v>
      </c>
      <c r="AG63" s="105" t="s">
        <v>560</v>
      </c>
      <c r="AH63" s="98">
        <v>1975</v>
      </c>
      <c r="AI63" s="9">
        <v>5200000000</v>
      </c>
      <c r="AJ63" s="12" t="s">
        <v>542</v>
      </c>
      <c r="AK63" s="99">
        <v>46738</v>
      </c>
      <c r="AL63" s="103">
        <v>46745</v>
      </c>
      <c r="AM63" s="99">
        <v>47118</v>
      </c>
      <c r="AN63" s="97">
        <v>2028</v>
      </c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77"/>
    </row>
    <row r="64" spans="1:52" s="33" customFormat="1" ht="38.25" x14ac:dyDescent="0.2">
      <c r="A64" s="19">
        <v>3</v>
      </c>
      <c r="B64" s="72"/>
      <c r="C64" s="9" t="s">
        <v>60</v>
      </c>
      <c r="D64" s="9" t="s">
        <v>1720</v>
      </c>
      <c r="E64" s="9" t="s">
        <v>200</v>
      </c>
      <c r="F64" s="90" t="s">
        <v>265</v>
      </c>
      <c r="G64" s="91" t="s">
        <v>266</v>
      </c>
      <c r="H64" s="111" t="s">
        <v>267</v>
      </c>
      <c r="I64" s="111" t="s">
        <v>267</v>
      </c>
      <c r="J64" s="73">
        <v>2</v>
      </c>
      <c r="K64" s="9" t="s">
        <v>167</v>
      </c>
      <c r="L64" s="9" t="s">
        <v>167</v>
      </c>
      <c r="M64" s="9"/>
      <c r="N64" s="14" t="s">
        <v>204</v>
      </c>
      <c r="O64" s="92">
        <v>694.82727000000068</v>
      </c>
      <c r="P64" s="93">
        <f t="shared" si="8"/>
        <v>833.79272400000082</v>
      </c>
      <c r="Q64" s="94"/>
      <c r="R64" s="95"/>
      <c r="S64" s="95"/>
      <c r="T64" s="95">
        <f t="shared" si="7"/>
        <v>833.79272400000082</v>
      </c>
      <c r="U64" s="70" t="s">
        <v>87</v>
      </c>
      <c r="V64" s="14" t="s">
        <v>1720</v>
      </c>
      <c r="W64" s="14" t="s">
        <v>1716</v>
      </c>
      <c r="X64" s="103">
        <v>46660</v>
      </c>
      <c r="Y64" s="11">
        <v>46717</v>
      </c>
      <c r="Z64" s="34"/>
      <c r="AA64" s="34"/>
      <c r="AB64" s="34"/>
      <c r="AC64" s="34"/>
      <c r="AD64" s="23" t="str">
        <f t="shared" si="9"/>
        <v>Поставка цветного металлопроката</v>
      </c>
      <c r="AE64" s="96" t="s">
        <v>206</v>
      </c>
      <c r="AF64" s="105">
        <v>166</v>
      </c>
      <c r="AG64" s="105" t="s">
        <v>560</v>
      </c>
      <c r="AH64" s="98">
        <v>1029</v>
      </c>
      <c r="AI64" s="9">
        <v>5200000000</v>
      </c>
      <c r="AJ64" s="12" t="s">
        <v>542</v>
      </c>
      <c r="AK64" s="99">
        <v>46738</v>
      </c>
      <c r="AL64" s="99">
        <v>46745</v>
      </c>
      <c r="AM64" s="103">
        <v>47118</v>
      </c>
      <c r="AN64" s="97">
        <v>2028</v>
      </c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77"/>
    </row>
    <row r="65" spans="1:54" s="33" customFormat="1" ht="38.25" x14ac:dyDescent="0.2">
      <c r="A65" s="19">
        <v>3</v>
      </c>
      <c r="B65" s="72"/>
      <c r="C65" s="9" t="s">
        <v>60</v>
      </c>
      <c r="D65" s="9" t="s">
        <v>1720</v>
      </c>
      <c r="E65" s="9" t="s">
        <v>200</v>
      </c>
      <c r="F65" s="90" t="s">
        <v>275</v>
      </c>
      <c r="G65" s="91" t="s">
        <v>276</v>
      </c>
      <c r="H65" s="101" t="s">
        <v>569</v>
      </c>
      <c r="I65" s="102" t="s">
        <v>1721</v>
      </c>
      <c r="J65" s="73">
        <v>2</v>
      </c>
      <c r="K65" s="9" t="s">
        <v>167</v>
      </c>
      <c r="L65" s="9" t="s">
        <v>167</v>
      </c>
      <c r="M65" s="9"/>
      <c r="N65" s="14" t="s">
        <v>204</v>
      </c>
      <c r="O65" s="92">
        <v>523.85946000000013</v>
      </c>
      <c r="P65" s="93">
        <f t="shared" si="8"/>
        <v>628.63135200000011</v>
      </c>
      <c r="Q65" s="94"/>
      <c r="R65" s="95"/>
      <c r="S65" s="95"/>
      <c r="T65" s="95">
        <f t="shared" si="7"/>
        <v>628.63135200000011</v>
      </c>
      <c r="U65" s="70" t="s">
        <v>87</v>
      </c>
      <c r="V65" s="112" t="s">
        <v>1720</v>
      </c>
      <c r="W65" s="14" t="s">
        <v>1716</v>
      </c>
      <c r="X65" s="103">
        <v>46660</v>
      </c>
      <c r="Y65" s="11">
        <v>46717</v>
      </c>
      <c r="Z65" s="34"/>
      <c r="AA65" s="34"/>
      <c r="AB65" s="34"/>
      <c r="AC65" s="34"/>
      <c r="AD65" s="23" t="str">
        <f t="shared" si="9"/>
        <v>Поставка котлов, водонагревателей, ТЭН</v>
      </c>
      <c r="AE65" s="96" t="s">
        <v>206</v>
      </c>
      <c r="AF65" s="9">
        <v>796</v>
      </c>
      <c r="AG65" s="9" t="s">
        <v>541</v>
      </c>
      <c r="AH65" s="107">
        <v>746</v>
      </c>
      <c r="AI65" s="9">
        <v>5200000000</v>
      </c>
      <c r="AJ65" s="12" t="s">
        <v>542</v>
      </c>
      <c r="AK65" s="99">
        <v>46738</v>
      </c>
      <c r="AL65" s="99">
        <v>46745</v>
      </c>
      <c r="AM65" s="103">
        <v>47118</v>
      </c>
      <c r="AN65" s="97">
        <v>2028</v>
      </c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77"/>
    </row>
    <row r="66" spans="1:54" s="33" customFormat="1" ht="38.25" x14ac:dyDescent="0.2">
      <c r="A66" s="19">
        <v>3</v>
      </c>
      <c r="B66" s="72"/>
      <c r="C66" s="9" t="s">
        <v>60</v>
      </c>
      <c r="D66" s="9" t="s">
        <v>1720</v>
      </c>
      <c r="E66" s="9" t="s">
        <v>200</v>
      </c>
      <c r="F66" s="90" t="s">
        <v>573</v>
      </c>
      <c r="G66" s="16" t="s">
        <v>574</v>
      </c>
      <c r="H66" s="89" t="s">
        <v>217</v>
      </c>
      <c r="I66" s="89" t="s">
        <v>217</v>
      </c>
      <c r="J66" s="73">
        <v>2</v>
      </c>
      <c r="K66" s="9" t="s">
        <v>167</v>
      </c>
      <c r="L66" s="9" t="s">
        <v>167</v>
      </c>
      <c r="M66" s="9"/>
      <c r="N66" s="14" t="s">
        <v>204</v>
      </c>
      <c r="O66" s="92">
        <v>918.32042999999999</v>
      </c>
      <c r="P66" s="93">
        <f t="shared" si="8"/>
        <v>1101.984516</v>
      </c>
      <c r="Q66" s="94"/>
      <c r="R66" s="95"/>
      <c r="S66" s="95"/>
      <c r="T66" s="95">
        <f t="shared" si="7"/>
        <v>1101.984516</v>
      </c>
      <c r="U66" s="70" t="s">
        <v>87</v>
      </c>
      <c r="V66" s="112" t="s">
        <v>1720</v>
      </c>
      <c r="W66" s="14" t="s">
        <v>1716</v>
      </c>
      <c r="X66" s="11">
        <v>46660</v>
      </c>
      <c r="Y66" s="11">
        <v>46717</v>
      </c>
      <c r="Z66" s="34"/>
      <c r="AA66" s="34"/>
      <c r="AB66" s="34"/>
      <c r="AC66" s="34"/>
      <c r="AD66" s="23" t="str">
        <f t="shared" si="9"/>
        <v>Поставка запасных частей к силовым агрегатам ЯМЗ(прайс)</v>
      </c>
      <c r="AE66" s="96" t="s">
        <v>206</v>
      </c>
      <c r="AF66" s="9">
        <v>796</v>
      </c>
      <c r="AG66" s="9" t="s">
        <v>541</v>
      </c>
      <c r="AH66" s="76">
        <v>1</v>
      </c>
      <c r="AI66" s="9">
        <v>5200000000</v>
      </c>
      <c r="AJ66" s="12" t="s">
        <v>542</v>
      </c>
      <c r="AK66" s="99">
        <v>46738</v>
      </c>
      <c r="AL66" s="99">
        <v>46745</v>
      </c>
      <c r="AM66" s="99">
        <v>47118</v>
      </c>
      <c r="AN66" s="97">
        <v>2028</v>
      </c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77"/>
    </row>
    <row r="67" spans="1:54" s="33" customFormat="1" ht="38.25" x14ac:dyDescent="0.2">
      <c r="A67" s="19">
        <v>3</v>
      </c>
      <c r="B67" s="72"/>
      <c r="C67" s="9" t="s">
        <v>60</v>
      </c>
      <c r="D67" s="9" t="s">
        <v>1720</v>
      </c>
      <c r="E67" s="9" t="s">
        <v>200</v>
      </c>
      <c r="F67" s="90" t="s">
        <v>575</v>
      </c>
      <c r="G67" s="91" t="s">
        <v>576</v>
      </c>
      <c r="H67" s="89" t="s">
        <v>217</v>
      </c>
      <c r="I67" s="89" t="s">
        <v>217</v>
      </c>
      <c r="J67" s="73">
        <v>2</v>
      </c>
      <c r="K67" s="9" t="s">
        <v>167</v>
      </c>
      <c r="L67" s="9" t="s">
        <v>167</v>
      </c>
      <c r="M67" s="9"/>
      <c r="N67" s="14" t="s">
        <v>204</v>
      </c>
      <c r="O67" s="113">
        <v>1455.8667499999999</v>
      </c>
      <c r="P67" s="93">
        <f t="shared" si="8"/>
        <v>1747.0400999999999</v>
      </c>
      <c r="Q67" s="94"/>
      <c r="R67" s="95"/>
      <c r="S67" s="95"/>
      <c r="T67" s="95">
        <f t="shared" si="7"/>
        <v>1747.0400999999999</v>
      </c>
      <c r="U67" s="70" t="s">
        <v>87</v>
      </c>
      <c r="V67" s="112" t="s">
        <v>1720</v>
      </c>
      <c r="W67" s="14" t="s">
        <v>1716</v>
      </c>
      <c r="X67" s="103">
        <v>46660</v>
      </c>
      <c r="Y67" s="11">
        <v>46717</v>
      </c>
      <c r="Z67" s="34"/>
      <c r="AA67" s="34"/>
      <c r="AB67" s="34"/>
      <c r="AC67" s="34"/>
      <c r="AD67" s="23" t="str">
        <f t="shared" si="9"/>
        <v>(ПН) Запчасть для БКМ прайс</v>
      </c>
      <c r="AE67" s="96" t="s">
        <v>206</v>
      </c>
      <c r="AF67" s="9">
        <v>796</v>
      </c>
      <c r="AG67" s="9" t="s">
        <v>541</v>
      </c>
      <c r="AH67" s="76">
        <v>1</v>
      </c>
      <c r="AI67" s="9">
        <v>5200000000</v>
      </c>
      <c r="AJ67" s="12" t="s">
        <v>542</v>
      </c>
      <c r="AK67" s="99">
        <v>46738</v>
      </c>
      <c r="AL67" s="99">
        <v>46745</v>
      </c>
      <c r="AM67" s="103">
        <v>47118</v>
      </c>
      <c r="AN67" s="97">
        <v>2028</v>
      </c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77"/>
    </row>
    <row r="68" spans="1:54" s="33" customFormat="1" ht="38.25" x14ac:dyDescent="0.2">
      <c r="A68" s="19">
        <v>3</v>
      </c>
      <c r="B68" s="72"/>
      <c r="C68" s="9" t="s">
        <v>60</v>
      </c>
      <c r="D68" s="9" t="s">
        <v>1720</v>
      </c>
      <c r="E68" s="9" t="s">
        <v>200</v>
      </c>
      <c r="F68" s="114" t="s">
        <v>577</v>
      </c>
      <c r="G68" s="28" t="s">
        <v>465</v>
      </c>
      <c r="H68" s="101" t="s">
        <v>448</v>
      </c>
      <c r="I68" s="102" t="s">
        <v>448</v>
      </c>
      <c r="J68" s="73">
        <v>2</v>
      </c>
      <c r="K68" s="9" t="s">
        <v>167</v>
      </c>
      <c r="L68" s="9" t="s">
        <v>167</v>
      </c>
      <c r="M68" s="9"/>
      <c r="N68" s="14" t="s">
        <v>204</v>
      </c>
      <c r="O68" s="115">
        <v>1332.6671799999999</v>
      </c>
      <c r="P68" s="93">
        <f t="shared" si="8"/>
        <v>1599.2006159999999</v>
      </c>
      <c r="Q68" s="94"/>
      <c r="R68" s="95"/>
      <c r="S68" s="95"/>
      <c r="T68" s="95">
        <f t="shared" si="7"/>
        <v>1599.2006159999999</v>
      </c>
      <c r="U68" s="70" t="s">
        <v>87</v>
      </c>
      <c r="V68" s="112" t="s">
        <v>1720</v>
      </c>
      <c r="W68" s="14" t="s">
        <v>1716</v>
      </c>
      <c r="X68" s="11">
        <v>46660</v>
      </c>
      <c r="Y68" s="103">
        <v>46717</v>
      </c>
      <c r="Z68" s="34"/>
      <c r="AA68" s="34"/>
      <c r="AB68" s="34"/>
      <c r="AC68" s="34"/>
      <c r="AD68" s="23" t="str">
        <f t="shared" si="9"/>
        <v>Поставка оборудования ВЧ-связи</v>
      </c>
      <c r="AE68" s="96" t="s">
        <v>206</v>
      </c>
      <c r="AF68" s="105">
        <v>796</v>
      </c>
      <c r="AG68" s="105" t="s">
        <v>541</v>
      </c>
      <c r="AH68" s="116">
        <v>2</v>
      </c>
      <c r="AI68" s="9">
        <v>5200000000</v>
      </c>
      <c r="AJ68" s="12" t="s">
        <v>542</v>
      </c>
      <c r="AK68" s="99">
        <v>46738</v>
      </c>
      <c r="AL68" s="103">
        <v>46745</v>
      </c>
      <c r="AM68" s="99">
        <v>47118</v>
      </c>
      <c r="AN68" s="97">
        <v>2028</v>
      </c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77"/>
    </row>
    <row r="69" spans="1:54" s="33" customFormat="1" ht="38.25" x14ac:dyDescent="0.2">
      <c r="A69" s="19">
        <v>3</v>
      </c>
      <c r="B69" s="72"/>
      <c r="C69" s="9" t="s">
        <v>60</v>
      </c>
      <c r="D69" s="9" t="s">
        <v>1720</v>
      </c>
      <c r="E69" s="9" t="s">
        <v>200</v>
      </c>
      <c r="F69" s="117" t="s">
        <v>578</v>
      </c>
      <c r="G69" s="118" t="s">
        <v>433</v>
      </c>
      <c r="H69" s="89" t="s">
        <v>579</v>
      </c>
      <c r="I69" s="89" t="s">
        <v>579</v>
      </c>
      <c r="J69" s="73">
        <v>2</v>
      </c>
      <c r="K69" s="9" t="s">
        <v>167</v>
      </c>
      <c r="L69" s="9" t="s">
        <v>167</v>
      </c>
      <c r="M69" s="9"/>
      <c r="N69" s="14" t="s">
        <v>204</v>
      </c>
      <c r="O69" s="113">
        <v>5071.7056700000003</v>
      </c>
      <c r="P69" s="93">
        <f t="shared" si="8"/>
        <v>6086.0468040000005</v>
      </c>
      <c r="Q69" s="94"/>
      <c r="R69" s="95"/>
      <c r="S69" s="95"/>
      <c r="T69" s="95">
        <f t="shared" si="7"/>
        <v>6086.0468040000005</v>
      </c>
      <c r="U69" s="70" t="s">
        <v>87</v>
      </c>
      <c r="V69" s="112" t="s">
        <v>1720</v>
      </c>
      <c r="W69" s="14" t="s">
        <v>1716</v>
      </c>
      <c r="X69" s="11">
        <v>46660</v>
      </c>
      <c r="Y69" s="11">
        <v>46717</v>
      </c>
      <c r="Z69" s="34"/>
      <c r="AA69" s="34"/>
      <c r="AB69" s="34"/>
      <c r="AC69" s="34"/>
      <c r="AD69" s="23" t="str">
        <f t="shared" si="9"/>
        <v>Поставка запасных частей к двигателям ММЗ и тракторам МТЗ для прайсовых заказов</v>
      </c>
      <c r="AE69" s="96" t="s">
        <v>206</v>
      </c>
      <c r="AF69" s="9">
        <v>796</v>
      </c>
      <c r="AG69" s="9" t="s">
        <v>541</v>
      </c>
      <c r="AH69" s="76">
        <v>1</v>
      </c>
      <c r="AI69" s="9">
        <v>5200000000</v>
      </c>
      <c r="AJ69" s="12" t="s">
        <v>542</v>
      </c>
      <c r="AK69" s="99">
        <v>46738</v>
      </c>
      <c r="AL69" s="99">
        <v>46745</v>
      </c>
      <c r="AM69" s="99">
        <v>47118</v>
      </c>
      <c r="AN69" s="97">
        <v>2028</v>
      </c>
      <c r="AO69" s="119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77"/>
    </row>
    <row r="70" spans="1:54" s="33" customFormat="1" ht="38.25" x14ac:dyDescent="0.2">
      <c r="A70" s="19">
        <v>3</v>
      </c>
      <c r="B70" s="120"/>
      <c r="C70" s="29" t="s">
        <v>60</v>
      </c>
      <c r="D70" s="29" t="s">
        <v>1720</v>
      </c>
      <c r="E70" s="29" t="s">
        <v>200</v>
      </c>
      <c r="F70" s="117" t="s">
        <v>301</v>
      </c>
      <c r="G70" s="118" t="s">
        <v>302</v>
      </c>
      <c r="H70" s="121" t="s">
        <v>303</v>
      </c>
      <c r="I70" s="121" t="s">
        <v>581</v>
      </c>
      <c r="J70" s="122">
        <v>2</v>
      </c>
      <c r="K70" s="29" t="s">
        <v>167</v>
      </c>
      <c r="L70" s="29" t="s">
        <v>167</v>
      </c>
      <c r="M70" s="29"/>
      <c r="N70" s="123" t="s">
        <v>204</v>
      </c>
      <c r="O70" s="113">
        <v>1819.9248199999997</v>
      </c>
      <c r="P70" s="124">
        <f t="shared" si="8"/>
        <v>2183.9097839999995</v>
      </c>
      <c r="Q70" s="125"/>
      <c r="R70" s="126"/>
      <c r="S70" s="126"/>
      <c r="T70" s="126">
        <f t="shared" si="7"/>
        <v>2183.9097839999995</v>
      </c>
      <c r="U70" s="71" t="s">
        <v>87</v>
      </c>
      <c r="V70" s="127" t="s">
        <v>1720</v>
      </c>
      <c r="W70" s="123" t="s">
        <v>1716</v>
      </c>
      <c r="X70" s="128">
        <v>46660</v>
      </c>
      <c r="Y70" s="103">
        <v>46717</v>
      </c>
      <c r="Z70" s="119"/>
      <c r="AA70" s="119"/>
      <c r="AB70" s="119"/>
      <c r="AC70" s="119"/>
      <c r="AD70" s="129" t="str">
        <f t="shared" si="9"/>
        <v>Поставка пиломатериалов</v>
      </c>
      <c r="AE70" s="130" t="s">
        <v>206</v>
      </c>
      <c r="AF70" s="110">
        <v>113</v>
      </c>
      <c r="AG70" s="110" t="s">
        <v>568</v>
      </c>
      <c r="AH70" s="131">
        <v>88</v>
      </c>
      <c r="AI70" s="29">
        <v>5200000000</v>
      </c>
      <c r="AJ70" s="118" t="s">
        <v>542</v>
      </c>
      <c r="AK70" s="132">
        <v>46738</v>
      </c>
      <c r="AL70" s="103">
        <v>46745</v>
      </c>
      <c r="AM70" s="132">
        <v>47118</v>
      </c>
      <c r="AN70" s="110">
        <v>2028</v>
      </c>
      <c r="AO70" s="133"/>
      <c r="AP70" s="134"/>
      <c r="AQ70" s="119"/>
      <c r="AR70" s="119"/>
      <c r="AS70" s="34"/>
      <c r="AT70" s="34"/>
      <c r="AU70" s="34"/>
      <c r="AV70" s="34"/>
      <c r="AW70" s="34"/>
      <c r="AX70" s="34"/>
      <c r="AY70" s="34"/>
      <c r="AZ70" s="77"/>
    </row>
    <row r="71" spans="1:54" s="135" customFormat="1" ht="76.5" x14ac:dyDescent="0.2">
      <c r="A71" s="31">
        <v>7</v>
      </c>
      <c r="B71" s="9"/>
      <c r="C71" s="9" t="s">
        <v>60</v>
      </c>
      <c r="D71" s="53" t="s">
        <v>61</v>
      </c>
      <c r="E71" s="9" t="s">
        <v>341</v>
      </c>
      <c r="F71" s="9" t="s">
        <v>855</v>
      </c>
      <c r="G71" s="14" t="s">
        <v>856</v>
      </c>
      <c r="H71" s="14" t="s">
        <v>857</v>
      </c>
      <c r="I71" s="14" t="s">
        <v>857</v>
      </c>
      <c r="J71" s="73">
        <v>2</v>
      </c>
      <c r="K71" s="9"/>
      <c r="L71" s="9" t="s">
        <v>167</v>
      </c>
      <c r="M71" s="14"/>
      <c r="N71" s="19" t="s">
        <v>345</v>
      </c>
      <c r="O71" s="20">
        <v>26626.3</v>
      </c>
      <c r="P71" s="20">
        <v>31951.56</v>
      </c>
      <c r="Q71" s="20">
        <v>15975.78</v>
      </c>
      <c r="R71" s="20">
        <v>15975.78</v>
      </c>
      <c r="S71" s="20"/>
      <c r="T71" s="20"/>
      <c r="U71" s="13" t="s">
        <v>87</v>
      </c>
      <c r="V71" s="17" t="s">
        <v>694</v>
      </c>
      <c r="W71" s="14" t="s">
        <v>71</v>
      </c>
      <c r="X71" s="11">
        <v>46478</v>
      </c>
      <c r="Y71" s="11">
        <v>46543</v>
      </c>
      <c r="Z71" s="136"/>
      <c r="AA71" s="136"/>
      <c r="AB71" s="9"/>
      <c r="AC71" s="9"/>
      <c r="AD71" s="14" t="s">
        <v>856</v>
      </c>
      <c r="AE71" s="14" t="s">
        <v>346</v>
      </c>
      <c r="AF71" s="14">
        <v>876</v>
      </c>
      <c r="AG71" s="14" t="s">
        <v>73</v>
      </c>
      <c r="AH71" s="14">
        <v>1</v>
      </c>
      <c r="AI71" s="14" t="s">
        <v>74</v>
      </c>
      <c r="AJ71" s="14" t="s">
        <v>1722</v>
      </c>
      <c r="AK71" s="21">
        <v>46553</v>
      </c>
      <c r="AL71" s="21">
        <v>46574</v>
      </c>
      <c r="AM71" s="21">
        <v>46939</v>
      </c>
      <c r="AN71" s="9">
        <v>2027</v>
      </c>
      <c r="AO71" s="136"/>
      <c r="AP71" s="136"/>
      <c r="AQ71" s="9"/>
      <c r="AR71" s="9"/>
      <c r="AS71" s="15"/>
      <c r="AT71" s="9"/>
      <c r="AU71" s="103"/>
      <c r="AV71" s="22"/>
      <c r="AW71" s="137"/>
      <c r="AX71" s="9"/>
      <c r="AY71" s="15"/>
      <c r="AZ71" s="96"/>
      <c r="BA71" s="15"/>
      <c r="BB71" s="15"/>
    </row>
  </sheetData>
  <autoFilter ref="A9:BL71"/>
  <mergeCells count="51">
    <mergeCell ref="G6:G8"/>
    <mergeCell ref="H6:H8"/>
    <mergeCell ref="I6:I8"/>
    <mergeCell ref="J6:J8"/>
    <mergeCell ref="A6:A8"/>
    <mergeCell ref="B6:B8"/>
    <mergeCell ref="C6:D6"/>
    <mergeCell ref="E6:E8"/>
    <mergeCell ref="F6:F8"/>
    <mergeCell ref="AX6:AX8"/>
    <mergeCell ref="K6:K8"/>
    <mergeCell ref="L6:L8"/>
    <mergeCell ref="M6:M8"/>
    <mergeCell ref="N6:N8"/>
    <mergeCell ref="O6:O8"/>
    <mergeCell ref="P6:P8"/>
    <mergeCell ref="Q6:T7"/>
    <mergeCell ref="U6:U8"/>
    <mergeCell ref="V6:V8"/>
    <mergeCell ref="AU7:AU8"/>
    <mergeCell ref="AV7:AV8"/>
    <mergeCell ref="AW7:AW8"/>
    <mergeCell ref="W6:W8"/>
    <mergeCell ref="X6:X8"/>
    <mergeCell ref="Y6:Y8"/>
    <mergeCell ref="Z6:AC6"/>
    <mergeCell ref="AD6:AM6"/>
    <mergeCell ref="AN6:AN8"/>
    <mergeCell ref="AO6:AO8"/>
    <mergeCell ref="AP6:AW6"/>
    <mergeCell ref="AP7:AP8"/>
    <mergeCell ref="AQ7:AQ8"/>
    <mergeCell ref="AR7:AR8"/>
    <mergeCell ref="AS7:AS8"/>
    <mergeCell ref="AT7:AT8"/>
    <mergeCell ref="AY6:AY8"/>
    <mergeCell ref="AZ6:AZ8"/>
    <mergeCell ref="C7:C8"/>
    <mergeCell ref="D7:D8"/>
    <mergeCell ref="Z7:Z8"/>
    <mergeCell ref="AA7:AA8"/>
    <mergeCell ref="AB7:AB8"/>
    <mergeCell ref="AC7:AC8"/>
    <mergeCell ref="AD7:AD8"/>
    <mergeCell ref="AE7:AE8"/>
    <mergeCell ref="AF7:AG7"/>
    <mergeCell ref="AH7:AH8"/>
    <mergeCell ref="AI7:AJ7"/>
    <mergeCell ref="AK7:AK8"/>
    <mergeCell ref="AL7:AL8"/>
    <mergeCell ref="AM7:AM8"/>
  </mergeCells>
  <conditionalFormatting sqref="J10">
    <cfRule type="expression" dxfId="20" priority="25">
      <formula>J9=IFERROR(VLOOKUP(I9,#REF!,1,FALSE),"2_Только субъекты МСП")</formula>
    </cfRule>
  </conditionalFormatting>
  <conditionalFormatting sqref="J10">
    <cfRule type="expression" dxfId="19" priority="24">
      <formula>J9&lt;&gt;IF(I9=VLOOKUP(I9,#REF!,1,FALSE),"2_Только субъекты МСП")</formula>
    </cfRule>
  </conditionalFormatting>
  <conditionalFormatting sqref="J10">
    <cfRule type="expression" dxfId="18" priority="23">
      <formula>J10=IFERROR(VLOOKUP(I10,#REF!,1,FALSE),"2_Только субъекты МСП")</formula>
    </cfRule>
  </conditionalFormatting>
  <conditionalFormatting sqref="J10">
    <cfRule type="expression" dxfId="17" priority="22">
      <formula>J10&lt;&gt;IF(I10=VLOOKUP(I10,#REF!,1,FALSE),"2_Только субъекты МСП")</formula>
    </cfRule>
  </conditionalFormatting>
  <conditionalFormatting sqref="J10">
    <cfRule type="expression" dxfId="16" priority="21">
      <formula>J9=IFERROR(VLOOKUP(I9,#REF!,1,FALSE),"2_Только субъекты МСП")</formula>
    </cfRule>
  </conditionalFormatting>
  <conditionalFormatting sqref="J10">
    <cfRule type="expression" dxfId="15" priority="19">
      <formula>J10=IFERROR(VLOOKUP(I10,#REF!,1,FALSE),"2_Только субъекты МСП")</formula>
    </cfRule>
  </conditionalFormatting>
  <conditionalFormatting sqref="J11">
    <cfRule type="expression" dxfId="14" priority="12">
      <formula>J11&lt;&gt;IF(I11=VLOOKUP(I11,#REF!,1,FALSE),"2_Только субъекты МСП")</formula>
    </cfRule>
  </conditionalFormatting>
  <conditionalFormatting sqref="J11">
    <cfRule type="expression" dxfId="13" priority="11">
      <formula>J11=IFERROR(VLOOKUP(I11,#REF!,1,FALSE),"2_Только субъекты МСП")</formula>
    </cfRule>
  </conditionalFormatting>
  <dataValidations count="1">
    <dataValidation type="list" allowBlank="1" showInputMessage="1" showErrorMessage="1" sqref="V71">
      <formula1>Организатор</formula1>
    </dataValidation>
  </dataValidation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B12"/>
  <sheetViews>
    <sheetView workbookViewId="0">
      <selection activeCell="G11" sqref="G11"/>
    </sheetView>
  </sheetViews>
  <sheetFormatPr defaultRowHeight="15" x14ac:dyDescent="0.25"/>
  <cols>
    <col min="1" max="1" width="9.28515625" bestFit="1" customWidth="1"/>
    <col min="7" max="7" width="50.7109375" customWidth="1"/>
    <col min="10" max="10" width="9.28515625" bestFit="1" customWidth="1"/>
    <col min="15" max="20" width="12" style="46" bestFit="1" customWidth="1"/>
    <col min="24" max="25" width="10.140625" bestFit="1" customWidth="1"/>
    <col min="26" max="27" width="9.28515625" bestFit="1" customWidth="1"/>
    <col min="32" max="32" width="9.28515625" bestFit="1" customWidth="1"/>
    <col min="34" max="34" width="9.28515625" bestFit="1" customWidth="1"/>
    <col min="35" max="35" width="12" bestFit="1" customWidth="1"/>
    <col min="36" max="36" width="9.28515625" bestFit="1" customWidth="1"/>
    <col min="37" max="39" width="10.140625" bestFit="1" customWidth="1"/>
    <col min="40" max="42" width="9.28515625" bestFit="1" customWidth="1"/>
    <col min="45" max="46" width="9.28515625" bestFit="1" customWidth="1"/>
    <col min="47" max="48" width="13.140625" bestFit="1" customWidth="1"/>
  </cols>
  <sheetData>
    <row r="3" spans="1:54" s="1" customFormat="1" ht="12.75" x14ac:dyDescent="0.2">
      <c r="O3" s="2"/>
      <c r="P3" s="2"/>
      <c r="Q3" s="2"/>
      <c r="R3" s="2"/>
      <c r="S3" s="2"/>
      <c r="T3" s="2"/>
    </row>
    <row r="4" spans="1:54" s="1" customFormat="1" ht="12.75" x14ac:dyDescent="0.2">
      <c r="A4" s="3" t="s">
        <v>1723</v>
      </c>
      <c r="O4" s="2"/>
      <c r="P4" s="2"/>
      <c r="Q4" s="2"/>
      <c r="R4" s="2"/>
      <c r="S4" s="2"/>
      <c r="T4" s="2"/>
    </row>
    <row r="5" spans="1:54" s="1" customFormat="1" ht="12.75" x14ac:dyDescent="0.2">
      <c r="O5" s="2"/>
      <c r="P5" s="2"/>
      <c r="Q5" s="2"/>
      <c r="R5" s="2"/>
      <c r="S5" s="2"/>
      <c r="T5" s="2"/>
    </row>
    <row r="6" spans="1:54" s="1" customFormat="1" ht="66" customHeight="1" x14ac:dyDescent="0.2">
      <c r="A6" s="367" t="s">
        <v>1</v>
      </c>
      <c r="B6" s="367" t="s">
        <v>2</v>
      </c>
      <c r="C6" s="367" t="s">
        <v>3</v>
      </c>
      <c r="D6" s="367"/>
      <c r="E6" s="367" t="s">
        <v>4</v>
      </c>
      <c r="F6" s="367" t="s">
        <v>5</v>
      </c>
      <c r="G6" s="367" t="s">
        <v>6</v>
      </c>
      <c r="H6" s="367" t="s">
        <v>7</v>
      </c>
      <c r="I6" s="367" t="s">
        <v>8</v>
      </c>
      <c r="J6" s="367" t="s">
        <v>9</v>
      </c>
      <c r="K6" s="367" t="s">
        <v>10</v>
      </c>
      <c r="L6" s="367" t="s">
        <v>11</v>
      </c>
      <c r="M6" s="367" t="s">
        <v>12</v>
      </c>
      <c r="N6" s="367" t="s">
        <v>13</v>
      </c>
      <c r="O6" s="372" t="s">
        <v>14</v>
      </c>
      <c r="P6" s="372" t="s">
        <v>15</v>
      </c>
      <c r="Q6" s="341" t="s">
        <v>16</v>
      </c>
      <c r="R6" s="341"/>
      <c r="S6" s="341"/>
      <c r="T6" s="341"/>
      <c r="U6" s="367" t="s">
        <v>17</v>
      </c>
      <c r="V6" s="367" t="s">
        <v>18</v>
      </c>
      <c r="W6" s="367" t="s">
        <v>19</v>
      </c>
      <c r="X6" s="363" t="s">
        <v>20</v>
      </c>
      <c r="Y6" s="363" t="s">
        <v>21</v>
      </c>
      <c r="Z6" s="367" t="s">
        <v>22</v>
      </c>
      <c r="AA6" s="367"/>
      <c r="AB6" s="367"/>
      <c r="AC6" s="367"/>
      <c r="AD6" s="367" t="s">
        <v>23</v>
      </c>
      <c r="AE6" s="367"/>
      <c r="AF6" s="367"/>
      <c r="AG6" s="367"/>
      <c r="AH6" s="367"/>
      <c r="AI6" s="367"/>
      <c r="AJ6" s="367"/>
      <c r="AK6" s="367"/>
      <c r="AL6" s="367"/>
      <c r="AM6" s="367"/>
      <c r="AN6" s="367" t="s">
        <v>24</v>
      </c>
      <c r="AO6" s="367" t="s">
        <v>25</v>
      </c>
      <c r="AP6" s="371" t="s">
        <v>26</v>
      </c>
      <c r="AQ6" s="371"/>
      <c r="AR6" s="371"/>
      <c r="AS6" s="371"/>
      <c r="AT6" s="371"/>
      <c r="AU6" s="371"/>
      <c r="AV6" s="371"/>
      <c r="AW6" s="371"/>
      <c r="AX6" s="367" t="s">
        <v>27</v>
      </c>
      <c r="AY6" s="367" t="s">
        <v>28</v>
      </c>
      <c r="AZ6" s="368" t="s">
        <v>29</v>
      </c>
    </row>
    <row r="7" spans="1:54" s="1" customFormat="1" ht="51" customHeight="1" x14ac:dyDescent="0.2">
      <c r="A7" s="367"/>
      <c r="B7" s="367"/>
      <c r="C7" s="367" t="s">
        <v>30</v>
      </c>
      <c r="D7" s="367" t="s">
        <v>31</v>
      </c>
      <c r="E7" s="367"/>
      <c r="F7" s="367"/>
      <c r="G7" s="367"/>
      <c r="H7" s="367"/>
      <c r="I7" s="367"/>
      <c r="J7" s="367"/>
      <c r="K7" s="367"/>
      <c r="L7" s="367"/>
      <c r="M7" s="367"/>
      <c r="N7" s="367"/>
      <c r="O7" s="372"/>
      <c r="P7" s="372"/>
      <c r="Q7" s="341"/>
      <c r="R7" s="341"/>
      <c r="S7" s="341"/>
      <c r="T7" s="341"/>
      <c r="U7" s="367"/>
      <c r="V7" s="367"/>
      <c r="W7" s="367"/>
      <c r="X7" s="363"/>
      <c r="Y7" s="363"/>
      <c r="Z7" s="367" t="s">
        <v>32</v>
      </c>
      <c r="AA7" s="367" t="s">
        <v>33</v>
      </c>
      <c r="AB7" s="367" t="s">
        <v>34</v>
      </c>
      <c r="AC7" s="367" t="s">
        <v>35</v>
      </c>
      <c r="AD7" s="367" t="s">
        <v>36</v>
      </c>
      <c r="AE7" s="367" t="s">
        <v>37</v>
      </c>
      <c r="AF7" s="367" t="s">
        <v>38</v>
      </c>
      <c r="AG7" s="367"/>
      <c r="AH7" s="367" t="s">
        <v>39</v>
      </c>
      <c r="AI7" s="367" t="s">
        <v>40</v>
      </c>
      <c r="AJ7" s="367"/>
      <c r="AK7" s="369" t="s">
        <v>41</v>
      </c>
      <c r="AL7" s="367" t="s">
        <v>42</v>
      </c>
      <c r="AM7" s="370" t="s">
        <v>43</v>
      </c>
      <c r="AN7" s="367"/>
      <c r="AO7" s="367"/>
      <c r="AP7" s="368" t="s">
        <v>44</v>
      </c>
      <c r="AQ7" s="368" t="s">
        <v>45</v>
      </c>
      <c r="AR7" s="368" t="s">
        <v>46</v>
      </c>
      <c r="AS7" s="368" t="s">
        <v>47</v>
      </c>
      <c r="AT7" s="368" t="s">
        <v>48</v>
      </c>
      <c r="AU7" s="373" t="s">
        <v>49</v>
      </c>
      <c r="AV7" s="373" t="s">
        <v>50</v>
      </c>
      <c r="AW7" s="368" t="s">
        <v>51</v>
      </c>
      <c r="AX7" s="367"/>
      <c r="AY7" s="367"/>
      <c r="AZ7" s="368"/>
    </row>
    <row r="8" spans="1:54" s="1" customFormat="1" ht="51" customHeight="1" x14ac:dyDescent="0.2">
      <c r="A8" s="367"/>
      <c r="B8" s="367"/>
      <c r="C8" s="367"/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72"/>
      <c r="P8" s="372"/>
      <c r="Q8" s="4">
        <v>2026</v>
      </c>
      <c r="R8" s="4" t="s">
        <v>52</v>
      </c>
      <c r="S8" s="4" t="s">
        <v>53</v>
      </c>
      <c r="T8" s="4" t="s">
        <v>54</v>
      </c>
      <c r="U8" s="367"/>
      <c r="V8" s="367"/>
      <c r="W8" s="367"/>
      <c r="X8" s="363"/>
      <c r="Y8" s="363"/>
      <c r="Z8" s="367"/>
      <c r="AA8" s="367"/>
      <c r="AB8" s="367"/>
      <c r="AC8" s="367"/>
      <c r="AD8" s="367"/>
      <c r="AE8" s="367"/>
      <c r="AF8" s="6" t="s">
        <v>57</v>
      </c>
      <c r="AG8" s="6" t="s">
        <v>58</v>
      </c>
      <c r="AH8" s="367"/>
      <c r="AI8" s="6" t="s">
        <v>59</v>
      </c>
      <c r="AJ8" s="6" t="s">
        <v>58</v>
      </c>
      <c r="AK8" s="369"/>
      <c r="AL8" s="367"/>
      <c r="AM8" s="370"/>
      <c r="AN8" s="367"/>
      <c r="AO8" s="367"/>
      <c r="AP8" s="368"/>
      <c r="AQ8" s="368"/>
      <c r="AR8" s="368"/>
      <c r="AS8" s="368"/>
      <c r="AT8" s="368"/>
      <c r="AU8" s="373"/>
      <c r="AV8" s="373"/>
      <c r="AW8" s="368"/>
      <c r="AX8" s="367"/>
      <c r="AY8" s="367"/>
      <c r="AZ8" s="368"/>
    </row>
    <row r="9" spans="1:54" s="1" customFormat="1" ht="12.75" x14ac:dyDescent="0.2">
      <c r="A9" s="7">
        <v>1</v>
      </c>
      <c r="B9" s="7">
        <v>2</v>
      </c>
      <c r="C9" s="7">
        <v>3</v>
      </c>
      <c r="D9" s="7">
        <v>4</v>
      </c>
      <c r="E9" s="7">
        <v>5</v>
      </c>
      <c r="F9" s="7">
        <v>6</v>
      </c>
      <c r="G9" s="7">
        <v>7</v>
      </c>
      <c r="H9" s="7">
        <v>8</v>
      </c>
      <c r="I9" s="7">
        <v>9</v>
      </c>
      <c r="J9" s="7">
        <v>10</v>
      </c>
      <c r="K9" s="7">
        <v>11</v>
      </c>
      <c r="L9" s="7">
        <v>12</v>
      </c>
      <c r="M9" s="7">
        <v>13</v>
      </c>
      <c r="N9" s="7">
        <v>14</v>
      </c>
      <c r="O9" s="4">
        <v>15</v>
      </c>
      <c r="P9" s="4">
        <v>16</v>
      </c>
      <c r="Q9" s="4">
        <v>17</v>
      </c>
      <c r="R9" s="4">
        <v>18</v>
      </c>
      <c r="S9" s="4">
        <v>19</v>
      </c>
      <c r="T9" s="4">
        <v>20</v>
      </c>
      <c r="U9" s="7">
        <v>21</v>
      </c>
      <c r="V9" s="7">
        <v>22</v>
      </c>
      <c r="W9" s="7">
        <v>23</v>
      </c>
      <c r="X9" s="7">
        <v>24</v>
      </c>
      <c r="Y9" s="7">
        <v>25</v>
      </c>
      <c r="Z9" s="7">
        <v>26</v>
      </c>
      <c r="AA9" s="7">
        <v>27</v>
      </c>
      <c r="AB9" s="7">
        <v>28</v>
      </c>
      <c r="AC9" s="7">
        <v>29</v>
      </c>
      <c r="AD9" s="7">
        <v>30</v>
      </c>
      <c r="AE9" s="7">
        <v>31</v>
      </c>
      <c r="AF9" s="7">
        <v>32</v>
      </c>
      <c r="AG9" s="7">
        <v>33</v>
      </c>
      <c r="AH9" s="7">
        <v>34</v>
      </c>
      <c r="AI9" s="7">
        <v>35</v>
      </c>
      <c r="AJ9" s="7">
        <v>36</v>
      </c>
      <c r="AK9" s="7">
        <v>37</v>
      </c>
      <c r="AL9" s="7">
        <v>38</v>
      </c>
      <c r="AM9" s="7">
        <v>39</v>
      </c>
      <c r="AN9" s="7">
        <v>40</v>
      </c>
      <c r="AO9" s="7">
        <v>41</v>
      </c>
      <c r="AP9" s="7">
        <v>42</v>
      </c>
      <c r="AQ9" s="7">
        <v>43</v>
      </c>
      <c r="AR9" s="7">
        <v>44</v>
      </c>
      <c r="AS9" s="7">
        <v>45</v>
      </c>
      <c r="AT9" s="7">
        <v>46</v>
      </c>
      <c r="AU9" s="7">
        <v>47</v>
      </c>
      <c r="AV9" s="7">
        <v>48</v>
      </c>
      <c r="AW9" s="7">
        <v>49</v>
      </c>
      <c r="AX9" s="7">
        <v>50</v>
      </c>
      <c r="AY9" s="7">
        <v>51</v>
      </c>
      <c r="AZ9" s="7">
        <v>52</v>
      </c>
    </row>
    <row r="10" spans="1:54" s="33" customFormat="1" ht="84" customHeight="1" x14ac:dyDescent="0.2">
      <c r="A10" s="31">
        <v>7</v>
      </c>
      <c r="B10" s="53"/>
      <c r="C10" s="31" t="s">
        <v>60</v>
      </c>
      <c r="D10" s="31" t="s">
        <v>61</v>
      </c>
      <c r="E10" s="31" t="s">
        <v>796</v>
      </c>
      <c r="F10" s="31" t="s">
        <v>803</v>
      </c>
      <c r="G10" s="31" t="s">
        <v>804</v>
      </c>
      <c r="H10" s="31" t="s">
        <v>805</v>
      </c>
      <c r="I10" s="31" t="s">
        <v>806</v>
      </c>
      <c r="J10" s="31">
        <v>2</v>
      </c>
      <c r="K10" s="31"/>
      <c r="L10" s="31" t="s">
        <v>167</v>
      </c>
      <c r="M10" s="31" t="s">
        <v>1724</v>
      </c>
      <c r="N10" s="31" t="s">
        <v>345</v>
      </c>
      <c r="O10" s="138">
        <v>46.1</v>
      </c>
      <c r="P10" s="41">
        <v>46.1</v>
      </c>
      <c r="Q10" s="41"/>
      <c r="R10" s="41"/>
      <c r="S10" s="41"/>
      <c r="T10" s="41"/>
      <c r="U10" s="31" t="s">
        <v>404</v>
      </c>
      <c r="V10" s="31" t="s">
        <v>1712</v>
      </c>
      <c r="W10" s="31" t="s">
        <v>1713</v>
      </c>
      <c r="X10" s="26">
        <v>46782</v>
      </c>
      <c r="Y10" s="26">
        <v>46838</v>
      </c>
      <c r="Z10" s="31"/>
      <c r="AA10" s="31"/>
      <c r="AB10" s="31"/>
      <c r="AC10" s="31"/>
      <c r="AD10" s="31" t="s">
        <v>804</v>
      </c>
      <c r="AE10" s="31" t="s">
        <v>800</v>
      </c>
      <c r="AF10" s="31">
        <v>876</v>
      </c>
      <c r="AG10" s="23" t="s">
        <v>73</v>
      </c>
      <c r="AH10" s="31">
        <v>1</v>
      </c>
      <c r="AI10" s="25" t="s">
        <v>74</v>
      </c>
      <c r="AJ10" s="23" t="s">
        <v>1714</v>
      </c>
      <c r="AK10" s="26">
        <v>46868</v>
      </c>
      <c r="AL10" s="26">
        <v>46868</v>
      </c>
      <c r="AM10" s="26">
        <v>47118</v>
      </c>
      <c r="AN10" s="31">
        <v>2028</v>
      </c>
      <c r="AO10" s="31" t="s">
        <v>807</v>
      </c>
      <c r="AP10" s="31"/>
      <c r="AQ10" s="31"/>
      <c r="AR10" s="31"/>
      <c r="AS10" s="26"/>
      <c r="AT10" s="35"/>
      <c r="AU10" s="36"/>
      <c r="AV10" s="31"/>
      <c r="AW10" s="31"/>
      <c r="AX10" s="31"/>
      <c r="AY10" s="31"/>
      <c r="AZ10" s="31"/>
    </row>
    <row r="11" spans="1:54" s="33" customFormat="1" ht="84" customHeight="1" x14ac:dyDescent="0.2">
      <c r="A11" s="31">
        <v>7</v>
      </c>
      <c r="B11" s="31"/>
      <c r="C11" s="31" t="s">
        <v>60</v>
      </c>
      <c r="D11" s="31" t="s">
        <v>61</v>
      </c>
      <c r="E11" s="31" t="s">
        <v>796</v>
      </c>
      <c r="F11" s="31" t="s">
        <v>820</v>
      </c>
      <c r="G11" s="31" t="s">
        <v>821</v>
      </c>
      <c r="H11" s="31" t="s">
        <v>822</v>
      </c>
      <c r="I11" s="31" t="s">
        <v>823</v>
      </c>
      <c r="J11" s="31">
        <v>2</v>
      </c>
      <c r="K11" s="31"/>
      <c r="L11" s="31" t="s">
        <v>167</v>
      </c>
      <c r="M11" s="31" t="s">
        <v>1724</v>
      </c>
      <c r="N11" s="31" t="s">
        <v>345</v>
      </c>
      <c r="O11" s="41">
        <v>1077.24091</v>
      </c>
      <c r="P11" s="41">
        <v>1292.6890900000001</v>
      </c>
      <c r="Q11" s="41"/>
      <c r="R11" s="41"/>
      <c r="S11" s="41"/>
      <c r="T11" s="41"/>
      <c r="U11" s="31" t="s">
        <v>87</v>
      </c>
      <c r="V11" s="31" t="s">
        <v>1712</v>
      </c>
      <c r="W11" s="31" t="s">
        <v>71</v>
      </c>
      <c r="X11" s="26">
        <v>46799</v>
      </c>
      <c r="Y11" s="26">
        <v>46850</v>
      </c>
      <c r="Z11" s="31"/>
      <c r="AA11" s="31"/>
      <c r="AB11" s="31"/>
      <c r="AC11" s="31"/>
      <c r="AD11" s="31" t="s">
        <v>824</v>
      </c>
      <c r="AE11" s="31" t="s">
        <v>346</v>
      </c>
      <c r="AF11" s="31">
        <v>876</v>
      </c>
      <c r="AG11" s="31" t="s">
        <v>73</v>
      </c>
      <c r="AH11" s="31">
        <v>1</v>
      </c>
      <c r="AI11" s="43" t="s">
        <v>74</v>
      </c>
      <c r="AJ11" s="31" t="s">
        <v>1714</v>
      </c>
      <c r="AK11" s="26">
        <v>46878</v>
      </c>
      <c r="AL11" s="26">
        <v>46878</v>
      </c>
      <c r="AM11" s="26">
        <v>47118</v>
      </c>
      <c r="AN11" s="31">
        <v>2028</v>
      </c>
      <c r="AO11" s="31" t="s">
        <v>825</v>
      </c>
      <c r="AP11" s="31"/>
      <c r="AQ11" s="31"/>
      <c r="AR11" s="31"/>
      <c r="AS11" s="26"/>
      <c r="AT11" s="35"/>
      <c r="AU11" s="36"/>
      <c r="AV11" s="31"/>
      <c r="AW11" s="31"/>
      <c r="AX11" s="31"/>
      <c r="AY11" s="31"/>
      <c r="AZ11" s="31"/>
    </row>
    <row r="12" spans="1:54" s="135" customFormat="1" ht="102" x14ac:dyDescent="0.2">
      <c r="A12" s="53">
        <v>7</v>
      </c>
      <c r="B12" s="9"/>
      <c r="C12" s="9" t="s">
        <v>60</v>
      </c>
      <c r="D12" s="53" t="s">
        <v>61</v>
      </c>
      <c r="E12" s="9" t="s">
        <v>341</v>
      </c>
      <c r="F12" s="9" t="s">
        <v>855</v>
      </c>
      <c r="G12" s="14" t="s">
        <v>856</v>
      </c>
      <c r="H12" s="14" t="s">
        <v>857</v>
      </c>
      <c r="I12" s="14" t="s">
        <v>857</v>
      </c>
      <c r="J12" s="9">
        <v>2</v>
      </c>
      <c r="K12" s="9"/>
      <c r="L12" s="9" t="s">
        <v>167</v>
      </c>
      <c r="M12" s="14"/>
      <c r="N12" s="19" t="s">
        <v>345</v>
      </c>
      <c r="O12" s="10">
        <v>27414.400000000001</v>
      </c>
      <c r="P12" s="10">
        <v>32897.279999999999</v>
      </c>
      <c r="Q12" s="10">
        <v>16448.64</v>
      </c>
      <c r="R12" s="10">
        <v>16448.64</v>
      </c>
      <c r="S12" s="10"/>
      <c r="T12" s="10"/>
      <c r="U12" s="12" t="s">
        <v>87</v>
      </c>
      <c r="V12" s="17" t="s">
        <v>694</v>
      </c>
      <c r="W12" s="14" t="s">
        <v>71</v>
      </c>
      <c r="X12" s="11">
        <v>46844</v>
      </c>
      <c r="Y12" s="11">
        <v>46909</v>
      </c>
      <c r="Z12" s="9"/>
      <c r="AA12" s="9"/>
      <c r="AB12" s="9"/>
      <c r="AC12" s="9"/>
      <c r="AD12" s="14" t="s">
        <v>856</v>
      </c>
      <c r="AE12" s="14" t="s">
        <v>346</v>
      </c>
      <c r="AF12" s="14">
        <v>876</v>
      </c>
      <c r="AG12" s="14" t="s">
        <v>73</v>
      </c>
      <c r="AH12" s="14">
        <v>1</v>
      </c>
      <c r="AI12" s="14" t="s">
        <v>74</v>
      </c>
      <c r="AJ12" s="14" t="s">
        <v>1722</v>
      </c>
      <c r="AK12" s="21">
        <v>46919</v>
      </c>
      <c r="AL12" s="21">
        <v>46940</v>
      </c>
      <c r="AM12" s="21">
        <v>47304</v>
      </c>
      <c r="AN12" s="9">
        <v>2028</v>
      </c>
      <c r="AO12" s="136"/>
      <c r="AP12" s="136"/>
      <c r="AQ12" s="9"/>
      <c r="AR12" s="9"/>
      <c r="AS12" s="9"/>
      <c r="AT12" s="9"/>
      <c r="AU12" s="11"/>
      <c r="AV12" s="22"/>
      <c r="AW12" s="18"/>
      <c r="AX12" s="9"/>
      <c r="AY12" s="9"/>
      <c r="AZ12" s="9"/>
      <c r="BA12" s="139"/>
      <c r="BB12" s="9"/>
    </row>
  </sheetData>
  <autoFilter ref="A9:BH12"/>
  <mergeCells count="51">
    <mergeCell ref="G6:G8"/>
    <mergeCell ref="H6:H8"/>
    <mergeCell ref="I6:I8"/>
    <mergeCell ref="J6:J8"/>
    <mergeCell ref="A6:A8"/>
    <mergeCell ref="B6:B8"/>
    <mergeCell ref="C6:D6"/>
    <mergeCell ref="E6:E8"/>
    <mergeCell ref="F6:F8"/>
    <mergeCell ref="AX6:AX8"/>
    <mergeCell ref="K6:K8"/>
    <mergeCell ref="L6:L8"/>
    <mergeCell ref="M6:M8"/>
    <mergeCell ref="N6:N8"/>
    <mergeCell ref="O6:O8"/>
    <mergeCell ref="P6:P8"/>
    <mergeCell ref="Q6:T7"/>
    <mergeCell ref="U6:U8"/>
    <mergeCell ref="V6:V8"/>
    <mergeCell ref="AU7:AU8"/>
    <mergeCell ref="AV7:AV8"/>
    <mergeCell ref="AW7:AW8"/>
    <mergeCell ref="W6:W8"/>
    <mergeCell ref="X6:X8"/>
    <mergeCell ref="Y6:Y8"/>
    <mergeCell ref="Z6:AC6"/>
    <mergeCell ref="AD6:AM6"/>
    <mergeCell ref="AN6:AN8"/>
    <mergeCell ref="AO6:AO8"/>
    <mergeCell ref="AP6:AW6"/>
    <mergeCell ref="AP7:AP8"/>
    <mergeCell ref="AQ7:AQ8"/>
    <mergeCell ref="AR7:AR8"/>
    <mergeCell ref="AS7:AS8"/>
    <mergeCell ref="AT7:AT8"/>
    <mergeCell ref="AY6:AY8"/>
    <mergeCell ref="AZ6:AZ8"/>
    <mergeCell ref="C7:C8"/>
    <mergeCell ref="D7:D8"/>
    <mergeCell ref="Z7:Z8"/>
    <mergeCell ref="AA7:AA8"/>
    <mergeCell ref="AB7:AB8"/>
    <mergeCell ref="AC7:AC8"/>
    <mergeCell ref="AD7:AD8"/>
    <mergeCell ref="AE7:AE8"/>
    <mergeCell ref="AF7:AG7"/>
    <mergeCell ref="AH7:AH8"/>
    <mergeCell ref="AI7:AJ7"/>
    <mergeCell ref="AK7:AK8"/>
    <mergeCell ref="AL7:AL8"/>
    <mergeCell ref="AM7:AM8"/>
  </mergeCells>
  <conditionalFormatting sqref="J10">
    <cfRule type="expression" dxfId="12" priority="25">
      <formula>J8=IFERROR(VLOOKUP(I8,#REF!,1,FALSE),"2_Только субъекты МСП")</formula>
    </cfRule>
  </conditionalFormatting>
  <conditionalFormatting sqref="J10">
    <cfRule type="expression" dxfId="11" priority="24">
      <formula>J8&lt;&gt;IF(I8=VLOOKUP(I8,#REF!,1,FALSE),"2_Только субъекты МСП")</formula>
    </cfRule>
  </conditionalFormatting>
  <conditionalFormatting sqref="J10">
    <cfRule type="expression" dxfId="10" priority="23">
      <formula>J9=IFERROR(VLOOKUP(I9,#REF!,1,FALSE),"2_Только субъекты МСП")</formula>
    </cfRule>
  </conditionalFormatting>
  <conditionalFormatting sqref="J10">
    <cfRule type="expression" dxfId="9" priority="22">
      <formula>J9&lt;&gt;IF(I9=VLOOKUP(I9,#REF!,1,FALSE),"2_Только субъекты МСП")</formula>
    </cfRule>
  </conditionalFormatting>
  <conditionalFormatting sqref="J10">
    <cfRule type="expression" dxfId="8" priority="21">
      <formula>J8=IFERROR(VLOOKUP(I8,#REF!,1,FALSE),"2_Только субъекты МСП")</formula>
    </cfRule>
  </conditionalFormatting>
  <conditionalFormatting sqref="J10">
    <cfRule type="expression" dxfId="7" priority="20">
      <formula>J10&lt;&gt;IF(I10=VLOOKUP(I10,#REF!,1,FALSE),"2_Только субъекты МСП")</formula>
    </cfRule>
  </conditionalFormatting>
  <conditionalFormatting sqref="J10">
    <cfRule type="expression" dxfId="6" priority="19">
      <formula>J10=IFERROR(VLOOKUP(I10,#REF!,1,FALSE),"2_Только субъекты МСП")</formula>
    </cfRule>
  </conditionalFormatting>
  <conditionalFormatting sqref="J11">
    <cfRule type="expression" dxfId="5" priority="12">
      <formula>J11&lt;&gt;IF(I11=VLOOKUP(I11,#REF!,1,FALSE),"2_Только субъекты МСП")</formula>
    </cfRule>
  </conditionalFormatting>
  <conditionalFormatting sqref="J11">
    <cfRule type="expression" dxfId="4" priority="11">
      <formula>J11=IFERROR(VLOOKUP(I11,#REF!,1,FALSE),"2_Только субъекты МСП")</formula>
    </cfRule>
  </conditionalFormatting>
  <conditionalFormatting sqref="J12">
    <cfRule type="expression" dxfId="3" priority="4">
      <formula>J12=IFERROR(VLOOKUP(I12,#REF!,1,FALSE),"2_Только субъекты МСП")</formula>
    </cfRule>
  </conditionalFormatting>
  <conditionalFormatting sqref="J12">
    <cfRule type="expression" dxfId="2" priority="3">
      <formula>J12&lt;&gt;IF(I12=VLOOKUP(I12,#REF!,1,FALSE),"2_Только субъекты МСП")</formula>
    </cfRule>
  </conditionalFormatting>
  <conditionalFormatting sqref="J12">
    <cfRule type="expression" dxfId="1" priority="2">
      <formula>J12&lt;&gt;IF(I12=VLOOKUP(I12,#REF!,1,FALSE),"2_Только субъекты МСП")</formula>
    </cfRule>
  </conditionalFormatting>
  <conditionalFormatting sqref="J12">
    <cfRule type="expression" dxfId="0" priority="1">
      <formula>J12=IFERROR(VLOOKUP(I12,#REF!,1,FALSE),"2_Только субъекты МСП")</formula>
    </cfRule>
  </conditionalFormatting>
  <dataValidations count="1">
    <dataValidation type="list" allowBlank="1" showInputMessage="1" showErrorMessage="1" sqref="V12">
      <formula1>Организатор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C3:E14"/>
  <sheetViews>
    <sheetView workbookViewId="0">
      <selection activeCell="M19" sqref="M19"/>
    </sheetView>
  </sheetViews>
  <sheetFormatPr defaultColWidth="9.140625" defaultRowHeight="15" x14ac:dyDescent="0.25"/>
  <cols>
    <col min="1" max="2" width="9.140625" style="47"/>
    <col min="3" max="3" width="27" style="47" customWidth="1"/>
    <col min="4" max="4" width="43.42578125" style="47" customWidth="1"/>
    <col min="5" max="5" width="35.7109375" style="47" customWidth="1"/>
    <col min="6" max="16384" width="9.140625" style="47"/>
  </cols>
  <sheetData>
    <row r="3" spans="3:5" x14ac:dyDescent="0.25">
      <c r="C3" s="140" t="s">
        <v>1725</v>
      </c>
      <c r="D3" s="140" t="s">
        <v>1726</v>
      </c>
      <c r="E3" s="140" t="s">
        <v>1727</v>
      </c>
    </row>
    <row r="4" spans="3:5" x14ac:dyDescent="0.25">
      <c r="C4" s="141" t="s">
        <v>1728</v>
      </c>
      <c r="D4" s="141" t="s">
        <v>1729</v>
      </c>
      <c r="E4" s="142" t="s">
        <v>1730</v>
      </c>
    </row>
    <row r="5" spans="3:5" ht="30" x14ac:dyDescent="0.25">
      <c r="C5" s="141" t="s">
        <v>1731</v>
      </c>
      <c r="D5" s="143" t="s">
        <v>1732</v>
      </c>
      <c r="E5" s="141" t="s">
        <v>1733</v>
      </c>
    </row>
    <row r="6" spans="3:5" ht="75" x14ac:dyDescent="0.25">
      <c r="C6" s="141" t="s">
        <v>1734</v>
      </c>
      <c r="D6" s="143" t="s">
        <v>1735</v>
      </c>
      <c r="E6" s="141" t="s">
        <v>1736</v>
      </c>
    </row>
    <row r="7" spans="3:5" ht="90" x14ac:dyDescent="0.25">
      <c r="C7" s="144" t="s">
        <v>1737</v>
      </c>
      <c r="D7" s="143" t="s">
        <v>1738</v>
      </c>
      <c r="E7" s="141" t="s">
        <v>1739</v>
      </c>
    </row>
    <row r="8" spans="3:5" ht="60" x14ac:dyDescent="0.25">
      <c r="C8" s="141"/>
      <c r="D8" s="141" t="s">
        <v>1740</v>
      </c>
      <c r="E8" s="141" t="s">
        <v>1741</v>
      </c>
    </row>
    <row r="9" spans="3:5" ht="45" x14ac:dyDescent="0.25">
      <c r="C9" s="141"/>
      <c r="D9" s="141" t="s">
        <v>1742</v>
      </c>
      <c r="E9" s="141" t="s">
        <v>1743</v>
      </c>
    </row>
    <row r="10" spans="3:5" x14ac:dyDescent="0.25">
      <c r="C10" s="141"/>
      <c r="D10" s="145" t="s">
        <v>1744</v>
      </c>
      <c r="E10" s="141" t="s">
        <v>1745</v>
      </c>
    </row>
    <row r="11" spans="3:5" x14ac:dyDescent="0.25">
      <c r="C11" s="145"/>
      <c r="D11" s="146" t="s">
        <v>1746</v>
      </c>
      <c r="E11" s="145"/>
    </row>
    <row r="12" spans="3:5" x14ac:dyDescent="0.25">
      <c r="C12" s="145"/>
      <c r="D12" s="146" t="s">
        <v>1745</v>
      </c>
      <c r="E12" s="145"/>
    </row>
    <row r="13" spans="3:5" x14ac:dyDescent="0.25">
      <c r="C13" s="147"/>
      <c r="E13" s="147"/>
    </row>
    <row r="14" spans="3:5" x14ac:dyDescent="0.25">
      <c r="C14" s="147"/>
      <c r="D14" s="146"/>
      <c r="E14" s="147"/>
    </row>
  </sheetData>
  <sheetProtection password="CF7A" sheet="1" objects="1" scenarios="1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9F854B8-D713-41D6-A51B-542BB3E0FC63}">
  <ds:schemaRefs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F5C975B2-EC92-42CE-B49B-B8F504808E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AC587F3-C57E-4067-AB72-C7A487B9487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План закупки</vt:lpstr>
      <vt:lpstr>2027</vt:lpstr>
      <vt:lpstr>2028</vt:lpstr>
      <vt:lpstr>приложение к Приложению 9</vt:lpstr>
      <vt:lpstr>'План закупки'!Область_печати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Микусевич Марина Викторовна</cp:lastModifiedBy>
  <cp:revision>8</cp:revision>
  <dcterms:created xsi:type="dcterms:W3CDTF">2011-09-06T07:01:38Z</dcterms:created>
  <dcterms:modified xsi:type="dcterms:W3CDTF">2025-12-17T02:06:28Z</dcterms:modified>
</cp:coreProperties>
</file>